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035" windowHeight="11640" tabRatio="945"/>
  </bookViews>
  <sheets>
    <sheet name="Table of Contents" sheetId="28" r:id="rId1"/>
    <sheet name="Schedule - Total University " sheetId="43" r:id="rId2"/>
    <sheet name="Schedule - Kent Campus E&amp;G " sheetId="44" r:id="rId3"/>
    <sheet name="Schedule- Regional Campuses E&amp;G" sheetId="45" r:id="rId4"/>
    <sheet name="RCM centers" sheetId="48" r:id="rId5"/>
    <sheet name="AED" sheetId="27" r:id="rId6"/>
    <sheet name="A&amp;S" sheetId="24" r:id="rId7"/>
    <sheet name="ARTS" sheetId="20" r:id="rId8"/>
    <sheet name="BUS" sheetId="26" r:id="rId9"/>
    <sheet name="CCI" sheetId="25" r:id="rId10"/>
    <sheet name="EHHS" sheetId="21" r:id="rId11"/>
    <sheet name="NURS" sheetId="23" r:id="rId12"/>
    <sheet name="PH" sheetId="50" r:id="rId13"/>
    <sheet name="TECH" sheetId="22" r:id="rId14"/>
    <sheet name="AA SUPPORT" sheetId="19" r:id="rId15"/>
    <sheet name="BF" sheetId="13" r:id="rId16"/>
    <sheet name="DEI" sheetId="38" r:id="rId17"/>
    <sheet name="EMSA" sheetId="12" r:id="rId18"/>
    <sheet name="General Counsel" sheetId="46" r:id="rId19"/>
    <sheet name="HR" sheetId="11" r:id="rId20"/>
    <sheet name="IS" sheetId="10" r:id="rId21"/>
    <sheet name="IA" sheetId="15" r:id="rId22"/>
    <sheet name="President" sheetId="16" r:id="rId23"/>
    <sheet name="UR" sheetId="14" r:id="rId24"/>
    <sheet name="Pooled funds and Other" sheetId="17" r:id="rId25"/>
    <sheet name="Scholarships" sheetId="37" r:id="rId26"/>
    <sheet name="KC Aux FY12 Summary" sheetId="40" r:id="rId27"/>
    <sheet name="KC Aux Expenditure Budget FY12" sheetId="7" r:id="rId28"/>
    <sheet name="RC FY12 Budget by Campus" sheetId="42" r:id="rId29"/>
    <sheet name="RC  Aux FY12 Summary" sheetId="41" r:id="rId30"/>
    <sheet name="RC Aux Expenditure Budget FY12" sheetId="5" r:id="rId31"/>
    <sheet name="Total Budget &amp; FAQ" sheetId="33" r:id="rId32"/>
    <sheet name="KC E&amp;G Resources FY09 - FY12" sheetId="36" r:id="rId33"/>
    <sheet name="KC E&amp;G by function FY09-FY12" sheetId="8" r:id="rId34"/>
    <sheet name="KC Aux Expenditure FY09-FY12" sheetId="6" r:id="rId35"/>
    <sheet name="RC E&amp;G by function FY09-FY12" sheetId="4" r:id="rId36"/>
    <sheet name="RC E&amp;G by campus FY09-FY12" sheetId="2" r:id="rId37"/>
    <sheet name="RC Aux Expenditure FY09-FY12" sheetId="3" r:id="rId38"/>
    <sheet name="Sheet2" sheetId="52" r:id="rId39"/>
  </sheets>
  <definedNames>
    <definedName name="_Key1" localSheetId="16" hidden="1">#REF!</definedName>
    <definedName name="_Key1" localSheetId="18" hidden="1">#REF!</definedName>
    <definedName name="_Key1" localSheetId="12" hidden="1">#REF!</definedName>
    <definedName name="_Key1" localSheetId="28" hidden="1">#REF!</definedName>
    <definedName name="_Key1" hidden="1">#REF!</definedName>
    <definedName name="_MailAutoSig" localSheetId="4">'RCM centers'!$B$8</definedName>
    <definedName name="_Order1" hidden="1">255</definedName>
    <definedName name="_Sort" localSheetId="16" hidden="1">#REF!</definedName>
    <definedName name="_Sort" localSheetId="18" hidden="1">#REF!</definedName>
    <definedName name="_Sort" localSheetId="12" hidden="1">#REF!</definedName>
    <definedName name="_Sort" localSheetId="28" hidden="1">#REF!</definedName>
    <definedName name="_Sort" hidden="1">#REF!</definedName>
    <definedName name="_xlnm.Print_Area" localSheetId="32">'KC E&amp;G Resources FY09 - FY12'!$A$1:$H$142</definedName>
    <definedName name="_xlnm.Print_Area" localSheetId="4">'RCM centers'!$A$1:$K$31</definedName>
    <definedName name="_xlnm.Print_Area" localSheetId="2">'Schedule - Kent Campus E&amp;G '!$A$1:$D$47</definedName>
    <definedName name="_xlnm.Print_Area" localSheetId="1">'Schedule - Total University '!$A$1:$C$47</definedName>
    <definedName name="_xlnm.Print_Area" localSheetId="3">'Schedule- Regional Campuses E&amp;G'!$A$1:$D$34</definedName>
    <definedName name="_xlnm.Print_Area" localSheetId="31">'Total Budget &amp; FAQ'!$A$1:$M$79</definedName>
    <definedName name="_xlnm.Print_Titles" localSheetId="14">'AA SUPPORT'!$1:$8</definedName>
    <definedName name="_xlnm.Print_Titles" localSheetId="32">'KC E&amp;G Resources FY09 - FY12'!$1:$4</definedName>
  </definedNames>
  <calcPr calcId="125725"/>
</workbook>
</file>

<file path=xl/calcChain.xml><?xml version="1.0" encoding="utf-8"?>
<calcChain xmlns="http://schemas.openxmlformats.org/spreadsheetml/2006/main">
  <c r="O14" i="40"/>
  <c r="O12"/>
  <c r="O10"/>
  <c r="O8"/>
  <c r="B26" i="33"/>
  <c r="E10" i="36"/>
  <c r="C41" i="33" l="1"/>
  <c r="B41"/>
  <c r="C40"/>
  <c r="B40"/>
  <c r="K21" i="48"/>
  <c r="K20"/>
  <c r="K19"/>
  <c r="C22"/>
  <c r="D22"/>
  <c r="E22"/>
  <c r="F22"/>
  <c r="G22"/>
  <c r="H22"/>
  <c r="I22"/>
  <c r="J22"/>
  <c r="B22"/>
  <c r="K22" s="1"/>
  <c r="K18"/>
  <c r="K13"/>
  <c r="K12"/>
  <c r="K11"/>
  <c r="K8"/>
  <c r="K7"/>
  <c r="F14"/>
  <c r="K14" s="1"/>
  <c r="J9"/>
  <c r="J15" s="1"/>
  <c r="J24" s="1"/>
  <c r="I9"/>
  <c r="I15" s="1"/>
  <c r="I24" s="1"/>
  <c r="H9"/>
  <c r="H15" s="1"/>
  <c r="H24" s="1"/>
  <c r="G9"/>
  <c r="G15" s="1"/>
  <c r="G24" s="1"/>
  <c r="F9"/>
  <c r="F15" s="1"/>
  <c r="F24" s="1"/>
  <c r="E9"/>
  <c r="E15" s="1"/>
  <c r="E24" s="1"/>
  <c r="D9"/>
  <c r="D15" s="1"/>
  <c r="D24" s="1"/>
  <c r="C9"/>
  <c r="C15" s="1"/>
  <c r="C24" s="1"/>
  <c r="B9"/>
  <c r="K9" l="1"/>
  <c r="B15"/>
  <c r="K15" s="1"/>
  <c r="K24" s="1"/>
  <c r="B24" l="1"/>
  <c r="F14" i="14" l="1"/>
  <c r="E14"/>
  <c r="F43" i="10"/>
  <c r="E43"/>
  <c r="F24" i="15"/>
  <c r="E25" i="11"/>
  <c r="E19" i="12"/>
  <c r="E16" i="38"/>
  <c r="F45" i="19"/>
  <c r="E45"/>
  <c r="F10" i="22"/>
  <c r="E10"/>
  <c r="F28" i="21"/>
  <c r="E14"/>
  <c r="F14"/>
  <c r="F17" i="25"/>
  <c r="E10"/>
  <c r="F10"/>
  <c r="F28" i="26"/>
  <c r="E17"/>
  <c r="E15" i="20"/>
  <c r="F15"/>
  <c r="F51" i="24"/>
  <c r="F23"/>
  <c r="E23"/>
  <c r="B67" i="33"/>
  <c r="B69" s="1"/>
  <c r="E67" i="36"/>
  <c r="E134"/>
  <c r="E140" s="1"/>
  <c r="H126"/>
  <c r="G126"/>
  <c r="F126"/>
  <c r="E126"/>
  <c r="E122"/>
  <c r="H134"/>
  <c r="C67" i="33" l="1"/>
  <c r="C65"/>
  <c r="C63"/>
  <c r="C61"/>
  <c r="C59"/>
  <c r="C57"/>
  <c r="C55"/>
  <c r="C53"/>
  <c r="C50"/>
  <c r="C66"/>
  <c r="C64"/>
  <c r="C62"/>
  <c r="C60"/>
  <c r="C58"/>
  <c r="C56"/>
  <c r="C54"/>
  <c r="C52"/>
  <c r="E142" i="36"/>
  <c r="G122"/>
  <c r="H122"/>
  <c r="H140" s="1"/>
  <c r="F122"/>
  <c r="H67"/>
  <c r="C69" i="33" l="1"/>
  <c r="H142" i="36"/>
  <c r="F10" i="21"/>
  <c r="F11"/>
  <c r="F12"/>
  <c r="F13"/>
  <c r="F15"/>
  <c r="F16"/>
  <c r="F17"/>
  <c r="F18"/>
  <c r="F19"/>
  <c r="F20"/>
  <c r="F21"/>
  <c r="F22"/>
  <c r="F23"/>
  <c r="F24"/>
  <c r="F25"/>
  <c r="F26"/>
  <c r="F27"/>
  <c r="F9"/>
  <c r="F11" i="14"/>
  <c r="F45" i="10"/>
  <c r="F15"/>
  <c r="E18" i="4"/>
  <c r="E19" i="2"/>
  <c r="C30" i="17" l="1"/>
  <c r="D30"/>
  <c r="D12" i="50"/>
  <c r="F11"/>
  <c r="F9"/>
  <c r="E12"/>
  <c r="C12"/>
  <c r="F10"/>
  <c r="F12" l="1"/>
  <c r="E19" i="8"/>
  <c r="D11" i="46" l="1"/>
  <c r="F29" i="10"/>
  <c r="F30"/>
  <c r="F10"/>
  <c r="F19" i="15"/>
  <c r="F19" i="13"/>
  <c r="F55" i="19"/>
  <c r="F56"/>
  <c r="F57"/>
  <c r="F58"/>
  <c r="F59"/>
  <c r="F60"/>
  <c r="F21"/>
  <c r="F22"/>
  <c r="F23"/>
  <c r="F11" i="26"/>
  <c r="F12"/>
  <c r="F13"/>
  <c r="F14"/>
  <c r="F15"/>
  <c r="F16"/>
  <c r="F17"/>
  <c r="F18"/>
  <c r="F19"/>
  <c r="F20"/>
  <c r="F20" i="24"/>
  <c r="F21"/>
  <c r="F22"/>
  <c r="F24"/>
  <c r="F25"/>
  <c r="F26"/>
  <c r="F27"/>
  <c r="E11" i="46"/>
  <c r="C11"/>
  <c r="F10"/>
  <c r="F9"/>
  <c r="E15" i="17"/>
  <c r="E17"/>
  <c r="E19"/>
  <c r="E21"/>
  <c r="E23"/>
  <c r="E25"/>
  <c r="E18" i="3"/>
  <c r="C17" i="33"/>
  <c r="C8"/>
  <c r="B8"/>
  <c r="C28" i="45"/>
  <c r="D26"/>
  <c r="D31" s="1"/>
  <c r="C26"/>
  <c r="C31" s="1"/>
  <c r="C34" s="1"/>
  <c r="D16"/>
  <c r="D34" s="1"/>
  <c r="C16"/>
  <c r="D41" i="44"/>
  <c r="D39"/>
  <c r="C39"/>
  <c r="C42" s="1"/>
  <c r="D16"/>
  <c r="C16"/>
  <c r="D15"/>
  <c r="C15"/>
  <c r="C17" s="1"/>
  <c r="C43" s="1"/>
  <c r="D12"/>
  <c r="B41" i="43"/>
  <c r="B40"/>
  <c r="C39"/>
  <c r="B39"/>
  <c r="C38"/>
  <c r="B38"/>
  <c r="B42" s="1"/>
  <c r="C33"/>
  <c r="B33"/>
  <c r="C27"/>
  <c r="B27"/>
  <c r="C26"/>
  <c r="C28" s="1"/>
  <c r="C35" s="1"/>
  <c r="C20"/>
  <c r="B19"/>
  <c r="B20" s="1"/>
  <c r="C14"/>
  <c r="B14"/>
  <c r="C13"/>
  <c r="B13"/>
  <c r="C12"/>
  <c r="B12"/>
  <c r="C11"/>
  <c r="B11"/>
  <c r="C10"/>
  <c r="C15" s="1"/>
  <c r="C22" s="1"/>
  <c r="B10"/>
  <c r="D8" i="33" l="1"/>
  <c r="B15" i="43"/>
  <c r="B22" s="1"/>
  <c r="B26"/>
  <c r="B28" s="1"/>
  <c r="B35" s="1"/>
  <c r="B44" s="1"/>
  <c r="D17" i="44"/>
  <c r="F11" i="46"/>
  <c r="C44" i="43"/>
  <c r="C46" s="1"/>
  <c r="C7" i="33"/>
  <c r="C19" s="1"/>
  <c r="C42" i="43"/>
  <c r="D42" i="44"/>
  <c r="D43" s="1"/>
  <c r="B7" i="33"/>
  <c r="B17"/>
  <c r="F10" i="26"/>
  <c r="E26" i="17"/>
  <c r="E24"/>
  <c r="E22"/>
  <c r="E20"/>
  <c r="E18"/>
  <c r="E16"/>
  <c r="E14"/>
  <c r="E22" i="6"/>
  <c r="J18" i="41"/>
  <c r="J19" i="42"/>
  <c r="J18"/>
  <c r="J17"/>
  <c r="C20"/>
  <c r="D20"/>
  <c r="E20"/>
  <c r="F20"/>
  <c r="G20"/>
  <c r="H20"/>
  <c r="I20"/>
  <c r="B20"/>
  <c r="J12"/>
  <c r="J13"/>
  <c r="J11"/>
  <c r="C14"/>
  <c r="D14"/>
  <c r="E14"/>
  <c r="F14"/>
  <c r="G14"/>
  <c r="H14"/>
  <c r="I14"/>
  <c r="B14"/>
  <c r="I16" i="41"/>
  <c r="I20" s="1"/>
  <c r="H16"/>
  <c r="G16"/>
  <c r="F16"/>
  <c r="E16"/>
  <c r="D16"/>
  <c r="C16"/>
  <c r="C20" s="1"/>
  <c r="J14"/>
  <c r="J12"/>
  <c r="L12" i="40"/>
  <c r="L16" s="1"/>
  <c r="K12"/>
  <c r="K16" s="1"/>
  <c r="J12"/>
  <c r="J16" s="1"/>
  <c r="I12"/>
  <c r="I16" s="1"/>
  <c r="H12"/>
  <c r="H16" s="1"/>
  <c r="G12"/>
  <c r="G16" s="1"/>
  <c r="F12"/>
  <c r="F16" s="1"/>
  <c r="N12"/>
  <c r="N16" s="1"/>
  <c r="E12"/>
  <c r="E16" s="1"/>
  <c r="D12"/>
  <c r="D16" s="1"/>
  <c r="M12"/>
  <c r="M16" s="1"/>
  <c r="C12"/>
  <c r="C16" s="1"/>
  <c r="C38" i="33"/>
  <c r="D38"/>
  <c r="B38"/>
  <c r="E20" i="20"/>
  <c r="D20"/>
  <c r="C20"/>
  <c r="C19" i="2"/>
  <c r="C18" i="4"/>
  <c r="D19" i="2"/>
  <c r="D18" i="4"/>
  <c r="F13" i="20"/>
  <c r="F14"/>
  <c r="D12" i="22"/>
  <c r="E12"/>
  <c r="C12"/>
  <c r="F9"/>
  <c r="D11" i="23"/>
  <c r="E11"/>
  <c r="C11"/>
  <c r="F9"/>
  <c r="F22" i="26"/>
  <c r="F23"/>
  <c r="F24"/>
  <c r="F11" i="25"/>
  <c r="F12"/>
  <c r="F13"/>
  <c r="F14"/>
  <c r="F34" i="24"/>
  <c r="F35"/>
  <c r="F36"/>
  <c r="F37"/>
  <c r="F38"/>
  <c r="F39"/>
  <c r="F40"/>
  <c r="F12" i="38"/>
  <c r="F13"/>
  <c r="F14"/>
  <c r="E18"/>
  <c r="F11"/>
  <c r="F15"/>
  <c r="F17"/>
  <c r="C18"/>
  <c r="D18"/>
  <c r="F16"/>
  <c r="F18" s="1"/>
  <c r="F10"/>
  <c r="F9"/>
  <c r="F33" i="19"/>
  <c r="F10"/>
  <c r="F11"/>
  <c r="F12"/>
  <c r="F13"/>
  <c r="F14"/>
  <c r="F16"/>
  <c r="F17"/>
  <c r="F18"/>
  <c r="F19"/>
  <c r="F20"/>
  <c r="F24"/>
  <c r="F25"/>
  <c r="F26"/>
  <c r="F27"/>
  <c r="F28"/>
  <c r="F29"/>
  <c r="F30"/>
  <c r="F31"/>
  <c r="F32"/>
  <c r="F34"/>
  <c r="F35"/>
  <c r="F36"/>
  <c r="F37"/>
  <c r="F38"/>
  <c r="F39"/>
  <c r="F41"/>
  <c r="F42"/>
  <c r="F15"/>
  <c r="F43"/>
  <c r="F40"/>
  <c r="F44"/>
  <c r="F46"/>
  <c r="F47"/>
  <c r="F48"/>
  <c r="F49"/>
  <c r="F50"/>
  <c r="F51"/>
  <c r="F52"/>
  <c r="F53"/>
  <c r="F54"/>
  <c r="F61"/>
  <c r="F9"/>
  <c r="D46" i="13"/>
  <c r="E46"/>
  <c r="C46"/>
  <c r="F10"/>
  <c r="F11"/>
  <c r="F12"/>
  <c r="F15"/>
  <c r="F22"/>
  <c r="F25"/>
  <c r="F26"/>
  <c r="F27"/>
  <c r="F28"/>
  <c r="F31"/>
  <c r="F32"/>
  <c r="F34"/>
  <c r="F39"/>
  <c r="F40"/>
  <c r="F41"/>
  <c r="F43"/>
  <c r="F45"/>
  <c r="F9"/>
  <c r="F13"/>
  <c r="F14"/>
  <c r="F16"/>
  <c r="F17"/>
  <c r="F18"/>
  <c r="F20"/>
  <c r="F21"/>
  <c r="F23"/>
  <c r="F24"/>
  <c r="F29"/>
  <c r="F30"/>
  <c r="F33"/>
  <c r="F35"/>
  <c r="F36"/>
  <c r="F37"/>
  <c r="F38"/>
  <c r="F42"/>
  <c r="F44"/>
  <c r="F14" i="12"/>
  <c r="D20"/>
  <c r="E20"/>
  <c r="C20"/>
  <c r="D24" i="15"/>
  <c r="E24"/>
  <c r="C24"/>
  <c r="F11" i="10"/>
  <c r="F12"/>
  <c r="F13"/>
  <c r="F14"/>
  <c r="F19"/>
  <c r="F20"/>
  <c r="F16"/>
  <c r="F17"/>
  <c r="F18"/>
  <c r="F21"/>
  <c r="F22"/>
  <c r="F23"/>
  <c r="F24"/>
  <c r="F25"/>
  <c r="F26"/>
  <c r="F27"/>
  <c r="F28"/>
  <c r="F31"/>
  <c r="F32"/>
  <c r="F33"/>
  <c r="F34"/>
  <c r="F35"/>
  <c r="F36"/>
  <c r="F37"/>
  <c r="F38"/>
  <c r="F39"/>
  <c r="F40"/>
  <c r="F41"/>
  <c r="F42"/>
  <c r="F44"/>
  <c r="F9"/>
  <c r="C45"/>
  <c r="D45"/>
  <c r="E45"/>
  <c r="D22" i="6"/>
  <c r="D18" i="3"/>
  <c r="D19" i="8"/>
  <c r="G10" i="36"/>
  <c r="G67" s="1"/>
  <c r="F134"/>
  <c r="F140" s="1"/>
  <c r="F10"/>
  <c r="F67" s="1"/>
  <c r="C18" i="8"/>
  <c r="C15"/>
  <c r="B16"/>
  <c r="B19" s="1"/>
  <c r="B18" i="2"/>
  <c r="E9" i="17"/>
  <c r="E11"/>
  <c r="E28"/>
  <c r="F9" i="16"/>
  <c r="F10"/>
  <c r="F11"/>
  <c r="F12"/>
  <c r="F13"/>
  <c r="F14"/>
  <c r="B13" i="6"/>
  <c r="G134" i="36"/>
  <c r="G140" s="1"/>
  <c r="F14" i="24"/>
  <c r="F47"/>
  <c r="F10"/>
  <c r="F31"/>
  <c r="F42"/>
  <c r="F48"/>
  <c r="F17"/>
  <c r="F18"/>
  <c r="F19"/>
  <c r="F49"/>
  <c r="F9"/>
  <c r="F11"/>
  <c r="F28"/>
  <c r="F12"/>
  <c r="F41"/>
  <c r="F16"/>
  <c r="F32"/>
  <c r="F15"/>
  <c r="F44"/>
  <c r="F46"/>
  <c r="F13"/>
  <c r="F43"/>
  <c r="F33"/>
  <c r="F29"/>
  <c r="F45"/>
  <c r="F30"/>
  <c r="F50"/>
  <c r="B22" i="6"/>
  <c r="C22"/>
  <c r="E8" i="7"/>
  <c r="E9"/>
  <c r="E10"/>
  <c r="E11"/>
  <c r="E12"/>
  <c r="E13"/>
  <c r="E14"/>
  <c r="E15"/>
  <c r="E16"/>
  <c r="E17"/>
  <c r="E18"/>
  <c r="E19"/>
  <c r="B20"/>
  <c r="C20"/>
  <c r="D20"/>
  <c r="B18" i="3"/>
  <c r="C18"/>
  <c r="E11" i="5"/>
  <c r="E12"/>
  <c r="E13"/>
  <c r="E14"/>
  <c r="E15"/>
  <c r="E16"/>
  <c r="E17"/>
  <c r="B18"/>
  <c r="C18"/>
  <c r="D18"/>
  <c r="B19" i="2"/>
  <c r="B18" i="4"/>
  <c r="C15" i="16"/>
  <c r="D15"/>
  <c r="E15"/>
  <c r="F9" i="14"/>
  <c r="F10"/>
  <c r="F12"/>
  <c r="F13"/>
  <c r="C15"/>
  <c r="D15"/>
  <c r="E15"/>
  <c r="F11" i="15"/>
  <c r="F13"/>
  <c r="F14"/>
  <c r="F10"/>
  <c r="F12"/>
  <c r="F9"/>
  <c r="F21"/>
  <c r="F15"/>
  <c r="F16"/>
  <c r="F17"/>
  <c r="F18"/>
  <c r="F20"/>
  <c r="F22"/>
  <c r="F23"/>
  <c r="F9" i="11"/>
  <c r="F10"/>
  <c r="F11"/>
  <c r="F12"/>
  <c r="F13"/>
  <c r="F14"/>
  <c r="F15"/>
  <c r="F16"/>
  <c r="F17"/>
  <c r="F18"/>
  <c r="F19"/>
  <c r="F20"/>
  <c r="F21"/>
  <c r="F22"/>
  <c r="F23"/>
  <c r="F24"/>
  <c r="F25"/>
  <c r="F27" s="1"/>
  <c r="F26"/>
  <c r="C27"/>
  <c r="D27"/>
  <c r="E27"/>
  <c r="F9" i="12"/>
  <c r="F11"/>
  <c r="F10"/>
  <c r="F12"/>
  <c r="F13"/>
  <c r="F15"/>
  <c r="F16"/>
  <c r="F17"/>
  <c r="F18"/>
  <c r="F19"/>
  <c r="F20" s="1"/>
  <c r="E10" i="17"/>
  <c r="E12"/>
  <c r="E13"/>
  <c r="E27"/>
  <c r="E29"/>
  <c r="C62" i="19"/>
  <c r="D62"/>
  <c r="E62"/>
  <c r="F9" i="20"/>
  <c r="F10"/>
  <c r="F11"/>
  <c r="F12"/>
  <c r="F16"/>
  <c r="F17"/>
  <c r="F18"/>
  <c r="F19"/>
  <c r="C28" i="21"/>
  <c r="D28"/>
  <c r="E28"/>
  <c r="F11" i="22"/>
  <c r="F10" i="23"/>
  <c r="C51" i="24"/>
  <c r="D51"/>
  <c r="E51"/>
  <c r="F9" i="25"/>
  <c r="F15"/>
  <c r="F16"/>
  <c r="C17"/>
  <c r="D17"/>
  <c r="E17"/>
  <c r="F9" i="26"/>
  <c r="F21"/>
  <c r="F25"/>
  <c r="F27"/>
  <c r="F26"/>
  <c r="C28"/>
  <c r="D28"/>
  <c r="E28"/>
  <c r="F9" i="27"/>
  <c r="F10"/>
  <c r="C11"/>
  <c r="D11"/>
  <c r="E11"/>
  <c r="C42" i="33" l="1"/>
  <c r="B42"/>
  <c r="B19"/>
  <c r="D7"/>
  <c r="D9" s="1"/>
  <c r="B29"/>
  <c r="F15" i="14"/>
  <c r="F62" i="19"/>
  <c r="F15" i="16"/>
  <c r="E30" i="17"/>
  <c r="B28" i="33"/>
  <c r="B46" i="43"/>
  <c r="F46" i="13"/>
  <c r="F142" i="36"/>
  <c r="G142"/>
  <c r="C19" i="8"/>
  <c r="F12" i="22"/>
  <c r="F11" i="23"/>
  <c r="F20" i="20"/>
  <c r="I22" i="42"/>
  <c r="G22"/>
  <c r="E22"/>
  <c r="C22"/>
  <c r="J20"/>
  <c r="C26" i="33"/>
  <c r="D17"/>
  <c r="B22" i="42"/>
  <c r="H22"/>
  <c r="F22"/>
  <c r="D22"/>
  <c r="J14"/>
  <c r="E20" i="41"/>
  <c r="G20"/>
  <c r="O16" i="40"/>
  <c r="D20" i="41"/>
  <c r="F20"/>
  <c r="H20"/>
  <c r="J16"/>
  <c r="J20" s="1"/>
  <c r="F11" i="27"/>
  <c r="C32" i="37"/>
  <c r="E20" i="7"/>
  <c r="E18" i="5"/>
  <c r="C9" i="33"/>
  <c r="C20" s="1"/>
  <c r="C28" l="1"/>
  <c r="C29"/>
  <c r="D26"/>
  <c r="D29" s="1"/>
  <c r="D20"/>
  <c r="D19"/>
  <c r="J22" i="42"/>
  <c r="J26" s="1"/>
  <c r="B9" i="33"/>
  <c r="B20" s="1"/>
  <c r="D28" l="1"/>
</calcChain>
</file>

<file path=xl/sharedStrings.xml><?xml version="1.0" encoding="utf-8"?>
<sst xmlns="http://schemas.openxmlformats.org/spreadsheetml/2006/main" count="1331" uniqueCount="730">
  <si>
    <t>Telecom Pool</t>
  </si>
  <si>
    <t>University Communications &amp; Marketing</t>
  </si>
  <si>
    <t>Visual Communication Design</t>
  </si>
  <si>
    <t>College of Technology</t>
  </si>
  <si>
    <t>Fashion Design &amp; Merchandising</t>
  </si>
  <si>
    <t>Blossom Porthouse O&amp;M of Plant</t>
  </si>
  <si>
    <t>Honors College</t>
  </si>
  <si>
    <t>Library &amp; Information Science</t>
  </si>
  <si>
    <t>Aerospace Studies</t>
  </si>
  <si>
    <t>Military Science</t>
  </si>
  <si>
    <t>Instructional Improvement</t>
  </si>
  <si>
    <t>Provost's Office</t>
  </si>
  <si>
    <t>Faculty Senate</t>
  </si>
  <si>
    <t>Provost's Contingency</t>
  </si>
  <si>
    <t>Property/Casualty Insurance</t>
  </si>
  <si>
    <t>Custodial Services</t>
  </si>
  <si>
    <t>Repair Of Buildings</t>
  </si>
  <si>
    <t>Deferred Maintenance Contingency</t>
  </si>
  <si>
    <t>Care Of Grounds</t>
  </si>
  <si>
    <t>Power House</t>
  </si>
  <si>
    <t>Police Department</t>
  </si>
  <si>
    <t xml:space="preserve">VP Enrollment Management &amp; Student </t>
  </si>
  <si>
    <t>Admissions Office</t>
  </si>
  <si>
    <t>University Registrar's Office</t>
  </si>
  <si>
    <t>Career Services Center</t>
  </si>
  <si>
    <t>Job Development</t>
  </si>
  <si>
    <t>Student Financial Aid Office</t>
  </si>
  <si>
    <t>Academic Success Center</t>
  </si>
  <si>
    <t>Center for Student Involvement</t>
  </si>
  <si>
    <t>EMSA Contingency</t>
  </si>
  <si>
    <t>Student Activities</t>
  </si>
  <si>
    <t>VP Institutional Advancement</t>
  </si>
  <si>
    <t>Alumni Relations</t>
  </si>
  <si>
    <t>Institutional Memberships</t>
  </si>
  <si>
    <t>Applications Services</t>
  </si>
  <si>
    <t>VP Information Services</t>
  </si>
  <si>
    <t>IS Operations</t>
  </si>
  <si>
    <t>Security Access Mgmt</t>
  </si>
  <si>
    <t>Mail Service</t>
  </si>
  <si>
    <t>President's Office</t>
  </si>
  <si>
    <t>Receiving &amp; Distribution</t>
  </si>
  <si>
    <t>Legal claims &amp; Court actions</t>
  </si>
  <si>
    <t>Refuse Disposal</t>
  </si>
  <si>
    <t>Student Disability Transportation</t>
  </si>
  <si>
    <t>VP University Relations</t>
  </si>
  <si>
    <t>UR Contingency</t>
  </si>
  <si>
    <t>Research, Planning, &amp; Effectiveness</t>
  </si>
  <si>
    <t>Governing Board</t>
  </si>
  <si>
    <t>Bursar's Office</t>
  </si>
  <si>
    <t>Procurement</t>
  </si>
  <si>
    <t>Office of the University Architect</t>
  </si>
  <si>
    <t>Faculty Affairs</t>
  </si>
  <si>
    <t>Eq Oppor &amp; Affirmative Action</t>
  </si>
  <si>
    <t>VP Human Resources</t>
  </si>
  <si>
    <t>Bad Debt Expense</t>
  </si>
  <si>
    <t>Internal Audit</t>
  </si>
  <si>
    <t>Lemnitzer Center for NATO Studies</t>
  </si>
  <si>
    <t>Foreign Exchange Program</t>
  </si>
  <si>
    <t>Human Resources Contingency</t>
  </si>
  <si>
    <t>Business &amp; Finance Contingency</t>
  </si>
  <si>
    <t>Academic Personnel</t>
  </si>
  <si>
    <t>Liquid Crystal Institute</t>
  </si>
  <si>
    <t>Learning Center Science Learning</t>
  </si>
  <si>
    <t>University Press</t>
  </si>
  <si>
    <t>Honors Student Aid</t>
  </si>
  <si>
    <t>Supplemental Student Aid</t>
  </si>
  <si>
    <t>KSU President's Scholarship</t>
  </si>
  <si>
    <t>Ohio High School Valedictorian</t>
  </si>
  <si>
    <t>Project Management</t>
  </si>
  <si>
    <t>Wick Poetry Center</t>
  </si>
  <si>
    <t>The Kent State University Museum</t>
  </si>
  <si>
    <t>Modern &amp; Classical Languages</t>
  </si>
  <si>
    <t>Computer Science</t>
  </si>
  <si>
    <t>Oscar Ritchie Scholarship</t>
  </si>
  <si>
    <t>Applied Psychology Center</t>
  </si>
  <si>
    <t>Commencement</t>
  </si>
  <si>
    <t>Legal Fees</t>
  </si>
  <si>
    <t>Institute for Applied Linguistics</t>
  </si>
  <si>
    <t>Professional Development &amp; Outreach</t>
  </si>
  <si>
    <t>Water Resources Institute</t>
  </si>
  <si>
    <t>University Share SEOG</t>
  </si>
  <si>
    <t>Wellness</t>
  </si>
  <si>
    <t>Teaching Assistant Orientation</t>
  </si>
  <si>
    <t>Urban Design Center</t>
  </si>
  <si>
    <t>Anthropology</t>
  </si>
  <si>
    <t>Dance</t>
  </si>
  <si>
    <t>Government Relations</t>
  </si>
  <si>
    <t>Hazardous Waste Disposal</t>
  </si>
  <si>
    <t>Flight Training</t>
  </si>
  <si>
    <t>Curriculum Services</t>
  </si>
  <si>
    <t>Service Achievement Award</t>
  </si>
  <si>
    <t>Cleveland Scholarship Escrow</t>
  </si>
  <si>
    <t>KSU Equity Grant</t>
  </si>
  <si>
    <t>Bank/Credit Cards Service Charge</t>
  </si>
  <si>
    <t>University Budget Office</t>
  </si>
  <si>
    <t>Energy Management</t>
  </si>
  <si>
    <t>ADA Programs Contingency</t>
  </si>
  <si>
    <t>End User Support Services</t>
  </si>
  <si>
    <t>President's Academy Scholarship</t>
  </si>
  <si>
    <t>University Salaries Contingency</t>
  </si>
  <si>
    <t>Student Multicultural Center</t>
  </si>
  <si>
    <t>Training and Development</t>
  </si>
  <si>
    <t>University Teaching Council</t>
  </si>
  <si>
    <t>UR Special Projects</t>
  </si>
  <si>
    <t>Kent Bound Scholarship</t>
  </si>
  <si>
    <t>Kent Connection</t>
  </si>
  <si>
    <t>ROTC Scholarship</t>
  </si>
  <si>
    <t>Trustee Scholarships</t>
  </si>
  <si>
    <t>Faculty Development Center</t>
  </si>
  <si>
    <t>Graduate Studies</t>
  </si>
  <si>
    <t>University Award</t>
  </si>
  <si>
    <t>Ameritech K-12 Classroom</t>
  </si>
  <si>
    <t>Library Collection Development</t>
  </si>
  <si>
    <t>Employment Costs</t>
  </si>
  <si>
    <t>Information Services Contingency</t>
  </si>
  <si>
    <t>Academic Reallocation</t>
  </si>
  <si>
    <t>New Hire Orientation</t>
  </si>
  <si>
    <t>Supplemental Instruction</t>
  </si>
  <si>
    <t>May 4 Commemoration</t>
  </si>
  <si>
    <t>IS Administrative Support</t>
  </si>
  <si>
    <t>Academic Stars Program</t>
  </si>
  <si>
    <t>EMSA Technology Initiative</t>
  </si>
  <si>
    <t>Employee Recognition</t>
  </si>
  <si>
    <t>Instructional Technology</t>
  </si>
  <si>
    <t>Networking Services</t>
  </si>
  <si>
    <t>Fire Safety Services</t>
  </si>
  <si>
    <t>Benefits</t>
  </si>
  <si>
    <t>Compensation</t>
  </si>
  <si>
    <t>Employee Relations</t>
  </si>
  <si>
    <t>Records/Operations</t>
  </si>
  <si>
    <t>Talent Acquisition</t>
  </si>
  <si>
    <t>Occupational Health &amp; Safety</t>
  </si>
  <si>
    <t>Federal Relations/Outreach</t>
  </si>
  <si>
    <t>Student Focus Learning Initiatives</t>
  </si>
  <si>
    <t>Telecommunications</t>
  </si>
  <si>
    <t>Office Support Staff Recognition</t>
  </si>
  <si>
    <t>20 Year/Veteran Recognition</t>
  </si>
  <si>
    <t>TAS Tech Refresh</t>
  </si>
  <si>
    <t>Access Grants</t>
  </si>
  <si>
    <t>Course Mgmt System</t>
  </si>
  <si>
    <t>Fleet Services</t>
  </si>
  <si>
    <t>Supplier Diversity</t>
  </si>
  <si>
    <t>Human Resources Communications</t>
  </si>
  <si>
    <t>VP Finance &amp; Administration</t>
  </si>
  <si>
    <t>Dean Business Administration</t>
  </si>
  <si>
    <t>Vacca Office of Student Services</t>
  </si>
  <si>
    <t>Admin Affairs &amp; Graduate Education</t>
  </si>
  <si>
    <t>Enterprise Support &amp; Applic Svcs</t>
  </si>
  <si>
    <t>ET Design &amp; Outreach</t>
  </si>
  <si>
    <t>Journalism and Mass Communication</t>
  </si>
  <si>
    <t>Physics Research</t>
  </si>
  <si>
    <t>Stark Campus-Conference Center</t>
  </si>
  <si>
    <t>Ashtabula Campus-Bookstore</t>
  </si>
  <si>
    <t>East Liverpool Campus-Bookstore</t>
  </si>
  <si>
    <t>Salem Campus-Bookstore</t>
  </si>
  <si>
    <t>Stark Campus-Bookstore</t>
  </si>
  <si>
    <t>Tuscarawas Campus-Bookstore</t>
  </si>
  <si>
    <t>Tuscarawas Campus-Tuscarawas Performing Arts Center</t>
  </si>
  <si>
    <t>Public Service</t>
  </si>
  <si>
    <t>Dean Education Health &amp; Human Svcs</t>
  </si>
  <si>
    <t>Dir - Off of Continuing &amp; Dist Educ</t>
  </si>
  <si>
    <t>EMBA Admin</t>
  </si>
  <si>
    <t>Dean Arts &amp; Sciences</t>
  </si>
  <si>
    <t>Payroll Office</t>
  </si>
  <si>
    <t>Graduation Planning System</t>
  </si>
  <si>
    <t>Dean College Of Comm &amp; Information</t>
  </si>
  <si>
    <t>University Libraries</t>
  </si>
  <si>
    <t>Controller</t>
  </si>
  <si>
    <t>Tech Spot - PC Repair Service</t>
  </si>
  <si>
    <t>Health Sciences</t>
  </si>
  <si>
    <t>Lifespan Dev &amp; Educ Sciences</t>
  </si>
  <si>
    <t>Teaching, Learning, &amp; Curr Studies</t>
  </si>
  <si>
    <t>Client Infrastructure</t>
  </si>
  <si>
    <t>Dean's Scholarship</t>
  </si>
  <si>
    <t>Summer Sessions &amp; Services</t>
  </si>
  <si>
    <t>Transfer Scholarship</t>
  </si>
  <si>
    <t>Off of Cont &amp; Dist Educ Credit</t>
  </si>
  <si>
    <t>Off of Cont &amp; Dist Educ Non Credit</t>
  </si>
  <si>
    <t>Destination Kent State Marketing</t>
  </si>
  <si>
    <t>Graduate Studies Fellowship</t>
  </si>
  <si>
    <t>Kent First Expense</t>
  </si>
  <si>
    <t>Invest/Subvention Pool - Facilities</t>
  </si>
  <si>
    <t>Real Estate</t>
  </si>
  <si>
    <t>SB 140 Kent Campus</t>
  </si>
  <si>
    <t>Invest/Subvention Pool - President</t>
  </si>
  <si>
    <t>Invest/Subvention Pool - Provost</t>
  </si>
  <si>
    <t>Salaries &amp; Wages</t>
  </si>
  <si>
    <t>Other Expenditures</t>
  </si>
  <si>
    <t>Instruction and Departmental Research</t>
  </si>
  <si>
    <t>Center Gift &amp; Estate Planning</t>
  </si>
  <si>
    <t>KSU/GAR Opportunity Scholarship</t>
  </si>
  <si>
    <t>IS Server Support</t>
  </si>
  <si>
    <t>IS Classroom Technology</t>
  </si>
  <si>
    <t>Labor Relations</t>
  </si>
  <si>
    <t>Travel-Federal Relations &amp; Outreach</t>
  </si>
  <si>
    <t>Community &amp; Business Strategies</t>
  </si>
  <si>
    <t>Student Success</t>
  </si>
  <si>
    <t>Athletic Advancement</t>
  </si>
  <si>
    <t>Corp &amp; Foundation Relations</t>
  </si>
  <si>
    <t>WKSU Advancement</t>
  </si>
  <si>
    <t>Leadership Gifts</t>
  </si>
  <si>
    <t>Constituent Programs</t>
  </si>
  <si>
    <t>Human Resources</t>
  </si>
  <si>
    <t>Information Services</t>
  </si>
  <si>
    <t>Institutional Advancement</t>
  </si>
  <si>
    <t>University Relations</t>
  </si>
  <si>
    <t>Ashtabula Campus</t>
  </si>
  <si>
    <t>Student Accessibility Services</t>
  </si>
  <si>
    <t>East Liverpool Campus</t>
  </si>
  <si>
    <t>Geauga Campus</t>
  </si>
  <si>
    <t>Salem Campus</t>
  </si>
  <si>
    <t>Stark Campus</t>
  </si>
  <si>
    <t>Trumbull Campus</t>
  </si>
  <si>
    <t>Tuscarawas Campus</t>
  </si>
  <si>
    <t>University Health Services</t>
  </si>
  <si>
    <t>Recreational Services</t>
  </si>
  <si>
    <t>Residence Services</t>
  </si>
  <si>
    <t>Kent Student Center Administration</t>
  </si>
  <si>
    <t>University Dining Services</t>
  </si>
  <si>
    <t>Flashcard Operations</t>
  </si>
  <si>
    <t>Airport</t>
  </si>
  <si>
    <t>Golf Course</t>
  </si>
  <si>
    <t>Parking Services</t>
  </si>
  <si>
    <t>Transportation Services</t>
  </si>
  <si>
    <t>Ice Arena</t>
  </si>
  <si>
    <t>Intercollegiate Athletics</t>
  </si>
  <si>
    <t>Academic Support</t>
  </si>
  <si>
    <t>Institutional Support</t>
  </si>
  <si>
    <t>Operation &amp; Maintenance of Plant</t>
  </si>
  <si>
    <t>Public Services</t>
  </si>
  <si>
    <t>Scholarship &amp; Fellowships</t>
  </si>
  <si>
    <t>Student Services</t>
  </si>
  <si>
    <t>Index</t>
  </si>
  <si>
    <t>Biological Sciences</t>
  </si>
  <si>
    <t>English</t>
  </si>
  <si>
    <t>Pan-African Studies</t>
  </si>
  <si>
    <t>Jewish Studies Program</t>
  </si>
  <si>
    <t>Mathematical Science</t>
  </si>
  <si>
    <t>Chemical Physics</t>
  </si>
  <si>
    <t>Chemistry</t>
  </si>
  <si>
    <t>Chemistry-Physics Shop</t>
  </si>
  <si>
    <t>Geology</t>
  </si>
  <si>
    <t>Physics</t>
  </si>
  <si>
    <t>Physics Planetarium</t>
  </si>
  <si>
    <t>Philosophy</t>
  </si>
  <si>
    <t>Psychology</t>
  </si>
  <si>
    <t>Psychological Clinic</t>
  </si>
  <si>
    <t>Geography</t>
  </si>
  <si>
    <t>History</t>
  </si>
  <si>
    <t>Political Science</t>
  </si>
  <si>
    <t>Sociology</t>
  </si>
  <si>
    <t>Justice Studies</t>
  </si>
  <si>
    <t>Accounting</t>
  </si>
  <si>
    <t>Economics</t>
  </si>
  <si>
    <t>Finance</t>
  </si>
  <si>
    <t>Management &amp; Information Systems</t>
  </si>
  <si>
    <t>Marketing</t>
  </si>
  <si>
    <t>Graduate School of Management</t>
  </si>
  <si>
    <t>Instructional Resource Center</t>
  </si>
  <si>
    <t>Dean-Arts</t>
  </si>
  <si>
    <t>Architecture &amp; Environmental Design</t>
  </si>
  <si>
    <t>Communication Studies</t>
  </si>
  <si>
    <t>Theatre</t>
  </si>
  <si>
    <t>Music</t>
  </si>
  <si>
    <t>Marching Band</t>
  </si>
  <si>
    <t>Art</t>
  </si>
  <si>
    <t>Total</t>
  </si>
  <si>
    <t>Description</t>
  </si>
  <si>
    <t>Campuses</t>
  </si>
  <si>
    <t>Original</t>
  </si>
  <si>
    <t>Budget</t>
  </si>
  <si>
    <t>Fiscal Year 2009</t>
  </si>
  <si>
    <t>Fiscal Year 2010</t>
  </si>
  <si>
    <t>Separately Budgeted Research</t>
  </si>
  <si>
    <t>Kent Campus</t>
  </si>
  <si>
    <t>Regional Campuses</t>
  </si>
  <si>
    <t>Architecture</t>
  </si>
  <si>
    <t>Nursing</t>
  </si>
  <si>
    <t>Technology</t>
  </si>
  <si>
    <t>Total University</t>
  </si>
  <si>
    <t>Kent Campus Auxiliary Enterprises</t>
  </si>
  <si>
    <t>Regional Campus Auxiliary Enterprises</t>
  </si>
  <si>
    <t>Board of Trustee Schedules</t>
  </si>
  <si>
    <t>Kent Campus Educational and General Expenditures</t>
  </si>
  <si>
    <t xml:space="preserve">  Academic Affairs</t>
  </si>
  <si>
    <t xml:space="preserve">  Business &amp; Finance</t>
  </si>
  <si>
    <t xml:space="preserve">  Enrollment Management and Student Affairs</t>
  </si>
  <si>
    <t xml:space="preserve">  Human Resources</t>
  </si>
  <si>
    <t xml:space="preserve">  Information Services</t>
  </si>
  <si>
    <t xml:space="preserve">  Institutional Advancement</t>
  </si>
  <si>
    <t xml:space="preserve">  President's Office</t>
  </si>
  <si>
    <t xml:space="preserve">  University Relations</t>
  </si>
  <si>
    <t>Regional Campuses Educational and General Expenditures</t>
  </si>
  <si>
    <t>Kent State University</t>
  </si>
  <si>
    <t>Responsibility Center-College of Technology</t>
  </si>
  <si>
    <t>Responsibility Center-College of Business Administration</t>
  </si>
  <si>
    <t>Responsibility Center-College of Communication &amp; Information</t>
  </si>
  <si>
    <t>Responsibility Center-College of Nursing</t>
  </si>
  <si>
    <t>Responsibility Center-College of the Arts</t>
  </si>
  <si>
    <t>Academic Affairs-Support Units</t>
  </si>
  <si>
    <t>KENT STATE UNIVERSITY</t>
  </si>
  <si>
    <t>Back to Front Page</t>
  </si>
  <si>
    <t>TOTAL UNIVERSITY</t>
  </si>
  <si>
    <t>FUNDS AVAILABLE</t>
  </si>
  <si>
    <t>Educational &amp; General Revenues:</t>
  </si>
  <si>
    <t>State Appropriation</t>
  </si>
  <si>
    <t>Tuition and Fees</t>
  </si>
  <si>
    <t>Investment Income</t>
  </si>
  <si>
    <t>Other Income</t>
  </si>
  <si>
    <t>Total E&amp;G Revenues</t>
  </si>
  <si>
    <t>Auxiliary Enterprises:</t>
  </si>
  <si>
    <t>Total Auxiliary Enterprises Revenues</t>
  </si>
  <si>
    <t>TOTAL FUNDS AVAILABLE</t>
  </si>
  <si>
    <t>FUNDS APPLIED</t>
  </si>
  <si>
    <t>Educational &amp; General Expenditures:</t>
  </si>
  <si>
    <t>Total E&amp;G Expenditures</t>
  </si>
  <si>
    <t>Total Auxiliary Enterprises Expenditures</t>
  </si>
  <si>
    <t>Total Expenditures</t>
  </si>
  <si>
    <t>Transfers (In)/ Out:</t>
  </si>
  <si>
    <t>Kent Campus E&amp;G</t>
  </si>
  <si>
    <t>Regional Campuses E&amp;G</t>
  </si>
  <si>
    <t>Kent Auxiliary Enterprises</t>
  </si>
  <si>
    <t>Regional Campuses Auxiliary Enterprises</t>
  </si>
  <si>
    <t>Total Transfers (In)/ Out</t>
  </si>
  <si>
    <t>TOTAL FUNDS APPLIED</t>
  </si>
  <si>
    <t>Net Increase/(Decrease) in Fund Balances</t>
  </si>
  <si>
    <t>KENT CAMPUS - Educational &amp; General Funds</t>
  </si>
  <si>
    <t>Expenditures by Division</t>
  </si>
  <si>
    <t>Revenues:</t>
  </si>
  <si>
    <t xml:space="preserve">Expenditures:  </t>
  </si>
  <si>
    <t xml:space="preserve">Academic Affairs </t>
  </si>
  <si>
    <t xml:space="preserve">   Responsibility Centers  (1)</t>
  </si>
  <si>
    <t xml:space="preserve">   All Other Academic Affairs Operations</t>
  </si>
  <si>
    <t>Business &amp; Finance</t>
  </si>
  <si>
    <t xml:space="preserve">   Operation &amp; Maintenance of Plant</t>
  </si>
  <si>
    <t xml:space="preserve">   All Other Business and Finance Operations</t>
  </si>
  <si>
    <t>Enrollment Management and Student Affairs</t>
  </si>
  <si>
    <t>Scholarships and Fellowships</t>
  </si>
  <si>
    <t xml:space="preserve">University Pooled Accounts  </t>
  </si>
  <si>
    <t xml:space="preserve">     (e.g., benefits for support operations, all employee tuition </t>
  </si>
  <si>
    <t xml:space="preserve">     benefits, Telecommunication costs, Service Charges)</t>
  </si>
  <si>
    <t>Subtotal</t>
  </si>
  <si>
    <t>Transfers</t>
  </si>
  <si>
    <t xml:space="preserve">TOTAL FUNDS APPLIED </t>
  </si>
  <si>
    <t>Scholarships</t>
  </si>
  <si>
    <t>Net Increase/(Decrease) In Fund Balance</t>
  </si>
  <si>
    <t>REGIONAL CAMPUSES - Educational &amp; General Funds</t>
  </si>
  <si>
    <t>Expenditures:</t>
  </si>
  <si>
    <t>Academic and Student Services</t>
  </si>
  <si>
    <t>Scholarships &amp; Fellowships</t>
  </si>
  <si>
    <t>Transfers (In)/ Out</t>
  </si>
  <si>
    <t>Tuition Surcharge</t>
  </si>
  <si>
    <t>Total Student Fees</t>
  </si>
  <si>
    <t>Academic Affairs Division</t>
  </si>
  <si>
    <t>Tech Spot PC Repair</t>
  </si>
  <si>
    <t>Enterprise Support &amp; Applications Serv</t>
  </si>
  <si>
    <t xml:space="preserve">Kent State University Unrestricted Operating Budget </t>
  </si>
  <si>
    <t xml:space="preserve">Kent State University at : </t>
  </si>
  <si>
    <t>Table of Contents</t>
  </si>
  <si>
    <t>Original Budget - Unrestricted Educational and General Funds</t>
  </si>
  <si>
    <t>FY 2010</t>
  </si>
  <si>
    <t>Student Fees</t>
  </si>
  <si>
    <t>Tuition</t>
  </si>
  <si>
    <t>Unrestricted E&amp;G</t>
  </si>
  <si>
    <t>Auxiliaries</t>
  </si>
  <si>
    <t>Kent Campus Educational and General Current Resources</t>
  </si>
  <si>
    <t>Other Fees</t>
  </si>
  <si>
    <t>Admissions</t>
  </si>
  <si>
    <t>Adult Counseling, Health and Vocational Education</t>
  </si>
  <si>
    <t>Bursar</t>
  </si>
  <si>
    <t>Exercise, Leisure and Sports</t>
  </si>
  <si>
    <t>Family and Consumer Studies</t>
  </si>
  <si>
    <t>Fashion Design and Merchandising</t>
  </si>
  <si>
    <t>Journalism</t>
  </si>
  <si>
    <t>Registration Services</t>
  </si>
  <si>
    <t>School of Visual &amp; Communication Design</t>
  </si>
  <si>
    <t>Teaching Leadership and Curr. Studies</t>
  </si>
  <si>
    <t>Temporary Investment Income</t>
  </si>
  <si>
    <t>Blossom - Art</t>
  </si>
  <si>
    <t>Blossom - Music</t>
  </si>
  <si>
    <t>Blossom - Theatre</t>
  </si>
  <si>
    <t>Dean, Business Administration</t>
  </si>
  <si>
    <t>KSU Fashion Museum</t>
  </si>
  <si>
    <t>Total Academic Affairs Division</t>
  </si>
  <si>
    <t>Administrative Service Charge</t>
  </si>
  <si>
    <t>Bookstore Operations</t>
  </si>
  <si>
    <t>Total Other Income</t>
  </si>
  <si>
    <t>Health Center</t>
  </si>
  <si>
    <t>Kent Student Center</t>
  </si>
  <si>
    <t>Biology</t>
  </si>
  <si>
    <t>Math</t>
  </si>
  <si>
    <t>MFA Creative Writing</t>
  </si>
  <si>
    <t>EMBA</t>
  </si>
  <si>
    <t>Financial Engineering - MSFE</t>
  </si>
  <si>
    <t>Educ Foundations &amp; Special Svcs</t>
  </si>
  <si>
    <t>Speech Pathology &amp; Audiology</t>
  </si>
  <si>
    <t>Computer Lab</t>
  </si>
  <si>
    <t>Visual &amp; Communication Design</t>
  </si>
  <si>
    <t>Total Information Services</t>
  </si>
  <si>
    <t>Dissertation I</t>
  </si>
  <si>
    <t>Dissertation II</t>
  </si>
  <si>
    <t>Thesis II</t>
  </si>
  <si>
    <t>Undergraduate Studies</t>
  </si>
  <si>
    <t>Business and Finance Division</t>
  </si>
  <si>
    <t>Enrollment Management &amp; Student Affairs Division</t>
  </si>
  <si>
    <t>Human Resources Division</t>
  </si>
  <si>
    <t>Institutional Advancement Division</t>
  </si>
  <si>
    <t>Information Services Division</t>
  </si>
  <si>
    <t>University Relations Division</t>
  </si>
  <si>
    <t>Restated</t>
  </si>
  <si>
    <t>Academic Support Benefit Pool</t>
  </si>
  <si>
    <t>Administrative Support Benefit Pool</t>
  </si>
  <si>
    <t xml:space="preserve">  Scholarships</t>
  </si>
  <si>
    <t>FAQ:</t>
  </si>
  <si>
    <t>State Appropriations</t>
  </si>
  <si>
    <t>As a % of Total Unrestricted Operating Budget</t>
  </si>
  <si>
    <t>1.  What is the state appropriation as a percentage of the unrestricted operating budget?</t>
  </si>
  <si>
    <t>As a % of Unrestricted E&amp;G Budget</t>
  </si>
  <si>
    <t>Other including University Pools for Benefits and Telecommunication Costs</t>
  </si>
  <si>
    <t xml:space="preserve">  Pooled funds and Other</t>
  </si>
  <si>
    <t xml:space="preserve">Summary of Expenditures by Function </t>
  </si>
  <si>
    <t xml:space="preserve">Support Units Summary </t>
  </si>
  <si>
    <t>Fiscal Year 2011</t>
  </si>
  <si>
    <t>Diversity, Equity and Inclusion</t>
  </si>
  <si>
    <t>FY 2011</t>
  </si>
  <si>
    <t>Graduate Studies - Application Fees</t>
  </si>
  <si>
    <t>EHHS</t>
  </si>
  <si>
    <t>CCI</t>
  </si>
  <si>
    <t>BUS</t>
  </si>
  <si>
    <t>ARCH</t>
  </si>
  <si>
    <t>Dean A&amp;S</t>
  </si>
  <si>
    <t>MCLS</t>
  </si>
  <si>
    <t>Communication</t>
  </si>
  <si>
    <t>Aeronautics Program</t>
  </si>
  <si>
    <t>Dean, A&amp;S</t>
  </si>
  <si>
    <t>Biological Sciences Research</t>
  </si>
  <si>
    <t>Pan African Studies</t>
  </si>
  <si>
    <t>Glyphix</t>
  </si>
  <si>
    <t>Regional Campus Administration</t>
  </si>
  <si>
    <t>Supply Center (1)</t>
  </si>
  <si>
    <t>KSU/Project Grad Scholarship Match</t>
  </si>
  <si>
    <t>Campus Enhancements &amp; Contingency</t>
  </si>
  <si>
    <t>Network &amp; Telecom Systems</t>
  </si>
  <si>
    <t>Web Presence</t>
  </si>
  <si>
    <t>ESAS Projects</t>
  </si>
  <si>
    <t>ET Projects</t>
  </si>
  <si>
    <t>IS Capital Equipment Refresh</t>
  </si>
  <si>
    <t>IS Instructional Tech</t>
  </si>
  <si>
    <t>IS Operations Income</t>
  </si>
  <si>
    <t>Network Services Income</t>
  </si>
  <si>
    <t>NTS Projects</t>
  </si>
  <si>
    <t>Advancement Operations, AVP</t>
  </si>
  <si>
    <t>Advancement Services</t>
  </si>
  <si>
    <t>Annual Giving Programs</t>
  </si>
  <si>
    <t>Donor Services</t>
  </si>
  <si>
    <t>I.A. AVP</t>
  </si>
  <si>
    <t>Prospect Mgmt &amp; Research</t>
  </si>
  <si>
    <t>HR Service &amp; Support</t>
  </si>
  <si>
    <t>Center for Adult &amp; Veteran Services</t>
  </si>
  <si>
    <t>Sustainability</t>
  </si>
  <si>
    <t>AVP Business &amp; Admin Svcs</t>
  </si>
  <si>
    <t>AVP Cash Mgmt &amp; Financial Rptg</t>
  </si>
  <si>
    <t>Risk Management &amp; Real Estate</t>
  </si>
  <si>
    <t>Academic Operations &amp; Admin</t>
  </si>
  <si>
    <t>Exploratory Advising Center</t>
  </si>
  <si>
    <t>Teleproductions</t>
  </si>
  <si>
    <t>Academic Budget &amp; Resource Mgmt</t>
  </si>
  <si>
    <t>Academic Scheduling Center</t>
  </si>
  <si>
    <t>Faculty Research Support</t>
  </si>
  <si>
    <t>Quality Initiatives &amp; Curriculum</t>
  </si>
  <si>
    <t>Transfer Center</t>
  </si>
  <si>
    <t>Inst for Study &amp; Prev of Violence</t>
  </si>
  <si>
    <t>Diversity, Equity, &amp; Inclusion</t>
  </si>
  <si>
    <t>Assessment &amp; Planning</t>
  </si>
  <si>
    <t>Faculty Recruitment/Retention</t>
  </si>
  <si>
    <t>LGBTQ Center</t>
  </si>
  <si>
    <t>Pipeline Initiatives</t>
  </si>
  <si>
    <t>Upward Bound</t>
  </si>
  <si>
    <t>VP Diversity, Equity &amp; Inclusion</t>
  </si>
  <si>
    <t>Women's Center</t>
  </si>
  <si>
    <t xml:space="preserve">  Diversity, Equity, &amp; Inclusion</t>
  </si>
  <si>
    <t>Center For Nuclear Research</t>
  </si>
  <si>
    <t>Chemistry &amp; Biochemistry</t>
  </si>
  <si>
    <t>Research and Evaluation Bureau</t>
  </si>
  <si>
    <t>College of Nursing</t>
  </si>
  <si>
    <t>Chemistry Research</t>
  </si>
  <si>
    <t>Physics Compiled Research</t>
  </si>
  <si>
    <t>Entrepreneurship programs</t>
  </si>
  <si>
    <t>Online Public Relations Masters</t>
  </si>
  <si>
    <t>MACC Annex Operations</t>
  </si>
  <si>
    <t>Dean Nursing Contingency</t>
  </si>
  <si>
    <t>Center for Applied Conflict Management</t>
  </si>
  <si>
    <t>Graduate Student Support Contingency</t>
  </si>
  <si>
    <t>Exercise, Leisure, &amp; Sport - Athletic</t>
  </si>
  <si>
    <t>Information Architecture &amp; Knowledge</t>
  </si>
  <si>
    <t>Undergraduate Office College Business</t>
  </si>
  <si>
    <t>Unrestricted Original Budget</t>
  </si>
  <si>
    <t>A&amp;S</t>
  </si>
  <si>
    <t>ARTS</t>
  </si>
  <si>
    <t>NURS</t>
  </si>
  <si>
    <t>TECH</t>
  </si>
  <si>
    <t>Sources of Funds:</t>
  </si>
  <si>
    <t>RCM Revenues</t>
  </si>
  <si>
    <t>Course fee revenues</t>
  </si>
  <si>
    <t>Program fee revenues</t>
  </si>
  <si>
    <t>Total Sources of funds</t>
  </si>
  <si>
    <t>Uses of Funds:</t>
  </si>
  <si>
    <t>Total Uses of funds</t>
  </si>
  <si>
    <t>Net Revenue/(Expense)</t>
  </si>
  <si>
    <t>Responsibility Centers-RCM Model Summary</t>
  </si>
  <si>
    <t>Benefits (1)</t>
  </si>
  <si>
    <t>Responsibility Center-College of Arts &amp; Sciences</t>
  </si>
  <si>
    <t xml:space="preserve">Responsibility Center-College of Architecture and Environmental Design </t>
  </si>
  <si>
    <t>Responsibility Center-College and Graduate School of Education, Health and Human Services</t>
  </si>
  <si>
    <t xml:space="preserve">College of Architecture and Environmental Design </t>
  </si>
  <si>
    <t>College of Arts and Sciences</t>
  </si>
  <si>
    <t>College of Business Administration</t>
  </si>
  <si>
    <t xml:space="preserve">College of Communication and Information </t>
  </si>
  <si>
    <t>College and Graduate School of Education, Health and Human Services</t>
  </si>
  <si>
    <t>College of the Arts</t>
  </si>
  <si>
    <t>Political Science -Columbus Program</t>
  </si>
  <si>
    <t>Political Science - Washington Program</t>
  </si>
  <si>
    <t>Center for Public Administration/Public Policy</t>
  </si>
  <si>
    <t>Business Administration Computing Lab</t>
  </si>
  <si>
    <t>Master of Financial Engineering Program</t>
  </si>
  <si>
    <t>Center For International &amp; Intercultural</t>
  </si>
  <si>
    <t>Counseling &amp; Human Development Center</t>
  </si>
  <si>
    <t>Foundation, Leadership, &amp; Administration</t>
  </si>
  <si>
    <t>Reading &amp; Writing Development Center</t>
  </si>
  <si>
    <t>Care Of Grounds - Interdepartmental Charge</t>
  </si>
  <si>
    <t>Custodial Services - Interdepartmental Charge</t>
  </si>
  <si>
    <t>Mail Service - Interdepartmental Charge</t>
  </si>
  <si>
    <t>Repair Of Buildings - Interdepartmental Charge</t>
  </si>
  <si>
    <t>Disaster Rec, Infrastructure, &amp; Security</t>
  </si>
  <si>
    <t>Telecommunications Interdepartmental Charge</t>
  </si>
  <si>
    <t>Telecommunications Special Bills</t>
  </si>
  <si>
    <t>Research &amp; Sponsored Programs (2)</t>
  </si>
  <si>
    <t>(1) Except for employee tuition benefits which are still in a central budget pool, all other employee benefits are included in the responsibility centers' budgets.</t>
  </si>
  <si>
    <t xml:space="preserve">Biomedical Science/Cleve Clinic Doctoral </t>
  </si>
  <si>
    <t>Institute for Bibliog &amp; Editing</t>
  </si>
  <si>
    <t xml:space="preserve">MSFE - Xiamen University </t>
  </si>
  <si>
    <t>(2) Research &amp; Sponsored Programs is responsible for its own benefits.</t>
  </si>
  <si>
    <t>Student Financial Asst</t>
  </si>
  <si>
    <t>Salaries and Benefits</t>
  </si>
  <si>
    <t>Fall 2010</t>
  </si>
  <si>
    <t>Fall 2009</t>
  </si>
  <si>
    <t>Regional Campuses % Change</t>
  </si>
  <si>
    <t xml:space="preserve">Total </t>
  </si>
  <si>
    <t>Kent Campus  % Change</t>
  </si>
  <si>
    <t>Note:  One FTE = 15 credit hours</t>
  </si>
  <si>
    <t>As a % of Unrestricted E&amp;G Expenditures</t>
  </si>
  <si>
    <t>Original Expenditure Budget - Auxiliaries</t>
  </si>
  <si>
    <t>Auxiliary Enterprises - Budget</t>
  </si>
  <si>
    <t>Golf</t>
  </si>
  <si>
    <t>Ice</t>
  </si>
  <si>
    <t>Intercollegiate</t>
  </si>
  <si>
    <t>Parking</t>
  </si>
  <si>
    <t>Residence</t>
  </si>
  <si>
    <t>Transportation</t>
  </si>
  <si>
    <t>Services</t>
  </si>
  <si>
    <t>Flashcard</t>
  </si>
  <si>
    <t>Course</t>
  </si>
  <si>
    <t>Arena</t>
  </si>
  <si>
    <t>Athletics</t>
  </si>
  <si>
    <t>Center</t>
  </si>
  <si>
    <t>Revenues</t>
  </si>
  <si>
    <t>Net Operating Surplus/(Deficit)</t>
  </si>
  <si>
    <t>Net Increase/(Decrease) in Fund Balance</t>
  </si>
  <si>
    <t>Stark</t>
  </si>
  <si>
    <t>Ashtabula</t>
  </si>
  <si>
    <t>East Liverpool</t>
  </si>
  <si>
    <t>Salem</t>
  </si>
  <si>
    <t>Conference</t>
  </si>
  <si>
    <t>Tuscarawas</t>
  </si>
  <si>
    <t>Bookstore</t>
  </si>
  <si>
    <t>Performing Arts</t>
  </si>
  <si>
    <t>Summary of Expenditures by Campus</t>
  </si>
  <si>
    <t>Other Expense</t>
  </si>
  <si>
    <t>Total Revenues</t>
  </si>
  <si>
    <t>Expenditures</t>
  </si>
  <si>
    <t>Net Revenue</t>
  </si>
  <si>
    <t>Campus</t>
  </si>
  <si>
    <t xml:space="preserve">Ashtabula </t>
  </si>
  <si>
    <t xml:space="preserve">Geauga </t>
  </si>
  <si>
    <t xml:space="preserve">Salem </t>
  </si>
  <si>
    <t xml:space="preserve">Stark </t>
  </si>
  <si>
    <t xml:space="preserve">Trumbull </t>
  </si>
  <si>
    <t xml:space="preserve">Tuscarawas </t>
  </si>
  <si>
    <t>Administration</t>
  </si>
  <si>
    <t xml:space="preserve">Regional Campus </t>
  </si>
  <si>
    <t xml:space="preserve">East Liverpool </t>
  </si>
  <si>
    <t>Fiscal Year 2012</t>
  </si>
  <si>
    <t xml:space="preserve">Restated </t>
  </si>
  <si>
    <t>Recovery of Indirect Costs</t>
  </si>
  <si>
    <t xml:space="preserve">The FY 2011 Kent Campus budget was restated for compensation increases occurring after the beginning of the fiscal year, miscellaneous permanent adjustments and transfers between divisions.  </t>
  </si>
  <si>
    <t>General Counsel</t>
  </si>
  <si>
    <t>(1) Except for employee tuition benefits which are in a central budget pool, employee benefits are included in the responsibility centers' budgets.</t>
  </si>
  <si>
    <t>Fiscal Year July 1, 2011 through June 30, 2012</t>
  </si>
  <si>
    <t>FY12 Original Budget by Expenditure Category</t>
  </si>
  <si>
    <t>FY12 Original Budget By Category by Campus</t>
  </si>
  <si>
    <t>Fall 2011</t>
  </si>
  <si>
    <t>FY 2012</t>
  </si>
  <si>
    <t>Fiscal Years 2009 - 2012</t>
  </si>
  <si>
    <t>School Of Biomedical Science</t>
  </si>
  <si>
    <t>Family Child Learning Center</t>
  </si>
  <si>
    <t>OEECE</t>
  </si>
  <si>
    <t>Office of Global Education</t>
  </si>
  <si>
    <t>Federated Desktop Support</t>
  </si>
  <si>
    <t>Helpdesk Management</t>
  </si>
  <si>
    <t>Reserve for Student Services</t>
  </si>
  <si>
    <t>Dean A&amp;S Contingency</t>
  </si>
  <si>
    <t>English as a Second Language</t>
  </si>
  <si>
    <t>Blossom Art FY12</t>
  </si>
  <si>
    <t>Blossom Music FY12</t>
  </si>
  <si>
    <t>Blossom Theatre FY12</t>
  </si>
  <si>
    <t>Marketing and Entrepreneurship</t>
  </si>
  <si>
    <t>CBA Faculty Computer Refresh</t>
  </si>
  <si>
    <t>CBA PhD Program Support</t>
  </si>
  <si>
    <t>CBA UG Learning Communities</t>
  </si>
  <si>
    <t>Adult Counseling Health &amp; Voc Educ</t>
  </si>
  <si>
    <t>Admissions Oper &amp; Transfer Systems</t>
  </si>
  <si>
    <t>DL/Pedagogical Support</t>
  </si>
  <si>
    <t>University Advising</t>
  </si>
  <si>
    <t>University Facilities Management</t>
  </si>
  <si>
    <t>Depreciation Reserve</t>
  </si>
  <si>
    <t>Educational Tech &amp; End User Svcs</t>
  </si>
  <si>
    <t>I.A. General &amp; Administration</t>
  </si>
  <si>
    <t>Business Intelligence</t>
  </si>
  <si>
    <t>IS Server Support Income</t>
  </si>
  <si>
    <t>IS Stewart Hall</t>
  </si>
  <si>
    <t xml:space="preserve">  General Counsel</t>
  </si>
  <si>
    <t>Deduction for Depreciation fund</t>
  </si>
  <si>
    <t>Transfers in/(out) - Allocated (A)</t>
  </si>
  <si>
    <t>Direct Expenditures</t>
  </si>
  <si>
    <t>(A) Fund Balance Transfer for CCI</t>
  </si>
  <si>
    <t>% of Total</t>
  </si>
  <si>
    <t>Bands</t>
  </si>
  <si>
    <t>Facilities</t>
  </si>
  <si>
    <t xml:space="preserve">Flashcard Operations </t>
  </si>
  <si>
    <t xml:space="preserve">Intercollegiate Athletics </t>
  </si>
  <si>
    <t>Off Campus &amp; Distance Learning</t>
  </si>
  <si>
    <t>Recreation Services</t>
  </si>
  <si>
    <t>Student Center</t>
  </si>
  <si>
    <t>Student Leadership</t>
  </si>
  <si>
    <t xml:space="preserve">Student Media  </t>
  </si>
  <si>
    <t>Student Organizations</t>
  </si>
  <si>
    <t xml:space="preserve">Transportation Services </t>
  </si>
  <si>
    <t xml:space="preserve">Contingency  </t>
  </si>
  <si>
    <t>Responsibility Center-College of Public Health</t>
  </si>
  <si>
    <t>Biostat/Epidemiology/Env Health</t>
  </si>
  <si>
    <t>Dean College of Public Health</t>
  </si>
  <si>
    <t>Soc &amp; Beh Sci/Health Policy Mgmt</t>
  </si>
  <si>
    <t>College of Public Health</t>
  </si>
  <si>
    <t>Mid-year Adjustment Contingency</t>
  </si>
  <si>
    <t>Facilities Planning &amp; Operations</t>
  </si>
  <si>
    <t>CBA - Business Experience Programs</t>
  </si>
  <si>
    <t>CBA MBA Program Support &amp; Promotion</t>
  </si>
  <si>
    <t>CBA UG Int'l Prog Support/Promotion</t>
  </si>
  <si>
    <t>General Fee</t>
  </si>
  <si>
    <t>Total General Fee</t>
  </si>
  <si>
    <t>Total Tuition Revenue Budget</t>
  </si>
  <si>
    <t>FY12 Revenue Budget</t>
  </si>
  <si>
    <t>Other - Miscellaneous</t>
  </si>
  <si>
    <t>Total Kent Campus Educational and General Current Resources</t>
  </si>
  <si>
    <t>Source of FTE:  Official 15th Day data from RPIE</t>
  </si>
  <si>
    <t>Student Accessibility Support</t>
  </si>
  <si>
    <t>Indirect Costs from Regional Campuses</t>
  </si>
  <si>
    <t>Indirect Costs from Auxiliaries</t>
  </si>
  <si>
    <t>Collection Costs</t>
  </si>
  <si>
    <t>RCM Centers -  Tuition Benefit Pool</t>
  </si>
  <si>
    <t>RCM Support Units - Tuition Benefit Pool</t>
  </si>
  <si>
    <t xml:space="preserve">Out-of-State Fees - Scholarships </t>
  </si>
  <si>
    <t>Transfers In/(Out)</t>
  </si>
  <si>
    <t>Undergraduate Program Fees</t>
  </si>
  <si>
    <t>Graduate Program Fees</t>
  </si>
  <si>
    <t>Business - MBA</t>
  </si>
  <si>
    <t>Public Health</t>
  </si>
  <si>
    <t>Management Information Systems</t>
  </si>
  <si>
    <t>FY 2009</t>
  </si>
  <si>
    <t>Dean, Education</t>
  </si>
  <si>
    <t>Total Institutional Advancement</t>
  </si>
  <si>
    <t>Fiscal Years 2009, 2010, 2011 &amp; 2012</t>
  </si>
  <si>
    <t>FY12 Budget Summary ( Including Revenues, Expenditures and Transfers)</t>
  </si>
  <si>
    <t>Total University Unrestricted Original Budget</t>
  </si>
  <si>
    <t>Kent Campus Educational and General Expenditures Summary by Functional Category FY09 to FY12</t>
  </si>
  <si>
    <t>Kent Campus Auxiliary Enterprises Expenditure Budget Summary FY09 to FY12</t>
  </si>
  <si>
    <t>Regional Campus Auxiliary Enterprises Expenditure Budget Summary FY09 to FY12</t>
  </si>
  <si>
    <t>Regional Campuses Educational and General Expenditures Expenditure Budget Summary by Functional Category FY09 to FY12</t>
  </si>
  <si>
    <t>Regional Campuses Educational and General Expenditures Expenditure Budget Summary by Campus FY09 to FY12</t>
  </si>
  <si>
    <t>Operations</t>
  </si>
  <si>
    <t xml:space="preserve">Recreational </t>
  </si>
  <si>
    <t>University Dining</t>
  </si>
  <si>
    <t>University Health</t>
  </si>
  <si>
    <t>Public Hlth</t>
  </si>
  <si>
    <t>Academic/Administrative overhead (1)</t>
  </si>
  <si>
    <t>Pools (2)</t>
  </si>
  <si>
    <t>Investment/subvention  pool (3)</t>
  </si>
  <si>
    <t>Institutional Support (1)</t>
  </si>
  <si>
    <t xml:space="preserve">(1) Due to implementing an RCM budget model in FY10, some reserve funds maintained centrally were eliminated or reduced.  Examples include a reserve for internal revenue sharing agreements with Colleges and a reserve for salary increases.    Anticipated spending from the President's Excellence fund declined by about $4 million from FY09 to FY10. Beginning in  FY11, anticipated spending from this separate fund was not included in the expenditures and transfers total.    </t>
  </si>
  <si>
    <t>Non-Academic Divisions</t>
  </si>
  <si>
    <t>2. What are the costs of salaries and benefits as a percentage of the unrestricted E&amp;G operating budget ?</t>
  </si>
  <si>
    <t>As a % of Unrestricted E&amp;G Budget (including transfers)</t>
  </si>
  <si>
    <t xml:space="preserve">3. What is the Fall semester enrollment on an FTE basis? </t>
  </si>
  <si>
    <t>All other campuses</t>
  </si>
  <si>
    <t xml:space="preserve">The service charge is assessed as a percentage of revenues.  The Tuscarawas campus is different due to the terms of the agreement between the University and the Tuscarawas County University Branch district.  </t>
  </si>
  <si>
    <t>Instructional Fee *</t>
  </si>
  <si>
    <t xml:space="preserve">* Instructional fees are used to support faculty teaching costs and other expenses that an instructional department incurs. Instructional fees are also used for other operating expenses, such as student service areas (e.g., Registrar's, Student Financial Aid, Bursar's, Campus Life), administrative operations (e.g., personnel, business functions, fundraising), academic administration (e.g., library, deans' offices), technology infrastructure, services and support (e.g., University's telecommunications network and internet, computer labs, FlashLine ), upkeep and repair of the University's property (including grounds and buildings), scholarships for students, utility costs (e.g., water, sewer, electricity, natural gas), public safety (e.g., police department), public relations and marketing.                                                                                                                          </t>
  </si>
  <si>
    <t xml:space="preserve">The general fees are mainly used to support student services and operations.   There's also a component that provides funding for facility needs and for investment in off campus and distance learning.  Allocations of the general fee revenues are part of the University's annual budget building process.  </t>
  </si>
  <si>
    <t xml:space="preserve">4. How are tuition revenues at the Kent Campus allocated ? </t>
  </si>
  <si>
    <t xml:space="preserve">5. What is the percentage assessed to the Regional Campuses for services provided by the Kent Campus?  </t>
  </si>
  <si>
    <t>Multi-year Data and FAQ's</t>
  </si>
  <si>
    <t>Net RCM Revenues</t>
  </si>
  <si>
    <t>FY12 Original Budget</t>
  </si>
  <si>
    <t xml:space="preserve">(1) The overhead amount is assessed at 42.3% of the net RCM revenues.  This amount is used to support the units in academic affairs that are not part of the Centers, administrative units, and facilities.  </t>
  </si>
  <si>
    <t>RCM Model - Centers</t>
  </si>
  <si>
    <t>(2) There are three central pools:  an ADA contingency fund , a Telecommunications expense pool and a pool for employees of Centers utilizing tuition benefits.  Expenses are charged directly to units with corresponding increases in the Centers' budgets.  The amount represented is each Centers' contribution to the central pools.  The amount is based on the individual Center's net RCM revenues to the total.</t>
  </si>
  <si>
    <t xml:space="preserve">(3) The Investment/subvention pool is 0.5% of net RCM revenues.  Amounts are used to fund future investments, assist with facility needs, or to assist units that may need additional one-time funds for operating needs.     </t>
  </si>
  <si>
    <t>(1) Benefits for graduate assistants' and teaching fellows'  tuition and optional insurance benefits are budgeted at the individual unit level. All other employee benefits are covered by a central benefits pool.</t>
  </si>
  <si>
    <t>Amount</t>
  </si>
  <si>
    <t xml:space="preserve">Center </t>
  </si>
  <si>
    <t xml:space="preserve">Kent Student </t>
  </si>
  <si>
    <t xml:space="preserve">Expenditures </t>
  </si>
  <si>
    <t>(1) Supply Center was eliminated as an auxiliary operation since Aug 2010.</t>
  </si>
  <si>
    <t xml:space="preserve">Note :  Bookstores operations at both the Geauga and Trumbull campuses are not run by the university.  </t>
  </si>
  <si>
    <t>University Budget Summary ( FAQ Included )</t>
  </si>
  <si>
    <t xml:space="preserve">All units, including those in Responsibility Centers, receive central funding for employee tuition benefits and for telecommunication line/equipment expenses.  Units not in Responsibility Centers also receive budget support  for remaining employee benefits and service achievement awards.  Budget support is provided monthly as expenses are incurred.  Tuition and health insurance benefits for graduate assistants are funded at each unit level and not from central pools.  Budget pools for benefits and telecommunication expenses were allocated to the various functional areas based on prior year actual expenses.  </t>
  </si>
  <si>
    <t>Kent Campus - Unrestricted Educational and General Fund Budget</t>
  </si>
  <si>
    <t>Regional Campuses - Unrestricted Educational and General Fund Budget</t>
  </si>
  <si>
    <t>Kent Campus Educational and General Current Resources FY09 to FY12</t>
  </si>
  <si>
    <t>Other revenues</t>
  </si>
</sst>
</file>

<file path=xl/styles.xml><?xml version="1.0" encoding="utf-8"?>
<styleSheet xmlns="http://schemas.openxmlformats.org/spreadsheetml/2006/main">
  <numFmts count="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9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Tahoma"/>
      <family val="2"/>
    </font>
    <font>
      <sz val="10"/>
      <name val="Arial"/>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8"/>
      <name val="Arial"/>
      <family val="2"/>
    </font>
    <font>
      <sz val="12"/>
      <name val="Arial"/>
      <family val="2"/>
    </font>
    <font>
      <sz val="12"/>
      <name val="Helv"/>
    </font>
    <font>
      <sz val="10"/>
      <name val="Arial"/>
      <family val="2"/>
    </font>
    <font>
      <sz val="10"/>
      <color theme="1"/>
      <name val="Tahoma"/>
      <family val="2"/>
    </font>
    <font>
      <sz val="12"/>
      <name val="Arial"/>
      <family val="2"/>
    </font>
    <font>
      <sz val="10"/>
      <name val="Times New Roman"/>
      <family val="1"/>
    </font>
    <font>
      <sz val="10"/>
      <name val="Arial"/>
      <family val="2"/>
    </font>
    <font>
      <sz val="10"/>
      <name val="MS Sans Serif"/>
      <family val="2"/>
    </font>
    <font>
      <sz val="10"/>
      <name val="Arial"/>
      <family val="2"/>
    </font>
    <font>
      <u/>
      <sz val="11"/>
      <color rgb="FF004488"/>
      <name val="Calibri"/>
      <family val="2"/>
      <scheme val="minor"/>
    </font>
    <font>
      <u/>
      <sz val="11"/>
      <color rgb="FF0066AA"/>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SWISS"/>
    </font>
    <font>
      <sz val="10"/>
      <color indexed="8"/>
      <name val="Tahoma"/>
      <family val="2"/>
    </font>
    <font>
      <b/>
      <sz val="11"/>
      <name val="Calibri"/>
      <family val="2"/>
      <scheme val="minor"/>
    </font>
    <font>
      <sz val="11"/>
      <name val="Calibri"/>
      <family val="2"/>
      <scheme val="minor"/>
    </font>
    <font>
      <b/>
      <u/>
      <sz val="11"/>
      <name val="Calibri"/>
      <family val="2"/>
      <scheme val="minor"/>
    </font>
    <font>
      <u/>
      <sz val="11"/>
      <color indexed="12"/>
      <name val="Calibri"/>
      <family val="2"/>
      <scheme val="minor"/>
    </font>
    <font>
      <u val="singleAccounting"/>
      <sz val="11"/>
      <name val="Calibri"/>
      <family val="2"/>
      <scheme val="minor"/>
    </font>
    <font>
      <u/>
      <sz val="11"/>
      <name val="Calibri"/>
      <family val="2"/>
      <scheme val="minor"/>
    </font>
    <font>
      <u val="double"/>
      <sz val="11"/>
      <name val="Calibri"/>
      <family val="2"/>
      <scheme val="minor"/>
    </font>
    <font>
      <b/>
      <u val="doubleAccounting"/>
      <sz val="11"/>
      <name val="Calibri"/>
      <family val="2"/>
      <scheme val="minor"/>
    </font>
    <font>
      <u val="doubleAccounting"/>
      <sz val="11"/>
      <name val="Calibri"/>
      <family val="2"/>
      <scheme val="minor"/>
    </font>
    <font>
      <u/>
      <sz val="11"/>
      <color theme="1"/>
      <name val="Calibri"/>
      <family val="2"/>
      <scheme val="minor"/>
    </font>
    <font>
      <u val="singleAccounting"/>
      <sz val="11"/>
      <color theme="1"/>
      <name val="Calibri"/>
      <family val="2"/>
      <scheme val="minor"/>
    </font>
    <font>
      <u val="doubleAccounting"/>
      <sz val="11"/>
      <color theme="1"/>
      <name val="Calibri"/>
      <family val="2"/>
      <scheme val="minor"/>
    </font>
    <font>
      <sz val="11"/>
      <color indexed="8"/>
      <name val="Calibri"/>
      <family val="2"/>
      <scheme val="minor"/>
    </font>
    <font>
      <b/>
      <sz val="11"/>
      <color indexed="8"/>
      <name val="Calibri"/>
      <family val="2"/>
      <scheme val="minor"/>
    </font>
    <font>
      <sz val="11"/>
      <name val="Calibri"/>
      <family val="2"/>
    </font>
    <font>
      <u/>
      <sz val="11"/>
      <color indexed="8"/>
      <name val="Calibri"/>
      <family val="2"/>
    </font>
    <font>
      <u val="singleAccounting"/>
      <sz val="11"/>
      <name val="Calibri"/>
      <family val="2"/>
    </font>
    <font>
      <u/>
      <sz val="11"/>
      <name val="Calibri"/>
      <family val="2"/>
    </font>
    <font>
      <sz val="11"/>
      <color rgb="FFFF0000"/>
      <name val="Calibri"/>
      <family val="2"/>
    </font>
    <font>
      <u val="doubleAccounting"/>
      <sz val="11"/>
      <name val="Calibri"/>
      <family val="2"/>
    </font>
    <font>
      <b/>
      <sz val="12"/>
      <name val="Calibri"/>
      <family val="2"/>
      <scheme val="minor"/>
    </font>
    <font>
      <b/>
      <u/>
      <sz val="14"/>
      <name val="Calibri"/>
      <family val="2"/>
      <scheme val="minor"/>
    </font>
    <font>
      <b/>
      <u/>
      <sz val="11"/>
      <color indexed="8"/>
      <name val="Calibri"/>
      <family val="2"/>
    </font>
  </fonts>
  <fills count="58">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8064">
    <xf numFmtId="0" fontId="0" fillId="0" borderId="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11" borderId="1" applyNumberFormat="0" applyAlignment="0" applyProtection="0"/>
    <xf numFmtId="0" fontId="21" fillId="24" borderId="1" applyNumberFormat="0" applyAlignment="0" applyProtection="0"/>
    <xf numFmtId="0" fontId="21" fillId="24" borderId="1" applyNumberFormat="0" applyAlignment="0" applyProtection="0"/>
    <xf numFmtId="0" fontId="21" fillId="11" borderId="1" applyNumberFormat="0" applyAlignment="0" applyProtection="0"/>
    <xf numFmtId="0" fontId="21" fillId="24" borderId="1" applyNumberFormat="0" applyAlignment="0" applyProtection="0"/>
    <xf numFmtId="0" fontId="21" fillId="24"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3" borderId="1" applyNumberFormat="0" applyAlignment="0" applyProtection="0"/>
    <xf numFmtId="0" fontId="34" fillId="13" borderId="1" applyNumberFormat="0" applyAlignment="0" applyProtection="0"/>
    <xf numFmtId="0" fontId="34" fillId="13" borderId="1" applyNumberFormat="0" applyAlignment="0" applyProtection="0"/>
    <xf numFmtId="0" fontId="34" fillId="3" borderId="1" applyNumberFormat="0" applyAlignment="0" applyProtection="0"/>
    <xf numFmtId="0" fontId="34" fillId="13" borderId="1" applyNumberFormat="0" applyAlignment="0" applyProtection="0"/>
    <xf numFmtId="0" fontId="34" fillId="1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alignment vertical="top"/>
    </xf>
    <xf numFmtId="0" fontId="24" fillId="0" borderId="0"/>
    <xf numFmtId="0" fontId="24" fillId="0" borderId="0"/>
    <xf numFmtId="0" fontId="24" fillId="0" borderId="0">
      <alignment vertical="top"/>
    </xf>
    <xf numFmtId="0" fontId="24" fillId="0" borderId="0"/>
    <xf numFmtId="0" fontId="24" fillId="0" borderId="0"/>
    <xf numFmtId="0" fontId="24" fillId="0" borderId="0">
      <alignment vertical="top"/>
    </xf>
    <xf numFmtId="0" fontId="24" fillId="0" borderId="0"/>
    <xf numFmtId="0" fontId="24" fillId="0" borderId="0"/>
    <xf numFmtId="0" fontId="24" fillId="0" borderId="0">
      <alignment vertical="top"/>
    </xf>
    <xf numFmtId="0" fontId="24" fillId="0" borderId="0"/>
    <xf numFmtId="0" fontId="24" fillId="0" borderId="0"/>
    <xf numFmtId="0" fontId="24" fillId="0" borderId="0">
      <alignment vertical="top"/>
    </xf>
    <xf numFmtId="0" fontId="24" fillId="0" borderId="0"/>
    <xf numFmtId="0" fontId="24" fillId="0" borderId="0"/>
    <xf numFmtId="0" fontId="24" fillId="0" borderId="0">
      <alignment vertical="top"/>
    </xf>
    <xf numFmtId="0" fontId="24" fillId="0" borderId="0"/>
    <xf numFmtId="0" fontId="24" fillId="0" borderId="0"/>
    <xf numFmtId="0" fontId="24" fillId="0" borderId="0">
      <alignment vertical="top"/>
    </xf>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alignment vertical="top"/>
    </xf>
    <xf numFmtId="0" fontId="24" fillId="0" borderId="0"/>
    <xf numFmtId="0" fontId="24" fillId="0" borderId="0"/>
    <xf numFmtId="0" fontId="18"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44" fillId="0" borderId="0"/>
    <xf numFmtId="0" fontId="17" fillId="0" borderId="0">
      <alignment vertical="top"/>
    </xf>
    <xf numFmtId="0" fontId="17" fillId="0" borderId="0">
      <alignment vertical="top"/>
    </xf>
    <xf numFmtId="0" fontId="17" fillId="0" borderId="0">
      <alignment vertical="top"/>
    </xf>
    <xf numFmtId="0" fontId="43" fillId="0" borderId="0"/>
    <xf numFmtId="0" fontId="4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45" fillId="7" borderId="9" applyNumberFormat="0" applyFont="0" applyAlignment="0" applyProtection="0"/>
    <xf numFmtId="0" fontId="45" fillId="7" borderId="9" applyNumberFormat="0" applyFont="0" applyAlignment="0" applyProtection="0"/>
    <xf numFmtId="0" fontId="45" fillId="7" borderId="9" applyNumberFormat="0" applyFont="0" applyAlignment="0" applyProtection="0"/>
    <xf numFmtId="0" fontId="45"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45" fillId="7" borderId="9" applyNumberFormat="0" applyFont="0" applyAlignment="0" applyProtection="0"/>
    <xf numFmtId="0" fontId="45" fillId="7" borderId="9" applyNumberFormat="0" applyFont="0" applyAlignment="0" applyProtection="0"/>
    <xf numFmtId="0" fontId="45"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11"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11"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1"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1"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6" fillId="0" borderId="0"/>
    <xf numFmtId="0" fontId="46" fillId="0" borderId="0"/>
    <xf numFmtId="0" fontId="16" fillId="0" borderId="0"/>
    <xf numFmtId="0" fontId="15" fillId="0" borderId="0"/>
    <xf numFmtId="0" fontId="24"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20" fillId="4" borderId="0" applyNumberFormat="0" applyBorder="0" applyAlignment="0" applyProtection="0"/>
    <xf numFmtId="0" fontId="21" fillId="11" borderId="1" applyNumberFormat="0" applyAlignment="0" applyProtection="0"/>
    <xf numFmtId="0" fontId="22" fillId="25" borderId="2" applyNumberFormat="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9"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4" fillId="3" borderId="1" applyNumberFormat="0" applyAlignment="0" applyProtection="0"/>
    <xf numFmtId="0" fontId="35" fillId="0" borderId="8" applyNumberFormat="0" applyFill="0" applyAlignment="0" applyProtection="0"/>
    <xf numFmtId="0" fontId="36" fillId="13" borderId="0" applyNumberFormat="0" applyBorder="0" applyAlignment="0" applyProtection="0"/>
    <xf numFmtId="0" fontId="24" fillId="0" borderId="0">
      <alignment vertical="top"/>
    </xf>
    <xf numFmtId="0" fontId="24" fillId="7" borderId="9" applyNumberFormat="0" applyFont="0" applyAlignment="0" applyProtection="0"/>
    <xf numFmtId="0" fontId="37" fillId="11" borderId="10" applyNumberFormat="0" applyAlignment="0" applyProtection="0"/>
    <xf numFmtId="0" fontId="38" fillId="0" borderId="0" applyNumberFormat="0" applyFill="0" applyBorder="0" applyAlignment="0" applyProtection="0"/>
    <xf numFmtId="0" fontId="40" fillId="0" borderId="11" applyNumberFormat="0" applyFill="0" applyAlignment="0" applyProtection="0"/>
    <xf numFmtId="0" fontId="41" fillId="0" borderId="0" applyNumberFormat="0" applyFill="0" applyBorder="0" applyAlignment="0" applyProtection="0"/>
    <xf numFmtId="0" fontId="24" fillId="0" borderId="0"/>
    <xf numFmtId="0" fontId="24" fillId="0" borderId="0"/>
    <xf numFmtId="0" fontId="46" fillId="0" borderId="0"/>
    <xf numFmtId="0" fontId="24" fillId="0" borderId="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19" fillId="17" borderId="0" applyNumberFormat="0" applyBorder="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24" fillId="0" borderId="0"/>
    <xf numFmtId="0" fontId="24" fillId="0" borderId="0"/>
    <xf numFmtId="0" fontId="24" fillId="0" borderId="0"/>
    <xf numFmtId="0" fontId="24" fillId="0" borderId="0"/>
    <xf numFmtId="0" fontId="15" fillId="0" borderId="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36" fillId="1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37" fillId="24" borderId="10" applyNumberFormat="0" applyAlignment="0" applyProtection="0"/>
    <xf numFmtId="0" fontId="34" fillId="13" borderId="1" applyNumberFormat="0" applyAlignment="0" applyProtection="0"/>
    <xf numFmtId="0" fontId="32" fillId="0" borderId="0" applyNumberFormat="0" applyFill="0" applyBorder="0" applyAlignment="0" applyProtection="0"/>
    <xf numFmtId="0" fontId="32" fillId="0" borderId="7" applyNumberFormat="0" applyFill="0" applyAlignment="0" applyProtection="0"/>
    <xf numFmtId="0" fontId="30" fillId="0" borderId="5" applyNumberFormat="0" applyFill="0" applyAlignment="0" applyProtection="0"/>
    <xf numFmtId="0" fontId="28" fillId="0" borderId="4" applyNumberFormat="0" applyFill="0" applyAlignment="0" applyProtection="0"/>
    <xf numFmtId="0" fontId="21" fillId="24" borderId="1" applyNumberFormat="0" applyAlignment="0" applyProtection="0"/>
    <xf numFmtId="0" fontId="19" fillId="22"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5" fillId="0" borderId="0"/>
    <xf numFmtId="0" fontId="24" fillId="0" borderId="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47" fillId="0" borderId="0"/>
    <xf numFmtId="0" fontId="14" fillId="0" borderId="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24" fillId="7" borderId="9" applyNumberFormat="0" applyFont="0" applyAlignment="0" applyProtection="0"/>
    <xf numFmtId="0" fontId="47" fillId="0" borderId="0"/>
    <xf numFmtId="0" fontId="14" fillId="0" borderId="0"/>
    <xf numFmtId="0" fontId="14" fillId="0" borderId="0"/>
    <xf numFmtId="0" fontId="14" fillId="0" borderId="0"/>
    <xf numFmtId="0" fontId="14" fillId="0" borderId="0"/>
    <xf numFmtId="0" fontId="17" fillId="0" borderId="0"/>
    <xf numFmtId="0" fontId="13" fillId="0" borderId="0"/>
    <xf numFmtId="0" fontId="17" fillId="0" borderId="0"/>
    <xf numFmtId="0" fontId="12" fillId="0" borderId="0"/>
    <xf numFmtId="0" fontId="49" fillId="0" borderId="0"/>
    <xf numFmtId="0" fontId="11" fillId="0" borderId="0"/>
    <xf numFmtId="0" fontId="17" fillId="0" borderId="0"/>
    <xf numFmtId="0" fontId="11" fillId="0" borderId="0"/>
    <xf numFmtId="0" fontId="43"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43" fillId="0" borderId="0"/>
    <xf numFmtId="0" fontId="10" fillId="0" borderId="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11" borderId="1" applyNumberFormat="0" applyAlignment="0" applyProtection="0"/>
    <xf numFmtId="0" fontId="21" fillId="24" borderId="1" applyNumberFormat="0" applyAlignment="0" applyProtection="0"/>
    <xf numFmtId="0" fontId="21" fillId="11" borderId="1" applyNumberFormat="0" applyAlignment="0" applyProtection="0"/>
    <xf numFmtId="0" fontId="21" fillId="24"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3" borderId="1" applyNumberFormat="0" applyAlignment="0" applyProtection="0"/>
    <xf numFmtId="0" fontId="34" fillId="13" borderId="1" applyNumberFormat="0" applyAlignment="0" applyProtection="0"/>
    <xf numFmtId="0" fontId="34" fillId="3" borderId="1" applyNumberFormat="0" applyAlignment="0" applyProtection="0"/>
    <xf numFmtId="0" fontId="34" fillId="1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0"/>
    <xf numFmtId="0" fontId="17" fillId="0" borderId="0"/>
    <xf numFmtId="0" fontId="9" fillId="0" borderId="0"/>
    <xf numFmtId="0" fontId="17" fillId="0" borderId="0"/>
    <xf numFmtId="0" fontId="9" fillId="0" borderId="0"/>
    <xf numFmtId="0" fontId="17" fillId="0" borderId="0"/>
    <xf numFmtId="0" fontId="17" fillId="0" borderId="0">
      <alignment vertical="top"/>
    </xf>
    <xf numFmtId="0" fontId="50" fillId="0" borderId="0"/>
    <xf numFmtId="0" fontId="9" fillId="0" borderId="0"/>
    <xf numFmtId="0" fontId="50" fillId="0" borderId="0"/>
    <xf numFmtId="0" fontId="9" fillId="0" borderId="0"/>
    <xf numFmtId="0" fontId="9" fillId="0" borderId="0"/>
    <xf numFmtId="0" fontId="9" fillId="0" borderId="0"/>
    <xf numFmtId="0" fontId="9" fillId="0" borderId="0"/>
    <xf numFmtId="0" fontId="17" fillId="0" borderId="0"/>
    <xf numFmtId="0" fontId="17"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0" fontId="9" fillId="0" borderId="0"/>
    <xf numFmtId="0" fontId="9" fillId="0" borderId="0"/>
    <xf numFmtId="0" fontId="17" fillId="0" borderId="0"/>
    <xf numFmtId="0" fontId="9" fillId="0" borderId="0"/>
    <xf numFmtId="0" fontId="17" fillId="0" borderId="0"/>
    <xf numFmtId="0" fontId="9" fillId="0" borderId="0"/>
    <xf numFmtId="0" fontId="17" fillId="0" borderId="0"/>
    <xf numFmtId="0" fontId="9" fillId="0" borderId="0"/>
    <xf numFmtId="0" fontId="17" fillId="0" borderId="0"/>
    <xf numFmtId="0" fontId="9" fillId="0" borderId="0"/>
    <xf numFmtId="0" fontId="17" fillId="0" borderId="0"/>
    <xf numFmtId="0" fontId="9" fillId="0" borderId="0"/>
    <xf numFmtId="0" fontId="17" fillId="0" borderId="0"/>
    <xf numFmtId="0" fontId="9" fillId="0" borderId="0"/>
    <xf numFmtId="0" fontId="17" fillId="0" borderId="0"/>
    <xf numFmtId="0" fontId="9"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17" fillId="0" borderId="0"/>
    <xf numFmtId="0" fontId="9" fillId="0" borderId="0"/>
    <xf numFmtId="0" fontId="17" fillId="0" borderId="0">
      <alignment vertical="top"/>
    </xf>
    <xf numFmtId="0" fontId="9" fillId="0" borderId="0"/>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alignment vertical="top"/>
    </xf>
    <xf numFmtId="0" fontId="17" fillId="0" borderId="0"/>
    <xf numFmtId="0" fontId="17" fillId="0" borderId="0">
      <alignment vertical="top"/>
    </xf>
    <xf numFmtId="0" fontId="17" fillId="0" borderId="0">
      <alignment vertical="top"/>
    </xf>
    <xf numFmtId="0" fontId="17" fillId="0" borderId="0">
      <alignment vertical="top"/>
    </xf>
    <xf numFmtId="0" fontId="17" fillId="0" borderId="0"/>
    <xf numFmtId="0" fontId="17" fillId="0" borderId="0">
      <alignment vertical="top"/>
    </xf>
    <xf numFmtId="0" fontId="17" fillId="0" borderId="0"/>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2"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5" borderId="0" applyNumberFormat="0" applyBorder="0" applyAlignment="0" applyProtection="0"/>
    <xf numFmtId="0" fontId="19" fillId="17" borderId="0" applyNumberFormat="0" applyBorder="0" applyAlignment="0" applyProtection="0"/>
    <xf numFmtId="0" fontId="21" fillId="11" borderId="1" applyNumberFormat="0" applyAlignment="0" applyProtection="0"/>
    <xf numFmtId="0" fontId="27" fillId="0" borderId="3" applyNumberFormat="0" applyFill="0" applyAlignment="0" applyProtection="0"/>
    <xf numFmtId="0" fontId="29"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4" fillId="3" borderId="1" applyNumberFormat="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37" fillId="11" borderId="10" applyNumberFormat="0" applyAlignment="0" applyProtection="0"/>
    <xf numFmtId="0" fontId="38" fillId="0" borderId="0" applyNumberFormat="0" applyFill="0" applyBorder="0" applyAlignment="0" applyProtection="0"/>
    <xf numFmtId="0" fontId="40" fillId="0" borderId="11" applyNumberFormat="0" applyFill="0" applyAlignment="0" applyProtection="0"/>
    <xf numFmtId="0" fontId="41" fillId="0" borderId="0" applyNumberFormat="0" applyFill="0" applyBorder="0" applyAlignment="0" applyProtection="0"/>
    <xf numFmtId="0" fontId="8" fillId="0" borderId="0"/>
    <xf numFmtId="0" fontId="17" fillId="0" borderId="0"/>
    <xf numFmtId="0" fontId="18" fillId="3" borderId="0" applyNumberFormat="0" applyBorder="0" applyAlignment="0" applyProtection="0"/>
    <xf numFmtId="0" fontId="18" fillId="7" borderId="0" applyNumberFormat="0" applyBorder="0" applyAlignment="0" applyProtection="0"/>
    <xf numFmtId="0" fontId="8"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4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1" fillId="0" borderId="0"/>
    <xf numFmtId="0" fontId="18" fillId="5" borderId="0" applyNumberFormat="0" applyBorder="0" applyAlignment="0" applyProtection="0"/>
    <xf numFmtId="0" fontId="18" fillId="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8" fillId="3" borderId="0" applyNumberFormat="0" applyBorder="0" applyAlignment="0" applyProtection="0"/>
    <xf numFmtId="0" fontId="18" fillId="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alignment vertical="top"/>
    </xf>
    <xf numFmtId="0" fontId="17" fillId="0" borderId="0">
      <alignment vertical="top"/>
    </xf>
    <xf numFmtId="0" fontId="17" fillId="0" borderId="0">
      <alignment vertical="top"/>
    </xf>
    <xf numFmtId="0" fontId="18" fillId="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7" borderId="9" applyNumberFormat="0" applyFont="0" applyAlignment="0" applyProtection="0"/>
    <xf numFmtId="0" fontId="18" fillId="3" borderId="0" applyNumberFormat="0" applyBorder="0" applyAlignment="0" applyProtection="0"/>
    <xf numFmtId="0" fontId="18" fillId="7" borderId="0" applyNumberFormat="0" applyBorder="0" applyAlignment="0" applyProtection="0"/>
    <xf numFmtId="0" fontId="17" fillId="0" borderId="0">
      <alignment vertical="top"/>
    </xf>
    <xf numFmtId="0" fontId="17" fillId="0" borderId="0"/>
    <xf numFmtId="0" fontId="18" fillId="7" borderId="0" applyNumberFormat="0" applyBorder="0" applyAlignment="0" applyProtection="0"/>
    <xf numFmtId="0" fontId="17" fillId="0" borderId="0">
      <alignment vertical="top"/>
    </xf>
    <xf numFmtId="0" fontId="18" fillId="3"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7"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8" fillId="7" borderId="0" applyNumberFormat="0" applyBorder="0" applyAlignment="0" applyProtection="0"/>
    <xf numFmtId="0" fontId="18" fillId="5" borderId="0" applyNumberFormat="0" applyBorder="0" applyAlignment="0" applyProtection="0"/>
    <xf numFmtId="0" fontId="17" fillId="7" borderId="9" applyNumberFormat="0" applyFont="0" applyAlignment="0" applyProtection="0"/>
    <xf numFmtId="0" fontId="43" fillId="0" borderId="0"/>
    <xf numFmtId="0" fontId="43" fillId="0" borderId="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34" fillId="13" borderId="1"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6" fillId="0" borderId="0"/>
    <xf numFmtId="0" fontId="46"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8" fillId="0" borderId="0"/>
    <xf numFmtId="0" fontId="17"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8" fillId="0" borderId="0"/>
    <xf numFmtId="0" fontId="8" fillId="0" borderId="0"/>
    <xf numFmtId="0" fontId="8" fillId="0" borderId="0"/>
    <xf numFmtId="0" fontId="8" fillId="0" borderId="0"/>
    <xf numFmtId="0" fontId="8" fillId="0" borderId="0"/>
    <xf numFmtId="0" fontId="43" fillId="0" borderId="0"/>
    <xf numFmtId="0" fontId="8"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43"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8" fillId="0" borderId="0"/>
    <xf numFmtId="0" fontId="18" fillId="3"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16" borderId="0" applyNumberFormat="0" applyBorder="0" applyAlignment="0" applyProtection="0"/>
    <xf numFmtId="0" fontId="19" fillId="22" borderId="0" applyNumberFormat="0" applyBorder="0" applyAlignment="0" applyProtection="0"/>
    <xf numFmtId="0" fontId="21" fillId="24" borderId="1" applyNumberFormat="0" applyAlignment="0" applyProtection="0"/>
    <xf numFmtId="0" fontId="28" fillId="0" borderId="4" applyNumberFormat="0" applyFill="0" applyAlignment="0" applyProtection="0"/>
    <xf numFmtId="0" fontId="30" fillId="0" borderId="5"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4" fillId="13" borderId="1"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8"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17" fillId="0" borderId="0">
      <alignment vertical="top"/>
    </xf>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17" fillId="0" borderId="0"/>
    <xf numFmtId="0" fontId="17" fillId="0" borderId="0"/>
    <xf numFmtId="0" fontId="50" fillId="0" borderId="0"/>
    <xf numFmtId="0" fontId="50" fillId="0" borderId="0"/>
    <xf numFmtId="0" fontId="50" fillId="0" borderId="0"/>
    <xf numFmtId="0" fontId="50" fillId="0" borderId="0"/>
    <xf numFmtId="0" fontId="17" fillId="0" borderId="0"/>
    <xf numFmtId="0" fontId="50" fillId="0" borderId="0"/>
    <xf numFmtId="0" fontId="17" fillId="0" borderId="0"/>
    <xf numFmtId="0" fontId="17" fillId="0" borderId="0"/>
    <xf numFmtId="0" fontId="17" fillId="0" borderId="0"/>
    <xf numFmtId="0" fontId="17" fillId="0" borderId="0"/>
    <xf numFmtId="0" fontId="50" fillId="0" borderId="0"/>
    <xf numFmtId="0" fontId="50" fillId="0" borderId="0"/>
    <xf numFmtId="0" fontId="17" fillId="0" borderId="0"/>
    <xf numFmtId="0" fontId="50" fillId="0" borderId="0"/>
    <xf numFmtId="0" fontId="50" fillId="0" borderId="0"/>
    <xf numFmtId="0" fontId="17" fillId="0" borderId="0"/>
    <xf numFmtId="0" fontId="17" fillId="0" borderId="0"/>
    <xf numFmtId="0" fontId="50" fillId="0" borderId="0"/>
    <xf numFmtId="0" fontId="50" fillId="0" borderId="0"/>
    <xf numFmtId="0" fontId="50" fillId="0" borderId="0"/>
    <xf numFmtId="0" fontId="50" fillId="0" borderId="0"/>
    <xf numFmtId="0" fontId="17" fillId="0" borderId="0"/>
    <xf numFmtId="0" fontId="50" fillId="0" borderId="0"/>
    <xf numFmtId="0" fontId="17" fillId="0" borderId="0"/>
    <xf numFmtId="0" fontId="17" fillId="0" borderId="0"/>
    <xf numFmtId="0" fontId="17" fillId="0" borderId="0"/>
    <xf numFmtId="0" fontId="17" fillId="0" borderId="0"/>
    <xf numFmtId="0" fontId="50" fillId="0" borderId="0"/>
    <xf numFmtId="0" fontId="50" fillId="0" borderId="0"/>
    <xf numFmtId="0" fontId="17" fillId="0" borderId="0"/>
    <xf numFmtId="0" fontId="17" fillId="0" borderId="0"/>
    <xf numFmtId="0" fontId="50" fillId="0" borderId="0"/>
    <xf numFmtId="0" fontId="50" fillId="0" borderId="0"/>
    <xf numFmtId="0" fontId="17" fillId="0" borderId="0"/>
    <xf numFmtId="0" fontId="17" fillId="0" borderId="0"/>
    <xf numFmtId="0" fontId="50" fillId="0" borderId="0"/>
    <xf numFmtId="0" fontId="50" fillId="0" borderId="0"/>
    <xf numFmtId="0" fontId="50" fillId="0" borderId="0"/>
    <xf numFmtId="0" fontId="50" fillId="0" borderId="0"/>
    <xf numFmtId="0" fontId="50" fillId="0" borderId="0"/>
    <xf numFmtId="0" fontId="50" fillId="0" borderId="0"/>
    <xf numFmtId="0" fontId="17" fillId="0" borderId="0"/>
    <xf numFmtId="0" fontId="50" fillId="0" borderId="0"/>
    <xf numFmtId="0" fontId="50" fillId="0" borderId="0"/>
    <xf numFmtId="0" fontId="50"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46" fillId="0" borderId="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 fillId="51"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 fillId="4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 fillId="39"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 fillId="3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 fillId="50"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4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18" fillId="4" borderId="0" applyNumberFormat="0" applyBorder="0" applyAlignment="0" applyProtection="0"/>
    <xf numFmtId="0" fontId="3" fillId="38"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17" fillId="7" borderId="9" applyNumberFormat="0" applyFont="0" applyAlignment="0" applyProtection="0"/>
    <xf numFmtId="0" fontId="69" fillId="56" borderId="0" applyNumberFormat="0" applyBorder="0" applyAlignment="0" applyProtection="0"/>
    <xf numFmtId="0" fontId="3" fillId="55" borderId="0" applyNumberFormat="0" applyBorder="0" applyAlignment="0" applyProtection="0"/>
    <xf numFmtId="0" fontId="3" fillId="54" borderId="0" applyNumberFormat="0" applyBorder="0" applyAlignment="0" applyProtection="0"/>
    <xf numFmtId="0" fontId="69" fillId="53" borderId="0" applyNumberFormat="0" applyBorder="0" applyAlignment="0" applyProtection="0"/>
    <xf numFmtId="0" fontId="3" fillId="46" borderId="0" applyNumberFormat="0" applyBorder="0" applyAlignment="0" applyProtection="0"/>
    <xf numFmtId="0" fontId="69" fillId="40" borderId="0" applyNumberFormat="0" applyBorder="0" applyAlignment="0" applyProtection="0"/>
    <xf numFmtId="0" fontId="69" fillId="36" borderId="0" applyNumberFormat="0" applyBorder="0" applyAlignment="0" applyProtection="0"/>
    <xf numFmtId="0" fontId="63" fillId="30" borderId="16" applyNumberFormat="0" applyAlignment="0" applyProtection="0"/>
    <xf numFmtId="0" fontId="62" fillId="30" borderId="17" applyNumberFormat="0" applyAlignment="0" applyProtection="0"/>
    <xf numFmtId="0" fontId="54" fillId="0" borderId="0" applyNumberFormat="0" applyFill="0" applyBorder="0" applyAlignment="0" applyProtection="0"/>
    <xf numFmtId="0" fontId="3" fillId="0" borderId="0"/>
    <xf numFmtId="0" fontId="3" fillId="0" borderId="0"/>
    <xf numFmtId="0" fontId="19" fillId="12"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1" fillId="29" borderId="16" applyNumberFormat="0" applyAlignment="0" applyProtection="0"/>
    <xf numFmtId="0" fontId="67" fillId="0" borderId="0" applyNumberFormat="0" applyFill="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8"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 fillId="3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 fillId="54" borderId="0" applyNumberFormat="0" applyBorder="0" applyAlignment="0" applyProtection="0"/>
    <xf numFmtId="0" fontId="18" fillId="3" borderId="0" applyNumberFormat="0" applyBorder="0" applyAlignment="0" applyProtection="0"/>
    <xf numFmtId="0" fontId="3"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4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3" fillId="4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 fillId="38"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 fillId="35"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69" fillId="45" borderId="0" applyNumberFormat="0" applyBorder="0" applyAlignment="0" applyProtection="0"/>
    <xf numFmtId="0" fontId="3" fillId="39" borderId="0" applyNumberFormat="0" applyBorder="0" applyAlignment="0" applyProtection="0"/>
    <xf numFmtId="0" fontId="68" fillId="0" borderId="21" applyNumberFormat="0" applyFill="0" applyAlignment="0" applyProtection="0"/>
    <xf numFmtId="0" fontId="3" fillId="0" borderId="0"/>
    <xf numFmtId="0" fontId="19" fillId="15" borderId="0" applyNumberFormat="0" applyBorder="0" applyAlignment="0" applyProtection="0"/>
    <xf numFmtId="0" fontId="19"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3" fillId="55" borderId="0" applyNumberFormat="0" applyBorder="0" applyAlignment="0" applyProtection="0"/>
    <xf numFmtId="0" fontId="19" fillId="1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 fillId="4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5" borderId="0" applyNumberFormat="0" applyBorder="0" applyAlignment="0" applyProtection="0"/>
    <xf numFmtId="0" fontId="69" fillId="52" borderId="0" applyNumberFormat="0" applyBorder="0" applyAlignment="0" applyProtection="0"/>
    <xf numFmtId="0" fontId="18" fillId="4" borderId="0" applyNumberFormat="0" applyBorder="0" applyAlignment="0" applyProtection="0"/>
    <xf numFmtId="0" fontId="3" fillId="50"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3" fillId="5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3" fillId="55"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 fillId="5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4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4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 fillId="4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 fillId="35"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 fillId="54"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 fillId="50" borderId="0" applyNumberFormat="0" applyBorder="0" applyAlignment="0" applyProtection="0"/>
    <xf numFmtId="0" fontId="18" fillId="9" borderId="0" applyNumberFormat="0" applyBorder="0" applyAlignment="0" applyProtection="0"/>
    <xf numFmtId="0" fontId="3" fillId="50"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4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46" fillId="0" borderId="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 fillId="38"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 fillId="38"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 fillId="3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 fillId="34" borderId="0" applyNumberFormat="0" applyBorder="0" applyAlignment="0" applyProtection="0"/>
    <xf numFmtId="0" fontId="3" fillId="51" borderId="0" applyNumberFormat="0" applyBorder="0" applyAlignment="0" applyProtection="0"/>
    <xf numFmtId="0" fontId="3" fillId="50" borderId="0" applyNumberFormat="0" applyBorder="0" applyAlignment="0" applyProtection="0"/>
    <xf numFmtId="0" fontId="69" fillId="49" borderId="0" applyNumberFormat="0" applyBorder="0" applyAlignment="0" applyProtection="0"/>
    <xf numFmtId="0" fontId="69" fillId="48" borderId="0" applyNumberFormat="0" applyBorder="0" applyAlignment="0" applyProtection="0"/>
    <xf numFmtId="0" fontId="3" fillId="47" borderId="0" applyNumberFormat="0" applyBorder="0" applyAlignment="0" applyProtection="0"/>
    <xf numFmtId="0" fontId="69" fillId="44" borderId="0" applyNumberFormat="0" applyBorder="0" applyAlignment="0" applyProtection="0"/>
    <xf numFmtId="0" fontId="3" fillId="43" borderId="0" applyNumberFormat="0" applyBorder="0" applyAlignment="0" applyProtection="0"/>
    <xf numFmtId="0" fontId="3" fillId="42" borderId="0" applyNumberFormat="0" applyBorder="0" applyAlignment="0" applyProtection="0"/>
    <xf numFmtId="0" fontId="69" fillId="41" borderId="0" applyNumberFormat="0" applyBorder="0" applyAlignment="0" applyProtection="0"/>
    <xf numFmtId="0" fontId="3" fillId="38" borderId="0" applyNumberFormat="0" applyBorder="0" applyAlignment="0" applyProtection="0"/>
    <xf numFmtId="0" fontId="3" fillId="34" borderId="0" applyNumberFormat="0" applyBorder="0" applyAlignment="0" applyProtection="0"/>
    <xf numFmtId="0" fontId="66" fillId="0" borderId="0" applyNumberFormat="0" applyFill="0" applyBorder="0" applyAlignment="0" applyProtection="0"/>
    <xf numFmtId="0" fontId="65" fillId="31" borderId="19" applyNumberFormat="0" applyAlignment="0" applyProtection="0"/>
    <xf numFmtId="0" fontId="64" fillId="0" borderId="18" applyNumberFormat="0" applyFill="0" applyAlignment="0" applyProtection="0"/>
    <xf numFmtId="0" fontId="60" fillId="28" borderId="0" applyNumberFormat="0" applyBorder="0" applyAlignment="0" applyProtection="0"/>
    <xf numFmtId="0" fontId="59" fillId="27" borderId="0" applyNumberFormat="0" applyBorder="0" applyAlignment="0" applyProtection="0"/>
    <xf numFmtId="0" fontId="57" fillId="0" borderId="15" applyNumberFormat="0" applyFill="0" applyAlignment="0" applyProtection="0"/>
    <xf numFmtId="0" fontId="56" fillId="0" borderId="14" applyNumberFormat="0" applyFill="0" applyAlignment="0" applyProtection="0"/>
    <xf numFmtId="0" fontId="55" fillId="0" borderId="13"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12" borderId="0" applyNumberFormat="0" applyBorder="0" applyAlignment="0" applyProtection="0"/>
    <xf numFmtId="0" fontId="19" fillId="15"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4" borderId="0" applyNumberFormat="0" applyBorder="0" applyAlignment="0" applyProtection="0"/>
    <xf numFmtId="0" fontId="58" fillId="26" borderId="0" applyNumberFormat="0" applyBorder="0" applyAlignment="0" applyProtection="0"/>
    <xf numFmtId="0" fontId="18" fillId="1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8" fillId="10" borderId="0" applyNumberFormat="0" applyBorder="0" applyAlignment="0" applyProtection="0"/>
    <xf numFmtId="0" fontId="19" fillId="5" borderId="0" applyNumberFormat="0" applyBorder="0" applyAlignment="0" applyProtection="0"/>
    <xf numFmtId="0" fontId="3" fillId="0" borderId="0"/>
    <xf numFmtId="0" fontId="19" fillId="5" borderId="0" applyNumberFormat="0" applyBorder="0" applyAlignment="0" applyProtection="0"/>
    <xf numFmtId="0" fontId="18" fillId="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14"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9" fillId="1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 fillId="51"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9" fillId="15"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 fillId="50"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 fillId="38"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69" fillId="37" borderId="0" applyNumberFormat="0" applyBorder="0" applyAlignment="0" applyProtection="0"/>
    <xf numFmtId="0" fontId="69"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12" borderId="0" applyNumberFormat="0" applyBorder="0" applyAlignment="0" applyProtection="0"/>
    <xf numFmtId="0" fontId="19" fillId="15"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4" borderId="0" applyNumberFormat="0" applyBorder="0" applyAlignment="0" applyProtection="0"/>
    <xf numFmtId="0" fontId="5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24" borderId="1" applyNumberFormat="0" applyAlignment="0" applyProtection="0"/>
    <xf numFmtId="0" fontId="21" fillId="24"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1" fillId="11" borderId="1"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0" fontId="22" fillId="25" borderId="2" applyNumberFormat="0" applyAlignment="0" applyProtection="0"/>
    <xf numFmtId="43" fontId="17" fillId="0" borderId="0" applyFont="0" applyFill="0" applyBorder="0" applyAlignment="0" applyProtection="0"/>
    <xf numFmtId="0" fontId="37" fillId="11" borderId="10" applyNumberFormat="0" applyAlignment="0" applyProtection="0"/>
    <xf numFmtId="0" fontId="18" fillId="4"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13" borderId="1" applyNumberFormat="0" applyAlignment="0" applyProtection="0"/>
    <xf numFmtId="0" fontId="34" fillId="1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4" fillId="3" borderId="1" applyNumberFormat="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 fillId="0" borderId="0"/>
    <xf numFmtId="0" fontId="3" fillId="0" borderId="0"/>
    <xf numFmtId="0" fontId="3" fillId="0" borderId="0"/>
    <xf numFmtId="0" fontId="3" fillId="0" borderId="0"/>
    <xf numFmtId="0" fontId="46" fillId="0" borderId="0"/>
    <xf numFmtId="0" fontId="46" fillId="0" borderId="0"/>
    <xf numFmtId="0" fontId="17" fillId="0" borderId="0"/>
    <xf numFmtId="0" fontId="46" fillId="0" borderId="0"/>
    <xf numFmtId="0" fontId="46" fillId="0" borderId="0"/>
    <xf numFmtId="0" fontId="46" fillId="0" borderId="0"/>
    <xf numFmtId="0" fontId="17" fillId="0" borderId="0"/>
    <xf numFmtId="0" fontId="46" fillId="0" borderId="0"/>
    <xf numFmtId="0" fontId="46" fillId="0" borderId="0"/>
    <xf numFmtId="0" fontId="17" fillId="0" borderId="0"/>
    <xf numFmtId="0" fontId="46"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3" fillId="0" borderId="0"/>
    <xf numFmtId="39" fontId="70" fillId="57"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0" borderId="0"/>
    <xf numFmtId="0" fontId="3" fillId="0" borderId="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32"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32"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32"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32" borderId="20" applyNumberFormat="0" applyFont="0" applyAlignment="0" applyProtection="0"/>
    <xf numFmtId="0" fontId="3" fillId="0" borderId="0"/>
    <xf numFmtId="0" fontId="3" fillId="0" borderId="0"/>
    <xf numFmtId="0" fontId="3" fillId="32" borderId="20" applyNumberFormat="0" applyFont="0" applyAlignment="0" applyProtection="0"/>
    <xf numFmtId="0" fontId="3" fillId="0" borderId="0"/>
    <xf numFmtId="0" fontId="3" fillId="32" borderId="20"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7" borderId="9" applyNumberFormat="0" applyFont="0" applyAlignment="0" applyProtection="0"/>
    <xf numFmtId="0" fontId="71" fillId="7" borderId="9" applyNumberFormat="0" applyFont="0" applyAlignment="0" applyProtection="0"/>
    <xf numFmtId="0" fontId="71" fillId="7" borderId="9" applyNumberFormat="0" applyFont="0" applyAlignment="0" applyProtection="0"/>
    <xf numFmtId="0" fontId="71" fillId="7" borderId="9" applyNumberFormat="0" applyFont="0" applyAlignment="0" applyProtection="0"/>
    <xf numFmtId="0" fontId="71" fillId="7" borderId="9" applyNumberFormat="0" applyFont="0" applyAlignment="0" applyProtection="0"/>
    <xf numFmtId="0" fontId="71" fillId="7"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24" borderId="10" applyNumberFormat="0" applyAlignment="0" applyProtection="0"/>
    <xf numFmtId="0" fontId="37" fillId="24" borderId="10" applyNumberFormat="0" applyAlignment="0" applyProtection="0"/>
    <xf numFmtId="0" fontId="37" fillId="24" borderId="1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alignment vertical="top"/>
    </xf>
    <xf numFmtId="0" fontId="17" fillId="0" borderId="0">
      <alignment vertical="top"/>
    </xf>
    <xf numFmtId="0" fontId="17" fillId="0" borderId="0">
      <alignment vertical="top"/>
    </xf>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7" fillId="0" borderId="0"/>
    <xf numFmtId="0" fontId="18" fillId="11" borderId="0" applyNumberFormat="0" applyBorder="0" applyAlignment="0" applyProtection="0"/>
    <xf numFmtId="0" fontId="18" fillId="11" borderId="0" applyNumberFormat="0" applyBorder="0" applyAlignment="0" applyProtection="0"/>
    <xf numFmtId="0" fontId="17" fillId="0" borderId="0">
      <alignment vertical="top"/>
    </xf>
    <xf numFmtId="0" fontId="18" fillId="1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7" fillId="0" borderId="0">
      <alignment vertical="top"/>
    </xf>
    <xf numFmtId="0" fontId="17" fillId="0" borderId="0">
      <alignment vertical="top"/>
    </xf>
    <xf numFmtId="0" fontId="19" fillId="1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46" fillId="0" borderId="0"/>
    <xf numFmtId="0" fontId="21" fillId="24" borderId="1" applyNumberFormat="0" applyAlignment="0" applyProtection="0"/>
    <xf numFmtId="0" fontId="21" fillId="24" borderId="1" applyNumberFormat="0" applyAlignment="0" applyProtection="0"/>
    <xf numFmtId="0" fontId="21" fillId="24" borderId="1" applyNumberFormat="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13" borderId="1" applyNumberFormat="0" applyAlignment="0" applyProtection="0"/>
    <xf numFmtId="0" fontId="34" fillId="13" borderId="1" applyNumberFormat="0" applyAlignment="0" applyProtection="0"/>
    <xf numFmtId="0" fontId="46" fillId="0" borderId="0"/>
    <xf numFmtId="0" fontId="34" fillId="13" borderId="1" applyNumberFormat="0" applyAlignment="0" applyProtection="0"/>
    <xf numFmtId="0" fontId="18" fillId="0" borderId="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17" fillId="7" borderId="9" applyNumberFormat="0" applyFont="0" applyAlignment="0" applyProtection="0"/>
    <xf numFmtId="0" fontId="41" fillId="0" borderId="0" applyNumberFormat="0" applyFill="0" applyBorder="0" applyAlignment="0" applyProtection="0"/>
    <xf numFmtId="0" fontId="46" fillId="0" borderId="0"/>
    <xf numFmtId="0" fontId="3" fillId="32" borderId="20" applyNumberFormat="0" applyFont="0" applyAlignment="0" applyProtection="0"/>
    <xf numFmtId="0" fontId="3" fillId="0" borderId="0"/>
    <xf numFmtId="0" fontId="3" fillId="0" borderId="0"/>
    <xf numFmtId="0" fontId="3" fillId="0" borderId="0"/>
    <xf numFmtId="0" fontId="3" fillId="0" borderId="0"/>
    <xf numFmtId="0" fontId="3" fillId="0" borderId="0"/>
    <xf numFmtId="0" fontId="40" fillId="0" borderId="11" applyNumberFormat="0" applyFill="0" applyAlignment="0" applyProtection="0"/>
    <xf numFmtId="0" fontId="38" fillId="0" borderId="0" applyNumberFormat="0" applyFill="0" applyBorder="0" applyAlignment="0" applyProtection="0"/>
    <xf numFmtId="0" fontId="37" fillId="11" borderId="10" applyNumberFormat="0" applyAlignment="0" applyProtection="0"/>
    <xf numFmtId="0" fontId="17" fillId="0" borderId="0">
      <alignment vertical="top"/>
    </xf>
    <xf numFmtId="0" fontId="17" fillId="0" borderId="0">
      <alignment vertical="top"/>
    </xf>
    <xf numFmtId="0" fontId="48" fillId="0" borderId="0"/>
    <xf numFmtId="0" fontId="48" fillId="0" borderId="0"/>
    <xf numFmtId="0" fontId="3" fillId="0" borderId="0"/>
    <xf numFmtId="0" fontId="17" fillId="7" borderId="9" applyNumberFormat="0" applyFont="0" applyAlignment="0" applyProtection="0"/>
    <xf numFmtId="0" fontId="46" fillId="0" borderId="0"/>
    <xf numFmtId="0" fontId="40" fillId="0" borderId="11" applyNumberFormat="0" applyFill="0" applyAlignment="0" applyProtection="0"/>
    <xf numFmtId="0" fontId="17" fillId="7" borderId="9" applyNumberFormat="0" applyFont="0" applyAlignment="0" applyProtection="0"/>
    <xf numFmtId="0" fontId="17" fillId="0" borderId="0"/>
    <xf numFmtId="0" fontId="18" fillId="14" borderId="0" applyNumberFormat="0" applyBorder="0" applyAlignment="0" applyProtection="0"/>
    <xf numFmtId="0" fontId="18" fillId="3" borderId="0" applyNumberFormat="0" applyBorder="0" applyAlignment="0" applyProtection="0"/>
    <xf numFmtId="0" fontId="41" fillId="0" borderId="0" applyNumberFormat="0" applyFill="0" applyBorder="0" applyAlignment="0" applyProtection="0"/>
    <xf numFmtId="0" fontId="40" fillId="0" borderId="11" applyNumberFormat="0" applyFill="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46" fillId="0" borderId="0"/>
    <xf numFmtId="0" fontId="17" fillId="7" borderId="9" applyNumberFormat="0" applyFont="0" applyAlignment="0" applyProtection="0"/>
    <xf numFmtId="0" fontId="3" fillId="0" borderId="0"/>
    <xf numFmtId="0" fontId="46" fillId="0" borderId="0"/>
    <xf numFmtId="0" fontId="17" fillId="7" borderId="9" applyNumberFormat="0" applyFont="0" applyAlignment="0" applyProtection="0"/>
    <xf numFmtId="0" fontId="18" fillId="8" borderId="0" applyNumberFormat="0" applyBorder="0" applyAlignment="0" applyProtection="0"/>
    <xf numFmtId="0" fontId="46" fillId="0" borderId="0"/>
    <xf numFmtId="0" fontId="46" fillId="0" borderId="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37" fillId="11" borderId="10" applyNumberFormat="0" applyAlignment="0" applyProtection="0"/>
    <xf numFmtId="0" fontId="46" fillId="0" borderId="0"/>
    <xf numFmtId="0" fontId="18" fillId="10" borderId="0" applyNumberFormat="0" applyBorder="0" applyAlignment="0" applyProtection="0"/>
    <xf numFmtId="0" fontId="17" fillId="0" borderId="0"/>
    <xf numFmtId="0" fontId="38" fillId="0" borderId="0" applyNumberFormat="0" applyFill="0" applyBorder="0" applyAlignment="0" applyProtection="0"/>
    <xf numFmtId="0" fontId="18" fillId="12" borderId="0" applyNumberFormat="0" applyBorder="0" applyAlignment="0" applyProtection="0"/>
    <xf numFmtId="0" fontId="46" fillId="0" borderId="0"/>
    <xf numFmtId="0" fontId="17" fillId="0" borderId="0"/>
    <xf numFmtId="0" fontId="41" fillId="0" borderId="0" applyNumberFormat="0" applyFill="0" applyBorder="0" applyAlignment="0" applyProtection="0"/>
    <xf numFmtId="0" fontId="37" fillId="11" borderId="10" applyNumberFormat="0" applyAlignment="0" applyProtection="0"/>
    <xf numFmtId="0" fontId="17" fillId="7" borderId="9" applyNumberFormat="0" applyFont="0" applyAlignment="0" applyProtection="0"/>
    <xf numFmtId="0" fontId="17" fillId="0" borderId="0"/>
    <xf numFmtId="0" fontId="18" fillId="6"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37" fillId="11" borderId="10" applyNumberFormat="0" applyAlignment="0" applyProtection="0"/>
    <xf numFmtId="0" fontId="17" fillId="0" borderId="0">
      <alignment vertical="top"/>
    </xf>
    <xf numFmtId="0" fontId="40" fillId="0" borderId="11" applyNumberFormat="0" applyFill="0" applyAlignment="0" applyProtection="0"/>
    <xf numFmtId="0" fontId="46" fillId="0" borderId="0"/>
    <xf numFmtId="0" fontId="43" fillId="0" borderId="0"/>
    <xf numFmtId="0" fontId="17" fillId="0" borderId="0">
      <alignment vertical="top"/>
    </xf>
    <xf numFmtId="0" fontId="38" fillId="0" borderId="0" applyNumberFormat="0" applyFill="0" applyBorder="0" applyAlignment="0" applyProtection="0"/>
    <xf numFmtId="0" fontId="17" fillId="0" borderId="0"/>
    <xf numFmtId="0" fontId="3" fillId="0" borderId="0"/>
    <xf numFmtId="0" fontId="3" fillId="0" borderId="0"/>
    <xf numFmtId="0" fontId="3" fillId="0" borderId="0"/>
    <xf numFmtId="0" fontId="3" fillId="0" borderId="0"/>
  </cellStyleXfs>
  <cellXfs count="248">
    <xf numFmtId="0" fontId="0" fillId="0" borderId="0" xfId="0"/>
    <xf numFmtId="0" fontId="72" fillId="0" borderId="0" xfId="0" applyFont="1"/>
    <xf numFmtId="0" fontId="73" fillId="0" borderId="0" xfId="0" applyFont="1"/>
    <xf numFmtId="0" fontId="66" fillId="0" borderId="0" xfId="0" applyFont="1"/>
    <xf numFmtId="0" fontId="74" fillId="0" borderId="0" xfId="0" applyFont="1"/>
    <xf numFmtId="0" fontId="75" fillId="0" borderId="0" xfId="1438" applyFont="1" applyAlignment="1" applyProtection="1">
      <alignment horizontal="left" indent="3"/>
    </xf>
    <xf numFmtId="0" fontId="75" fillId="0" borderId="0" xfId="1438" applyFont="1" applyAlignment="1" applyProtection="1"/>
    <xf numFmtId="0" fontId="72" fillId="0" borderId="0" xfId="0" applyFont="1" applyAlignment="1">
      <alignment horizontal="left" indent="1"/>
    </xf>
    <xf numFmtId="0" fontId="72" fillId="0" borderId="0" xfId="0" applyFont="1" applyAlignment="1">
      <alignment horizontal="left" indent="3"/>
    </xf>
    <xf numFmtId="0" fontId="75" fillId="0" borderId="0" xfId="1438" applyFont="1" applyAlignment="1" applyProtection="1">
      <alignment horizontal="left" indent="4"/>
    </xf>
    <xf numFmtId="37" fontId="75" fillId="0" borderId="0" xfId="1438" applyNumberFormat="1" applyFont="1" applyAlignment="1" applyProtection="1">
      <alignment horizontal="left" indent="5"/>
    </xf>
    <xf numFmtId="0" fontId="73" fillId="0" borderId="0" xfId="0" applyFont="1" applyAlignment="1">
      <alignment horizontal="left" indent="3"/>
    </xf>
    <xf numFmtId="5" fontId="73" fillId="0" borderId="0" xfId="5969" applyNumberFormat="1" applyFont="1"/>
    <xf numFmtId="41" fontId="73" fillId="0" borderId="0" xfId="5969" applyNumberFormat="1" applyFont="1" applyAlignment="1">
      <alignment horizontal="right"/>
    </xf>
    <xf numFmtId="0" fontId="73" fillId="0" borderId="0" xfId="5969" applyFont="1"/>
    <xf numFmtId="37" fontId="73" fillId="0" borderId="0" xfId="5969" applyNumberFormat="1" applyFont="1"/>
    <xf numFmtId="37" fontId="73" fillId="0" borderId="0" xfId="5969" applyNumberFormat="1" applyFont="1" applyBorder="1"/>
    <xf numFmtId="41" fontId="76" fillId="0" borderId="0" xfId="5969" applyNumberFormat="1" applyFont="1" applyAlignment="1">
      <alignment horizontal="right"/>
    </xf>
    <xf numFmtId="0" fontId="77" fillId="0" borderId="0" xfId="5969" applyFont="1"/>
    <xf numFmtId="0" fontId="73" fillId="0" borderId="0" xfId="5969" applyFont="1" applyAlignment="1">
      <alignment horizontal="left" indent="1"/>
    </xf>
    <xf numFmtId="0" fontId="73" fillId="0" borderId="0" xfId="5969" applyFont="1" applyAlignment="1">
      <alignment horizontal="left" indent="2"/>
    </xf>
    <xf numFmtId="42" fontId="73" fillId="0" borderId="0" xfId="5969" applyNumberFormat="1" applyFont="1" applyAlignment="1">
      <alignment horizontal="right"/>
    </xf>
    <xf numFmtId="41" fontId="73" fillId="0" borderId="0" xfId="5969" applyNumberFormat="1" applyFont="1"/>
    <xf numFmtId="42" fontId="78" fillId="0" borderId="0" xfId="5969" applyNumberFormat="1" applyFont="1" applyAlignment="1">
      <alignment horizontal="right"/>
    </xf>
    <xf numFmtId="42" fontId="73" fillId="0" borderId="0" xfId="5969" applyNumberFormat="1" applyFont="1"/>
    <xf numFmtId="41" fontId="76" fillId="0" borderId="0" xfId="5969" applyNumberFormat="1" applyFont="1"/>
    <xf numFmtId="0" fontId="73" fillId="0" borderId="0" xfId="5969" applyFont="1" applyAlignment="1">
      <alignment horizontal="left" indent="3"/>
    </xf>
    <xf numFmtId="0" fontId="73" fillId="0" borderId="0" xfId="2636" applyFont="1"/>
    <xf numFmtId="41" fontId="73" fillId="0" borderId="0" xfId="2636" applyNumberFormat="1" applyFont="1" applyBorder="1"/>
    <xf numFmtId="37" fontId="73" fillId="0" borderId="0" xfId="2636" applyNumberFormat="1" applyFont="1" applyProtection="1"/>
    <xf numFmtId="39" fontId="73" fillId="0" borderId="0" xfId="2636" applyNumberFormat="1" applyFont="1" applyProtection="1"/>
    <xf numFmtId="0" fontId="73" fillId="0" borderId="0" xfId="2636" applyFont="1" applyBorder="1"/>
    <xf numFmtId="41" fontId="77" fillId="0" borderId="0" xfId="2636" applyNumberFormat="1" applyFont="1" applyBorder="1" applyAlignment="1">
      <alignment horizontal="right"/>
    </xf>
    <xf numFmtId="0" fontId="74" fillId="0" borderId="0" xfId="2636" applyFont="1"/>
    <xf numFmtId="41" fontId="77" fillId="0" borderId="0" xfId="2636" applyNumberFormat="1" applyFont="1" applyBorder="1" applyProtection="1"/>
    <xf numFmtId="41" fontId="73" fillId="0" borderId="0" xfId="2636" applyNumberFormat="1" applyFont="1" applyBorder="1" applyAlignment="1" applyProtection="1">
      <alignment horizontal="fill"/>
    </xf>
    <xf numFmtId="41" fontId="73" fillId="0" borderId="0" xfId="2636" applyNumberFormat="1" applyFont="1" applyBorder="1" applyProtection="1"/>
    <xf numFmtId="41" fontId="73" fillId="0" borderId="0" xfId="2636" applyNumberFormat="1" applyFont="1" applyFill="1" applyBorder="1" applyProtection="1"/>
    <xf numFmtId="0" fontId="73" fillId="0" borderId="0" xfId="2636" applyFont="1" applyProtection="1"/>
    <xf numFmtId="41" fontId="76" fillId="0" borderId="0" xfId="2636" applyNumberFormat="1" applyFont="1" applyBorder="1" applyProtection="1"/>
    <xf numFmtId="41" fontId="73" fillId="0" borderId="0" xfId="2636" applyNumberFormat="1" applyFont="1"/>
    <xf numFmtId="5" fontId="73" fillId="0" borderId="0" xfId="2636" applyNumberFormat="1" applyFont="1"/>
    <xf numFmtId="0" fontId="73" fillId="0" borderId="0" xfId="2636" applyFont="1" applyAlignment="1"/>
    <xf numFmtId="0" fontId="72" fillId="0" borderId="0" xfId="2636" applyFont="1"/>
    <xf numFmtId="41" fontId="79" fillId="0" borderId="0" xfId="2636" applyNumberFormat="1" applyFont="1" applyBorder="1" applyProtection="1"/>
    <xf numFmtId="41" fontId="73" fillId="0" borderId="0" xfId="0" applyNumberFormat="1" applyFont="1"/>
    <xf numFmtId="0" fontId="73" fillId="0" borderId="0" xfId="0" applyNumberFormat="1" applyFont="1" applyFill="1" applyBorder="1"/>
    <xf numFmtId="0" fontId="77" fillId="0" borderId="0" xfId="0" applyFont="1" applyBorder="1" applyAlignment="1">
      <alignment horizontal="left"/>
    </xf>
    <xf numFmtId="0" fontId="77" fillId="0" borderId="0" xfId="0" applyFont="1" applyBorder="1" applyAlignment="1">
      <alignment horizontal="right"/>
    </xf>
    <xf numFmtId="41" fontId="73" fillId="0" borderId="0" xfId="2641" applyNumberFormat="1" applyFont="1" applyFill="1" applyBorder="1" applyProtection="1"/>
    <xf numFmtId="41" fontId="76" fillId="0" borderId="0" xfId="2641" applyNumberFormat="1" applyFont="1" applyFill="1" applyBorder="1" applyProtection="1"/>
    <xf numFmtId="41" fontId="80" fillId="0" borderId="0" xfId="2641" applyNumberFormat="1" applyFont="1" applyFill="1" applyBorder="1" applyProtection="1"/>
    <xf numFmtId="0" fontId="73" fillId="0" borderId="0" xfId="0" applyFont="1" applyBorder="1" applyAlignment="1">
      <alignment horizontal="left"/>
    </xf>
    <xf numFmtId="164" fontId="73" fillId="0" borderId="0" xfId="0" applyNumberFormat="1" applyFont="1"/>
    <xf numFmtId="41" fontId="73" fillId="0" borderId="0" xfId="4244" applyNumberFormat="1" applyFont="1" applyAlignment="1">
      <alignment horizontal="left"/>
    </xf>
    <xf numFmtId="41" fontId="73" fillId="0" borderId="0" xfId="4244" applyNumberFormat="1" applyFont="1" applyAlignment="1">
      <alignment horizontal="right"/>
    </xf>
    <xf numFmtId="41" fontId="76" fillId="0" borderId="0" xfId="4244" applyNumberFormat="1" applyFont="1" applyAlignment="1">
      <alignment horizontal="right"/>
    </xf>
    <xf numFmtId="41" fontId="76" fillId="0" borderId="0" xfId="0" applyNumberFormat="1" applyFont="1"/>
    <xf numFmtId="164" fontId="73" fillId="0" borderId="0" xfId="4244" applyNumberFormat="1" applyFont="1" applyAlignment="1">
      <alignment horizontal="right"/>
    </xf>
    <xf numFmtId="41" fontId="73" fillId="0" borderId="0" xfId="4244" applyNumberFormat="1" applyFont="1" applyFill="1" applyAlignment="1">
      <alignment horizontal="left"/>
    </xf>
    <xf numFmtId="0" fontId="73" fillId="0" borderId="0" xfId="6357" applyFont="1" applyBorder="1"/>
    <xf numFmtId="0" fontId="2" fillId="0" borderId="0" xfId="10054" applyFont="1"/>
    <xf numFmtId="0" fontId="77" fillId="0" borderId="0" xfId="6357" applyFont="1"/>
    <xf numFmtId="0" fontId="81" fillId="0" borderId="0" xfId="10054" applyFont="1" applyAlignment="1">
      <alignment horizontal="right"/>
    </xf>
    <xf numFmtId="41" fontId="73" fillId="0" borderId="0" xfId="6357" applyNumberFormat="1" applyFont="1"/>
    <xf numFmtId="10" fontId="2" fillId="0" borderId="0" xfId="10054" applyNumberFormat="1" applyFont="1"/>
    <xf numFmtId="0" fontId="73" fillId="0" borderId="0" xfId="6357" applyFont="1" applyBorder="1" applyAlignment="1">
      <alignment horizontal="left" indent="2"/>
    </xf>
    <xf numFmtId="41" fontId="73" fillId="0" borderId="0" xfId="6357" applyNumberFormat="1" applyFont="1" applyFill="1"/>
    <xf numFmtId="41" fontId="73" fillId="0" borderId="0" xfId="6357" applyNumberFormat="1" applyFont="1" applyFill="1" applyBorder="1" applyAlignment="1">
      <alignment horizontal="center"/>
    </xf>
    <xf numFmtId="0" fontId="73" fillId="0" borderId="0" xfId="6357" applyFont="1" applyAlignment="1">
      <alignment horizontal="left" indent="2"/>
    </xf>
    <xf numFmtId="41" fontId="76" fillId="0" borderId="0" xfId="6357" applyNumberFormat="1" applyFont="1" applyFill="1"/>
    <xf numFmtId="10" fontId="81" fillId="0" borderId="0" xfId="10054" applyNumberFormat="1" applyFont="1"/>
    <xf numFmtId="0" fontId="73" fillId="0" borderId="0" xfId="6357" applyFont="1" applyFill="1" applyBorder="1"/>
    <xf numFmtId="41" fontId="82" fillId="0" borderId="0" xfId="10054" applyNumberFormat="1" applyFont="1"/>
    <xf numFmtId="41" fontId="83" fillId="0" borderId="0" xfId="10054" applyNumberFormat="1" applyFont="1"/>
    <xf numFmtId="10" fontId="83" fillId="0" borderId="0" xfId="10054" applyNumberFormat="1" applyFont="1"/>
    <xf numFmtId="41" fontId="73" fillId="0" borderId="0" xfId="0" applyNumberFormat="1" applyFont="1" applyFill="1" applyBorder="1"/>
    <xf numFmtId="0" fontId="73" fillId="0" borderId="0" xfId="0" applyFont="1" applyAlignment="1">
      <alignment horizontal="right"/>
    </xf>
    <xf numFmtId="0" fontId="77" fillId="0" borderId="0" xfId="0" applyNumberFormat="1" applyFont="1" applyFill="1" applyBorder="1"/>
    <xf numFmtId="0" fontId="73" fillId="0" borderId="0" xfId="2645" applyNumberFormat="1" applyFont="1" applyFill="1" applyBorder="1">
      <alignment vertical="top"/>
    </xf>
    <xf numFmtId="0" fontId="73" fillId="0" borderId="0" xfId="2641" applyNumberFormat="1" applyFont="1" applyFill="1" applyBorder="1" applyProtection="1"/>
    <xf numFmtId="41" fontId="80" fillId="0" borderId="0" xfId="0" applyNumberFormat="1" applyFont="1" applyFill="1" applyBorder="1"/>
    <xf numFmtId="0" fontId="77" fillId="0" borderId="0" xfId="2640" applyFont="1"/>
    <xf numFmtId="37" fontId="73" fillId="0" borderId="0" xfId="2640" applyNumberFormat="1" applyFont="1" applyProtection="1"/>
    <xf numFmtId="41" fontId="66" fillId="0" borderId="0" xfId="0" applyNumberFormat="1" applyFont="1" applyFill="1" applyBorder="1"/>
    <xf numFmtId="41" fontId="73" fillId="0" borderId="0" xfId="0" applyNumberFormat="1" applyFont="1" applyFill="1" applyBorder="1" applyAlignment="1">
      <alignment horizontal="right"/>
    </xf>
    <xf numFmtId="0" fontId="76" fillId="0" borderId="0" xfId="2633" applyNumberFormat="1" applyFont="1" applyFill="1" applyBorder="1">
      <alignment vertical="top"/>
    </xf>
    <xf numFmtId="41" fontId="76" fillId="0" borderId="0" xfId="2633" applyNumberFormat="1" applyFont="1" applyFill="1" applyBorder="1">
      <alignment vertical="top"/>
    </xf>
    <xf numFmtId="41" fontId="76" fillId="0" borderId="0" xfId="2633" applyNumberFormat="1" applyFont="1" applyFill="1" applyBorder="1" applyAlignment="1">
      <alignment horizontal="right" vertical="top"/>
    </xf>
    <xf numFmtId="41" fontId="76" fillId="0" borderId="0" xfId="0" applyNumberFormat="1" applyFont="1" applyFill="1" applyBorder="1" applyAlignment="1">
      <alignment horizontal="right"/>
    </xf>
    <xf numFmtId="41" fontId="73" fillId="0" borderId="0" xfId="2630" applyNumberFormat="1" applyFont="1" applyFill="1" applyBorder="1">
      <alignment vertical="top"/>
    </xf>
    <xf numFmtId="0" fontId="2" fillId="0" borderId="0" xfId="3439" applyFont="1" applyFill="1"/>
    <xf numFmtId="41" fontId="2" fillId="0" borderId="0" xfId="3439" applyNumberFormat="1" applyFont="1" applyFill="1"/>
    <xf numFmtId="0" fontId="2" fillId="0" borderId="0" xfId="3439" applyFont="1"/>
    <xf numFmtId="0" fontId="73" fillId="0" borderId="0" xfId="2649" applyNumberFormat="1" applyFont="1" applyFill="1" applyBorder="1">
      <alignment vertical="top"/>
    </xf>
    <xf numFmtId="41" fontId="80" fillId="0" borderId="0" xfId="0" applyNumberFormat="1" applyFont="1" applyFill="1" applyBorder="1" applyAlignment="1">
      <alignment horizontal="right"/>
    </xf>
    <xf numFmtId="0" fontId="2" fillId="0" borderId="0" xfId="3439" applyNumberFormat="1" applyFont="1"/>
    <xf numFmtId="41" fontId="76" fillId="0" borderId="0" xfId="0" applyNumberFormat="1" applyFont="1" applyFill="1" applyBorder="1"/>
    <xf numFmtId="41" fontId="73" fillId="0" borderId="0" xfId="2632" applyNumberFormat="1" applyFont="1" applyFill="1" applyBorder="1">
      <alignment vertical="top"/>
    </xf>
    <xf numFmtId="41" fontId="73" fillId="0" borderId="0" xfId="2630" applyNumberFormat="1" applyFont="1" applyFill="1" applyBorder="1" applyAlignment="1">
      <alignment horizontal="right" vertical="top"/>
    </xf>
    <xf numFmtId="41" fontId="76" fillId="0" borderId="0" xfId="2630" applyNumberFormat="1" applyFont="1" applyFill="1" applyBorder="1" applyAlignment="1">
      <alignment horizontal="right" vertical="top"/>
    </xf>
    <xf numFmtId="41" fontId="66" fillId="0" borderId="0" xfId="0" applyNumberFormat="1" applyFont="1" applyFill="1" applyBorder="1" applyAlignment="1">
      <alignment horizontal="left"/>
    </xf>
    <xf numFmtId="41" fontId="66" fillId="0" borderId="0" xfId="0" applyNumberFormat="1" applyFont="1" applyFill="1" applyBorder="1" applyAlignment="1">
      <alignment horizontal="right"/>
    </xf>
    <xf numFmtId="41" fontId="73" fillId="0" borderId="0" xfId="2632" applyNumberFormat="1" applyFont="1" applyFill="1" applyBorder="1" applyAlignment="1">
      <alignment horizontal="right" vertical="top"/>
    </xf>
    <xf numFmtId="41" fontId="76" fillId="0" borderId="0" xfId="2632" applyNumberFormat="1" applyFont="1" applyFill="1" applyBorder="1" applyAlignment="1">
      <alignment horizontal="right" vertical="top"/>
    </xf>
    <xf numFmtId="41" fontId="73" fillId="0" borderId="0" xfId="2634" applyNumberFormat="1" applyFont="1" applyFill="1" applyBorder="1" applyAlignment="1">
      <alignment horizontal="right" vertical="top"/>
    </xf>
    <xf numFmtId="41" fontId="76" fillId="0" borderId="0" xfId="2634" applyNumberFormat="1" applyFont="1" applyFill="1" applyBorder="1" applyAlignment="1">
      <alignment horizontal="right" vertical="top"/>
    </xf>
    <xf numFmtId="0" fontId="73" fillId="0" borderId="0" xfId="0" applyNumberFormat="1" applyFont="1" applyFill="1" applyBorder="1" applyAlignment="1">
      <alignment horizontal="left"/>
    </xf>
    <xf numFmtId="41" fontId="73" fillId="0" borderId="0" xfId="2652" applyNumberFormat="1" applyFont="1" applyFill="1" applyBorder="1">
      <alignment vertical="top"/>
    </xf>
    <xf numFmtId="41" fontId="73" fillId="0" borderId="0" xfId="2633" applyNumberFormat="1" applyFont="1" applyFill="1" applyBorder="1" applyAlignment="1">
      <alignment horizontal="right" vertical="top"/>
    </xf>
    <xf numFmtId="0" fontId="2" fillId="0" borderId="0" xfId="13113" applyFont="1"/>
    <xf numFmtId="0" fontId="2" fillId="0" borderId="0" xfId="13113" applyFont="1" applyAlignment="1">
      <alignment horizontal="left"/>
    </xf>
    <xf numFmtId="0" fontId="73" fillId="0" borderId="0" xfId="2652" applyNumberFormat="1" applyFont="1" applyFill="1" applyBorder="1" applyAlignment="1">
      <alignment horizontal="left" vertical="top"/>
    </xf>
    <xf numFmtId="0" fontId="73" fillId="0" borderId="0" xfId="2632" applyNumberFormat="1" applyFont="1" applyFill="1" applyBorder="1" applyAlignment="1">
      <alignment horizontal="left" vertical="top"/>
    </xf>
    <xf numFmtId="0" fontId="73" fillId="0" borderId="0" xfId="2630" applyNumberFormat="1" applyFont="1" applyFill="1" applyBorder="1" applyAlignment="1">
      <alignment horizontal="left" vertical="top"/>
    </xf>
    <xf numFmtId="0" fontId="75" fillId="0" borderId="0" xfId="1438" applyFont="1" applyFill="1" applyAlignment="1" applyProtection="1"/>
    <xf numFmtId="0" fontId="73" fillId="0" borderId="0" xfId="2651" applyNumberFormat="1" applyFont="1" applyFill="1" applyBorder="1" applyAlignment="1">
      <alignment horizontal="left" vertical="top"/>
    </xf>
    <xf numFmtId="41" fontId="73" fillId="0" borderId="0" xfId="2651" applyNumberFormat="1" applyFont="1" applyFill="1" applyBorder="1">
      <alignment vertical="top"/>
    </xf>
    <xf numFmtId="41" fontId="73" fillId="0" borderId="0" xfId="2635" applyNumberFormat="1" applyFont="1" applyFill="1" applyBorder="1" applyAlignment="1">
      <alignment horizontal="right" vertical="top"/>
    </xf>
    <xf numFmtId="41" fontId="76" fillId="0" borderId="0" xfId="2635" applyNumberFormat="1" applyFont="1" applyFill="1" applyBorder="1" applyAlignment="1">
      <alignment horizontal="right" vertical="top"/>
    </xf>
    <xf numFmtId="41" fontId="2" fillId="0" borderId="0" xfId="3439" applyNumberFormat="1" applyFont="1"/>
    <xf numFmtId="41" fontId="66" fillId="0" borderId="0" xfId="0" applyNumberFormat="1" applyFont="1" applyFill="1" applyBorder="1" applyAlignment="1">
      <alignment wrapText="1"/>
    </xf>
    <xf numFmtId="0" fontId="73" fillId="0" borderId="0" xfId="2639" applyNumberFormat="1" applyFont="1" applyFill="1" applyBorder="1">
      <alignment vertical="top"/>
    </xf>
    <xf numFmtId="0" fontId="73" fillId="0" borderId="0" xfId="2647" applyNumberFormat="1" applyFont="1" applyFill="1" applyBorder="1">
      <alignment vertical="top"/>
    </xf>
    <xf numFmtId="41" fontId="73" fillId="0" borderId="0" xfId="2647" applyNumberFormat="1" applyFont="1" applyFill="1" applyBorder="1">
      <alignment vertical="top"/>
    </xf>
    <xf numFmtId="41" fontId="73" fillId="0" borderId="0" xfId="2647" applyNumberFormat="1" applyFont="1" applyFill="1" applyBorder="1" applyAlignment="1">
      <alignment horizontal="right" vertical="top"/>
    </xf>
    <xf numFmtId="41" fontId="76" fillId="0" borderId="0" xfId="2647" applyNumberFormat="1" applyFont="1" applyFill="1" applyBorder="1" applyAlignment="1">
      <alignment horizontal="right" vertical="top"/>
    </xf>
    <xf numFmtId="0" fontId="73" fillId="0" borderId="0" xfId="2647" applyNumberFormat="1" applyFont="1" applyFill="1" applyBorder="1" applyAlignment="1">
      <alignment horizontal="left" vertical="top"/>
    </xf>
    <xf numFmtId="41" fontId="73" fillId="0" borderId="0" xfId="2635" applyNumberFormat="1" applyFont="1" applyFill="1" applyBorder="1">
      <alignment vertical="top"/>
    </xf>
    <xf numFmtId="0" fontId="73" fillId="0" borderId="0" xfId="2635" applyNumberFormat="1" applyFont="1" applyFill="1" applyBorder="1" applyAlignment="1">
      <alignment horizontal="left" vertical="top"/>
    </xf>
    <xf numFmtId="0" fontId="73" fillId="0" borderId="0" xfId="2637" applyNumberFormat="1" applyFont="1" applyFill="1" applyBorder="1">
      <alignment vertical="top"/>
    </xf>
    <xf numFmtId="41" fontId="73" fillId="0" borderId="0" xfId="2637" applyNumberFormat="1" applyFont="1" applyFill="1" applyBorder="1">
      <alignment vertical="top"/>
    </xf>
    <xf numFmtId="41" fontId="73" fillId="0" borderId="0" xfId="2637" applyNumberFormat="1" applyFont="1" applyFill="1" applyBorder="1" applyAlignment="1">
      <alignment horizontal="right" vertical="top"/>
    </xf>
    <xf numFmtId="41" fontId="76" fillId="0" borderId="0" xfId="2637" applyNumberFormat="1" applyFont="1" applyFill="1" applyBorder="1" applyAlignment="1">
      <alignment horizontal="right" vertical="top"/>
    </xf>
    <xf numFmtId="41" fontId="73" fillId="0" borderId="0" xfId="2638" applyNumberFormat="1" applyFont="1" applyFill="1" applyBorder="1" applyAlignment="1">
      <alignment horizontal="right" vertical="top"/>
    </xf>
    <xf numFmtId="41" fontId="76" fillId="0" borderId="0" xfId="2638" applyNumberFormat="1" applyFont="1" applyFill="1" applyBorder="1" applyAlignment="1">
      <alignment horizontal="right" vertical="top"/>
    </xf>
    <xf numFmtId="0" fontId="73" fillId="0" borderId="0" xfId="2643" applyNumberFormat="1" applyFont="1" applyFill="1" applyBorder="1">
      <alignment vertical="top"/>
    </xf>
    <xf numFmtId="41" fontId="73" fillId="0" borderId="0" xfId="2643" applyNumberFormat="1" applyFont="1" applyFill="1" applyBorder="1">
      <alignment vertical="top"/>
    </xf>
    <xf numFmtId="0" fontId="73" fillId="0" borderId="0" xfId="2642" applyNumberFormat="1" applyFont="1" applyFill="1" applyBorder="1">
      <alignment vertical="top"/>
    </xf>
    <xf numFmtId="41" fontId="73" fillId="0" borderId="0" xfId="2642" applyNumberFormat="1" applyFont="1" applyFill="1" applyBorder="1">
      <alignment vertical="top"/>
    </xf>
    <xf numFmtId="0" fontId="73" fillId="0" borderId="0" xfId="2631" applyNumberFormat="1" applyFont="1" applyFill="1" applyBorder="1">
      <alignment vertical="top"/>
    </xf>
    <xf numFmtId="41" fontId="73" fillId="0" borderId="0" xfId="2631" applyNumberFormat="1" applyFont="1" applyFill="1" applyBorder="1">
      <alignment vertical="top"/>
    </xf>
    <xf numFmtId="0" fontId="84" fillId="0" borderId="0" xfId="4245" applyFont="1"/>
    <xf numFmtId="0" fontId="84" fillId="0" borderId="0" xfId="4245" applyFont="1" applyAlignment="1">
      <alignment horizontal="right"/>
    </xf>
    <xf numFmtId="0" fontId="75" fillId="0" borderId="0" xfId="1438" applyFont="1" applyAlignment="1" applyProtection="1">
      <alignment horizontal="right"/>
    </xf>
    <xf numFmtId="0" fontId="77" fillId="0" borderId="0" xfId="4245" applyFont="1"/>
    <xf numFmtId="41" fontId="84" fillId="0" borderId="0" xfId="4245" applyNumberFormat="1" applyFont="1" applyAlignment="1">
      <alignment horizontal="right"/>
    </xf>
    <xf numFmtId="0" fontId="73" fillId="0" borderId="0" xfId="4245" applyFont="1" applyAlignment="1">
      <alignment horizontal="center"/>
    </xf>
    <xf numFmtId="14" fontId="84" fillId="0" borderId="0" xfId="4245" applyNumberFormat="1" applyFont="1" applyAlignment="1">
      <alignment horizontal="left"/>
    </xf>
    <xf numFmtId="0" fontId="2" fillId="0" borderId="0" xfId="4245" applyFont="1" applyAlignment="1">
      <alignment horizontal="left"/>
    </xf>
    <xf numFmtId="0" fontId="73" fillId="0" borderId="0" xfId="4245" applyFont="1"/>
    <xf numFmtId="42" fontId="84" fillId="0" borderId="0" xfId="4245" applyNumberFormat="1" applyFont="1" applyAlignment="1">
      <alignment horizontal="right"/>
    </xf>
    <xf numFmtId="0" fontId="77" fillId="0" borderId="0" xfId="4246" applyFont="1"/>
    <xf numFmtId="0" fontId="73" fillId="0" borderId="0" xfId="4246" applyFont="1"/>
    <xf numFmtId="0" fontId="73" fillId="0" borderId="0" xfId="2650" applyNumberFormat="1" applyFont="1" applyFill="1" applyBorder="1">
      <alignment vertical="top"/>
    </xf>
    <xf numFmtId="41" fontId="73" fillId="0" borderId="0" xfId="2650" applyNumberFormat="1" applyFont="1" applyFill="1" applyBorder="1" applyAlignment="1">
      <alignment horizontal="right" vertical="top"/>
    </xf>
    <xf numFmtId="41" fontId="76" fillId="0" borderId="0" xfId="2650" applyNumberFormat="1" applyFont="1" applyFill="1" applyBorder="1" applyAlignment="1">
      <alignment horizontal="right" vertical="top"/>
    </xf>
    <xf numFmtId="41" fontId="73" fillId="0" borderId="0" xfId="2649" applyNumberFormat="1" applyFont="1" applyFill="1" applyBorder="1">
      <alignment vertical="top"/>
    </xf>
    <xf numFmtId="41" fontId="76" fillId="0" borderId="0" xfId="2649" applyNumberFormat="1" applyFont="1" applyFill="1" applyBorder="1">
      <alignment vertical="top"/>
    </xf>
    <xf numFmtId="0" fontId="66" fillId="0" borderId="0" xfId="0" applyFont="1" applyAlignment="1"/>
    <xf numFmtId="41" fontId="66" fillId="0" borderId="0" xfId="2636" applyNumberFormat="1" applyFont="1" applyBorder="1"/>
    <xf numFmtId="0" fontId="77" fillId="0" borderId="0" xfId="2636" applyFont="1" applyAlignment="1">
      <alignment horizontal="right"/>
    </xf>
    <xf numFmtId="42" fontId="76" fillId="0" borderId="23" xfId="4245" applyNumberFormat="1" applyFont="1" applyBorder="1" applyAlignment="1">
      <alignment horizontal="right"/>
    </xf>
    <xf numFmtId="41" fontId="77" fillId="0" borderId="23" xfId="4245" applyNumberFormat="1" applyFont="1" applyBorder="1" applyAlignment="1">
      <alignment horizontal="right"/>
    </xf>
    <xf numFmtId="41" fontId="84" fillId="0" borderId="23" xfId="4245" applyNumberFormat="1" applyFont="1" applyBorder="1" applyAlignment="1">
      <alignment horizontal="right"/>
    </xf>
    <xf numFmtId="0" fontId="84" fillId="0" borderId="24" xfId="4245" applyFont="1" applyBorder="1" applyAlignment="1">
      <alignment horizontal="right"/>
    </xf>
    <xf numFmtId="0" fontId="72" fillId="0" borderId="22" xfId="4245" applyFont="1" applyBorder="1" applyAlignment="1">
      <alignment horizontal="right"/>
    </xf>
    <xf numFmtId="0" fontId="74" fillId="0" borderId="23" xfId="4245" applyFont="1" applyBorder="1" applyAlignment="1">
      <alignment horizontal="right"/>
    </xf>
    <xf numFmtId="0" fontId="85" fillId="0" borderId="22" xfId="4245" applyFont="1" applyBorder="1" applyAlignment="1">
      <alignment horizontal="right"/>
    </xf>
    <xf numFmtId="0" fontId="66" fillId="0" borderId="0" xfId="0" applyNumberFormat="1" applyFont="1" applyFill="1" applyBorder="1"/>
    <xf numFmtId="41" fontId="73" fillId="0" borderId="0" xfId="2645" applyNumberFormat="1" applyFont="1" applyFill="1" applyBorder="1">
      <alignment vertical="top"/>
    </xf>
    <xf numFmtId="41" fontId="76" fillId="0" borderId="0" xfId="2645" applyNumberFormat="1" applyFont="1" applyFill="1" applyBorder="1">
      <alignment vertical="top"/>
    </xf>
    <xf numFmtId="0" fontId="73" fillId="0" borderId="0" xfId="2644" applyNumberFormat="1" applyFont="1" applyFill="1" applyBorder="1">
      <alignment vertical="top"/>
    </xf>
    <xf numFmtId="0" fontId="73" fillId="0" borderId="0" xfId="2648" applyNumberFormat="1" applyFont="1" applyFill="1" applyBorder="1" applyAlignment="1">
      <alignment horizontal="left" vertical="top" indent="2"/>
    </xf>
    <xf numFmtId="41" fontId="73" fillId="0" borderId="0" xfId="2646" applyNumberFormat="1" applyFont="1" applyFill="1" applyBorder="1" applyAlignment="1">
      <alignment horizontal="right" vertical="top"/>
    </xf>
    <xf numFmtId="0" fontId="73" fillId="0" borderId="0" xfId="2646" applyNumberFormat="1" applyFont="1" applyFill="1" applyBorder="1">
      <alignment vertical="top"/>
    </xf>
    <xf numFmtId="41" fontId="76" fillId="0" borderId="0" xfId="2646" applyNumberFormat="1" applyFont="1" applyFill="1" applyBorder="1" applyAlignment="1">
      <alignment horizontal="right" vertical="top"/>
    </xf>
    <xf numFmtId="0" fontId="73" fillId="0" borderId="0" xfId="2649" applyNumberFormat="1" applyFont="1" applyFill="1" applyBorder="1" applyAlignment="1">
      <alignment horizontal="right" vertical="top"/>
    </xf>
    <xf numFmtId="0" fontId="76" fillId="0" borderId="0" xfId="2633" applyNumberFormat="1" applyFont="1" applyFill="1" applyBorder="1" applyAlignment="1">
      <alignment horizontal="right" vertical="top"/>
    </xf>
    <xf numFmtId="0" fontId="77" fillId="0" borderId="0" xfId="2649" applyNumberFormat="1" applyFont="1" applyFill="1" applyBorder="1">
      <alignment vertical="top"/>
    </xf>
    <xf numFmtId="41" fontId="80" fillId="0" borderId="0" xfId="2649" applyNumberFormat="1" applyFont="1" applyFill="1" applyBorder="1">
      <alignment vertical="top"/>
    </xf>
    <xf numFmtId="41" fontId="77" fillId="0" borderId="0" xfId="0" applyNumberFormat="1" applyFont="1" applyBorder="1"/>
    <xf numFmtId="41" fontId="73" fillId="0" borderId="0" xfId="2648" applyNumberFormat="1" applyFont="1" applyFill="1" applyBorder="1">
      <alignment vertical="top"/>
    </xf>
    <xf numFmtId="41" fontId="77" fillId="0" borderId="0" xfId="2648" applyNumberFormat="1" applyFont="1" applyFill="1" applyBorder="1">
      <alignment vertical="top"/>
    </xf>
    <xf numFmtId="0" fontId="73" fillId="0" borderId="0" xfId="2648" applyNumberFormat="1" applyFont="1" applyFill="1" applyBorder="1">
      <alignment vertical="top"/>
    </xf>
    <xf numFmtId="0" fontId="73" fillId="0" borderId="0" xfId="4246" applyFont="1" applyAlignment="1">
      <alignment horizontal="right"/>
    </xf>
    <xf numFmtId="42" fontId="80" fillId="0" borderId="0" xfId="4246" applyNumberFormat="1" applyFont="1"/>
    <xf numFmtId="42" fontId="73" fillId="0" borderId="0" xfId="4246" applyNumberFormat="1" applyFont="1"/>
    <xf numFmtId="0" fontId="73" fillId="0" borderId="23" xfId="4246" applyFont="1" applyBorder="1" applyAlignment="1">
      <alignment horizontal="right"/>
    </xf>
    <xf numFmtId="42" fontId="76" fillId="0" borderId="23" xfId="4246" applyNumberFormat="1" applyFont="1" applyBorder="1" applyAlignment="1">
      <alignment horizontal="right"/>
    </xf>
    <xf numFmtId="41" fontId="77" fillId="0" borderId="23" xfId="4246" applyNumberFormat="1" applyFont="1" applyBorder="1" applyAlignment="1">
      <alignment horizontal="right"/>
    </xf>
    <xf numFmtId="41" fontId="73" fillId="0" borderId="23" xfId="4246" applyNumberFormat="1" applyFont="1" applyBorder="1" applyAlignment="1">
      <alignment horizontal="right"/>
    </xf>
    <xf numFmtId="42" fontId="80" fillId="0" borderId="23" xfId="4246" applyNumberFormat="1" applyFont="1" applyBorder="1" applyAlignment="1">
      <alignment horizontal="right"/>
    </xf>
    <xf numFmtId="0" fontId="73" fillId="0" borderId="24" xfId="4246" applyFont="1" applyBorder="1" applyAlignment="1">
      <alignment horizontal="right"/>
    </xf>
    <xf numFmtId="0" fontId="72" fillId="0" borderId="22" xfId="4246" applyFont="1" applyBorder="1" applyAlignment="1">
      <alignment horizontal="right"/>
    </xf>
    <xf numFmtId="0" fontId="72" fillId="0" borderId="23" xfId="4246" applyFont="1" applyBorder="1" applyAlignment="1">
      <alignment horizontal="right"/>
    </xf>
    <xf numFmtId="0" fontId="74" fillId="0" borderId="23" xfId="4246" applyFont="1" applyBorder="1" applyAlignment="1">
      <alignment horizontal="right"/>
    </xf>
    <xf numFmtId="41" fontId="80" fillId="0" borderId="23" xfId="4245" applyNumberFormat="1" applyFont="1" applyBorder="1" applyAlignment="1">
      <alignment horizontal="right"/>
    </xf>
    <xf numFmtId="41" fontId="77" fillId="0" borderId="0" xfId="2644" applyNumberFormat="1" applyFont="1" applyFill="1" applyBorder="1" applyAlignment="1">
      <alignment horizontal="right" vertical="top"/>
    </xf>
    <xf numFmtId="41" fontId="73" fillId="0" borderId="0" xfId="2644" applyNumberFormat="1" applyFont="1" applyFill="1" applyBorder="1" applyAlignment="1">
      <alignment horizontal="right" vertical="top"/>
    </xf>
    <xf numFmtId="41" fontId="77" fillId="0" borderId="0" xfId="0" applyNumberFormat="1" applyFont="1" applyFill="1" applyBorder="1" applyAlignment="1">
      <alignment horizontal="right"/>
    </xf>
    <xf numFmtId="41" fontId="73" fillId="0" borderId="0" xfId="2636" applyNumberFormat="1" applyFont="1" applyFill="1" applyBorder="1"/>
    <xf numFmtId="0" fontId="66" fillId="0" borderId="0" xfId="2636" applyFont="1" applyBorder="1"/>
    <xf numFmtId="0" fontId="33" fillId="0" borderId="0" xfId="1438" applyAlignment="1" applyProtection="1">
      <alignment horizontal="left" indent="3"/>
    </xf>
    <xf numFmtId="0" fontId="73" fillId="0" borderId="0" xfId="3439" applyFont="1"/>
    <xf numFmtId="0" fontId="73" fillId="0" borderId="0" xfId="3439" applyFont="1" applyFill="1"/>
    <xf numFmtId="41" fontId="73" fillId="0" borderId="0" xfId="3439" applyNumberFormat="1" applyFont="1" applyFill="1"/>
    <xf numFmtId="0" fontId="86" fillId="0" borderId="0" xfId="6063" applyFont="1" applyFill="1"/>
    <xf numFmtId="0" fontId="18" fillId="0" borderId="0" xfId="4214" applyFont="1" applyFill="1"/>
    <xf numFmtId="0" fontId="87" fillId="0" borderId="0" xfId="4214" applyFont="1" applyFill="1"/>
    <xf numFmtId="0" fontId="86" fillId="0" borderId="0" xfId="4214" applyFont="1" applyFill="1"/>
    <xf numFmtId="41" fontId="86" fillId="0" borderId="0" xfId="4214" applyNumberFormat="1" applyFont="1" applyFill="1"/>
    <xf numFmtId="0" fontId="73" fillId="0" borderId="0" xfId="4214" applyFont="1" applyFill="1"/>
    <xf numFmtId="41" fontId="18" fillId="0" borderId="0" xfId="4214" applyNumberFormat="1" applyFont="1" applyFill="1"/>
    <xf numFmtId="0" fontId="1" fillId="0" borderId="0" xfId="4214" applyFont="1" applyFill="1"/>
    <xf numFmtId="0" fontId="89" fillId="0" borderId="0" xfId="4214" applyFont="1" applyFill="1"/>
    <xf numFmtId="0" fontId="66" fillId="0" borderId="0" xfId="4214" applyFont="1" applyFill="1"/>
    <xf numFmtId="0" fontId="90" fillId="0" borderId="0" xfId="4214" applyFont="1" applyFill="1"/>
    <xf numFmtId="14" fontId="86" fillId="0" borderId="0" xfId="4214" applyNumberFormat="1" applyFont="1" applyFill="1" applyAlignment="1">
      <alignment horizontal="left"/>
    </xf>
    <xf numFmtId="41" fontId="73" fillId="0" borderId="0" xfId="0" applyNumberFormat="1" applyFont="1" applyFill="1" applyBorder="1" applyAlignment="1">
      <alignment horizontal="left"/>
    </xf>
    <xf numFmtId="41" fontId="72" fillId="0" borderId="0" xfId="4244" applyNumberFormat="1" applyFont="1" applyFill="1" applyAlignment="1">
      <alignment horizontal="left"/>
    </xf>
    <xf numFmtId="0" fontId="92" fillId="0" borderId="0" xfId="0" applyFont="1"/>
    <xf numFmtId="0" fontId="93" fillId="0" borderId="0" xfId="0" applyFont="1"/>
    <xf numFmtId="41" fontId="74" fillId="0" borderId="0" xfId="2636" applyNumberFormat="1" applyFont="1" applyBorder="1" applyProtection="1"/>
    <xf numFmtId="37" fontId="73" fillId="0" borderId="0" xfId="2640" applyNumberFormat="1" applyFont="1" applyFill="1" applyProtection="1"/>
    <xf numFmtId="0" fontId="87" fillId="0" borderId="23" xfId="4214" applyFont="1" applyFill="1" applyBorder="1" applyAlignment="1">
      <alignment horizontal="right"/>
    </xf>
    <xf numFmtId="41" fontId="86" fillId="0" borderId="23" xfId="8930" applyNumberFormat="1" applyFont="1" applyFill="1" applyBorder="1"/>
    <xf numFmtId="41" fontId="88" fillId="0" borderId="23" xfId="8930" applyNumberFormat="1" applyFont="1" applyFill="1" applyBorder="1"/>
    <xf numFmtId="165" fontId="86" fillId="0" borderId="23" xfId="8930" applyNumberFormat="1" applyFont="1" applyFill="1" applyBorder="1"/>
    <xf numFmtId="41" fontId="88" fillId="0" borderId="23" xfId="4214" applyNumberFormat="1" applyFont="1" applyFill="1" applyBorder="1"/>
    <xf numFmtId="0" fontId="18" fillId="0" borderId="23" xfId="4214" applyFont="1" applyFill="1" applyBorder="1"/>
    <xf numFmtId="0" fontId="86" fillId="0" borderId="23" xfId="4214" applyFont="1" applyFill="1" applyBorder="1"/>
    <xf numFmtId="41" fontId="90" fillId="0" borderId="23" xfId="8930" applyNumberFormat="1" applyFont="1" applyFill="1" applyBorder="1"/>
    <xf numFmtId="41" fontId="91" fillId="0" borderId="23" xfId="4214" applyNumberFormat="1" applyFont="1" applyFill="1" applyBorder="1"/>
    <xf numFmtId="0" fontId="90" fillId="0" borderId="24" xfId="4214" applyFont="1" applyFill="1" applyBorder="1"/>
    <xf numFmtId="0" fontId="94" fillId="0" borderId="22" xfId="4214" applyFont="1" applyFill="1" applyBorder="1" applyAlignment="1">
      <alignment horizontal="right"/>
    </xf>
    <xf numFmtId="0" fontId="73" fillId="0" borderId="0" xfId="5969" applyFont="1" applyAlignment="1">
      <alignment wrapText="1"/>
    </xf>
    <xf numFmtId="0" fontId="86" fillId="0" borderId="0" xfId="4214" applyFont="1" applyFill="1" applyAlignment="1">
      <alignment wrapText="1"/>
    </xf>
    <xf numFmtId="0" fontId="73" fillId="0" borderId="0" xfId="0" applyFont="1" applyAlignment="1">
      <alignment horizontal="left" vertical="top" wrapText="1"/>
    </xf>
    <xf numFmtId="41" fontId="66" fillId="0" borderId="0" xfId="0" applyNumberFormat="1" applyFont="1" applyFill="1" applyBorder="1" applyAlignment="1">
      <alignment horizontal="left" wrapText="1"/>
    </xf>
    <xf numFmtId="0" fontId="0" fillId="0" borderId="0" xfId="0" applyAlignment="1">
      <alignment wrapText="1"/>
    </xf>
    <xf numFmtId="0" fontId="73" fillId="0" borderId="0" xfId="0" applyNumberFormat="1" applyFont="1" applyFill="1" applyBorder="1" applyAlignment="1">
      <alignment horizontal="left" wrapText="1"/>
    </xf>
    <xf numFmtId="0" fontId="73" fillId="0" borderId="0" xfId="4245" applyFont="1" applyAlignment="1">
      <alignment wrapText="1"/>
    </xf>
    <xf numFmtId="0" fontId="2" fillId="0" borderId="0" xfId="4245" applyFont="1" applyAlignment="1">
      <alignment wrapText="1"/>
    </xf>
    <xf numFmtId="0" fontId="73" fillId="0" borderId="0" xfId="4246" applyFont="1" applyAlignment="1">
      <alignment horizontal="left" wrapText="1"/>
    </xf>
    <xf numFmtId="0" fontId="73" fillId="0" borderId="0" xfId="0" applyFont="1" applyAlignment="1">
      <alignment horizontal="left" wrapText="1"/>
    </xf>
    <xf numFmtId="41" fontId="73" fillId="0" borderId="0" xfId="4244" applyNumberFormat="1" applyFont="1" applyFill="1" applyAlignment="1">
      <alignment horizontal="left" wrapText="1"/>
    </xf>
    <xf numFmtId="37" fontId="73" fillId="0" borderId="0" xfId="2640" applyNumberFormat="1" applyFont="1" applyFill="1" applyAlignment="1" applyProtection="1">
      <alignment wrapText="1"/>
    </xf>
  </cellXfs>
  <cellStyles count="38064">
    <cellStyle name="20% - Accent1" xfId="1" builtinId="30" customBuiltin="1"/>
    <cellStyle name="20% - Accent1 10" xfId="2"/>
    <cellStyle name="20% - Accent1 10 2" xfId="7478"/>
    <cellStyle name="20% - Accent1 11" xfId="3"/>
    <cellStyle name="20% - Accent1 11 2" xfId="7479"/>
    <cellStyle name="20% - Accent1 12" xfId="4"/>
    <cellStyle name="20% - Accent1 12 2" xfId="7480"/>
    <cellStyle name="20% - Accent1 13" xfId="5"/>
    <cellStyle name="20% - Accent1 13 2" xfId="7481"/>
    <cellStyle name="20% - Accent1 14" xfId="6"/>
    <cellStyle name="20% - Accent1 14 2" xfId="7482"/>
    <cellStyle name="20% - Accent1 15" xfId="7"/>
    <cellStyle name="20% - Accent1 16" xfId="8"/>
    <cellStyle name="20% - Accent1 17" xfId="9"/>
    <cellStyle name="20% - Accent1 18" xfId="10"/>
    <cellStyle name="20% - Accent1 19" xfId="11"/>
    <cellStyle name="20% - Accent1 2" xfId="12"/>
    <cellStyle name="20% - Accent1 2 2" xfId="13"/>
    <cellStyle name="20% - Accent1 2 2 2" xfId="14"/>
    <cellStyle name="20% - Accent1 2 2 2 2" xfId="15594"/>
    <cellStyle name="20% - Accent1 2 2 3" xfId="4213"/>
    <cellStyle name="20% - Accent1 2 2 3 2" xfId="7483"/>
    <cellStyle name="20% - Accent1 2 2 3 3" xfId="15593"/>
    <cellStyle name="20% - Accent1 2 2 4" xfId="7484"/>
    <cellStyle name="20% - Accent1 2 2 5" xfId="7485"/>
    <cellStyle name="20% - Accent1 2 2 6" xfId="7486"/>
    <cellStyle name="20% - Accent1 2 2_FY10 RCM Model " xfId="7487"/>
    <cellStyle name="20% - Accent1 2 3" xfId="15"/>
    <cellStyle name="20% - Accent1 2 3 2" xfId="4144"/>
    <cellStyle name="20% - Accent1 2 3 2 2" xfId="7488"/>
    <cellStyle name="20% - Accent1 2 3 2 3" xfId="16221"/>
    <cellStyle name="20% - Accent1 2 3 3" xfId="7489"/>
    <cellStyle name="20% - Accent1 2 3 4" xfId="7490"/>
    <cellStyle name="20% - Accent1 2 3 5" xfId="7491"/>
    <cellStyle name="20% - Accent1 2 4" xfId="16"/>
    <cellStyle name="20% - Accent1 2 4 2" xfId="4130"/>
    <cellStyle name="20% - Accent1 2 4 2 2" xfId="7492"/>
    <cellStyle name="20% - Accent1 2 4 2 3" xfId="37908"/>
    <cellStyle name="20% - Accent1 2 4 3" xfId="9641"/>
    <cellStyle name="20% - Accent1 2 4 4" xfId="15592"/>
    <cellStyle name="20% - Accent1 2 5" xfId="17"/>
    <cellStyle name="20% - Accent1 2 5 2" xfId="4143"/>
    <cellStyle name="20% - Accent1 2 5 3" xfId="7493"/>
    <cellStyle name="20% - Accent1 2 5 4" xfId="9451"/>
    <cellStyle name="20% - Accent1 2 6" xfId="4142"/>
    <cellStyle name="20% - Accent1 2 7" xfId="3444"/>
    <cellStyle name="20% - Accent1 2 7 2" xfId="7494"/>
    <cellStyle name="20% - Accent1 2 7 3" xfId="7495"/>
    <cellStyle name="20% - Accent1 2 8" xfId="7496"/>
    <cellStyle name="20% - Accent1 2 9" xfId="38050"/>
    <cellStyle name="20% - Accent1 2_AA - RC Centers FY10 Budget summary for distribution" xfId="18"/>
    <cellStyle name="20% - Accent1 20" xfId="19"/>
    <cellStyle name="20% - Accent1 21" xfId="3443"/>
    <cellStyle name="20% - Accent1 21 2" xfId="7497"/>
    <cellStyle name="20% - Accent1 22" xfId="7498"/>
    <cellStyle name="20% - Accent1 22 2" xfId="9423"/>
    <cellStyle name="20% - Accent1 22 3" xfId="9959"/>
    <cellStyle name="20% - Accent1 23" xfId="7499"/>
    <cellStyle name="20% - Accent1 23 2" xfId="16220"/>
    <cellStyle name="20% - Accent1 24" xfId="7500"/>
    <cellStyle name="20% - Accent1 24 2" xfId="15591"/>
    <cellStyle name="20% - Accent1 25" xfId="7501"/>
    <cellStyle name="20% - Accent1 25 2" xfId="16219"/>
    <cellStyle name="20% - Accent1 26" xfId="15590"/>
    <cellStyle name="20% - Accent1 27" xfId="16218"/>
    <cellStyle name="20% - Accent1 28" xfId="15589"/>
    <cellStyle name="20% - Accent1 29" xfId="16217"/>
    <cellStyle name="20% - Accent1 3" xfId="20"/>
    <cellStyle name="20% - Accent1 3 2" xfId="21"/>
    <cellStyle name="20% - Accent1 3 2 2" xfId="4140"/>
    <cellStyle name="20% - Accent1 3 2 2 2" xfId="15588"/>
    <cellStyle name="20% - Accent1 3 2 3" xfId="7502"/>
    <cellStyle name="20% - Accent1 3 2 4" xfId="7503"/>
    <cellStyle name="20% - Accent1 3 2 5" xfId="7504"/>
    <cellStyle name="20% - Accent1 3 2 6" xfId="7505"/>
    <cellStyle name="20% - Accent1 3 3" xfId="22"/>
    <cellStyle name="20% - Accent1 3 3 2" xfId="4139"/>
    <cellStyle name="20% - Accent1 3 3 2 2" xfId="7506"/>
    <cellStyle name="20% - Accent1 3 3 2 3" xfId="37909"/>
    <cellStyle name="20% - Accent1 3 3 3" xfId="9604"/>
    <cellStyle name="20% - Accent1 3 4" xfId="23"/>
    <cellStyle name="20% - Accent1 3 4 2" xfId="4138"/>
    <cellStyle name="20% - Accent1 3 4 3" xfId="7507"/>
    <cellStyle name="20% - Accent1 3 4 4" xfId="9460"/>
    <cellStyle name="20% - Accent1 3 4 5" xfId="15587"/>
    <cellStyle name="20% - Accent1 3 5" xfId="4137"/>
    <cellStyle name="20% - Accent1 3 6" xfId="4145"/>
    <cellStyle name="20% - Accent1 3 7" xfId="4141"/>
    <cellStyle name="20% - Accent1 3 8" xfId="7508"/>
    <cellStyle name="20% - Accent1 3_AA - RC Centers FY10 Budget summary for distribution" xfId="24"/>
    <cellStyle name="20% - Accent1 30" xfId="16216"/>
    <cellStyle name="20% - Accent1 31" xfId="15775"/>
    <cellStyle name="20% - Accent1 32" xfId="15586"/>
    <cellStyle name="20% - Accent1 33" xfId="16215"/>
    <cellStyle name="20% - Accent1 34" xfId="15774"/>
    <cellStyle name="20% - Accent1 35" xfId="15585"/>
    <cellStyle name="20% - Accent1 36" xfId="16214"/>
    <cellStyle name="20% - Accent1 37" xfId="15776"/>
    <cellStyle name="20% - Accent1 38" xfId="15584"/>
    <cellStyle name="20% - Accent1 39" xfId="15583"/>
    <cellStyle name="20% - Accent1 4" xfId="25"/>
    <cellStyle name="20% - Accent1 4 2" xfId="26"/>
    <cellStyle name="20% - Accent1 4 2 2" xfId="4135"/>
    <cellStyle name="20% - Accent1 4 2 3" xfId="7509"/>
    <cellStyle name="20% - Accent1 4 2 4" xfId="7510"/>
    <cellStyle name="20% - Accent1 4 2 5" xfId="7511"/>
    <cellStyle name="20% - Accent1 4 2 6" xfId="7512"/>
    <cellStyle name="20% - Accent1 4 3" xfId="27"/>
    <cellStyle name="20% - Accent1 4 3 2" xfId="4134"/>
    <cellStyle name="20% - Accent1 4 3 2 2" xfId="7513"/>
    <cellStyle name="20% - Accent1 4 3 2 3" xfId="37910"/>
    <cellStyle name="20% - Accent1 4 3 3" xfId="9640"/>
    <cellStyle name="20% - Accent1 4 4" xfId="28"/>
    <cellStyle name="20% - Accent1 4 4 2" xfId="4133"/>
    <cellStyle name="20% - Accent1 4 4 3" xfId="7514"/>
    <cellStyle name="20% - Accent1 4 4 4" xfId="9450"/>
    <cellStyle name="20% - Accent1 4 4 5" xfId="16213"/>
    <cellStyle name="20% - Accent1 4 5" xfId="4132"/>
    <cellStyle name="20% - Accent1 4 6" xfId="4131"/>
    <cellStyle name="20% - Accent1 4 7" xfId="4136"/>
    <cellStyle name="20% - Accent1 4 8" xfId="7515"/>
    <cellStyle name="20% - Accent1 4_FY09 YTD for FY10 allocation" xfId="29"/>
    <cellStyle name="20% - Accent1 40" xfId="16212"/>
    <cellStyle name="20% - Accent1 41" xfId="16211"/>
    <cellStyle name="20% - Accent1 42" xfId="16210"/>
    <cellStyle name="20% - Accent1 43" xfId="15582"/>
    <cellStyle name="20% - Accent1 44" xfId="16386"/>
    <cellStyle name="20% - Accent1 45" xfId="15751"/>
    <cellStyle name="20% - Accent1 46" xfId="15581"/>
    <cellStyle name="20% - Accent1 47" xfId="15580"/>
    <cellStyle name="20% - Accent1 48" xfId="15579"/>
    <cellStyle name="20% - Accent1 49" xfId="15578"/>
    <cellStyle name="20% - Accent1 5" xfId="30"/>
    <cellStyle name="20% - Accent1 5 2" xfId="31"/>
    <cellStyle name="20% - Accent1 5 3" xfId="32"/>
    <cellStyle name="20% - Accent1 5 3 2" xfId="4129"/>
    <cellStyle name="20% - Accent1 5 3 3" xfId="9453"/>
    <cellStyle name="20% - Accent1 5 4" xfId="33"/>
    <cellStyle name="20% - Accent1 5 4 2" xfId="7516"/>
    <cellStyle name="20% - Accent1 5 4 3" xfId="7517"/>
    <cellStyle name="20% - Accent1 5 5" xfId="7518"/>
    <cellStyle name="20% - Accent1 5 6" xfId="7519"/>
    <cellStyle name="20% - Accent1 5_FY09 YTD for FY10 allocation" xfId="34"/>
    <cellStyle name="20% - Accent1 50" xfId="16209"/>
    <cellStyle name="20% - Accent1 51" xfId="16208"/>
    <cellStyle name="20% - Accent1 52" xfId="16207"/>
    <cellStyle name="20% - Accent1 53" xfId="16206"/>
    <cellStyle name="20% - Accent1 54" xfId="15577"/>
    <cellStyle name="20% - Accent1 55" xfId="16385"/>
    <cellStyle name="20% - Accent1 56" xfId="15750"/>
    <cellStyle name="20% - Accent1 57" xfId="15576"/>
    <cellStyle name="20% - Accent1 58" xfId="15575"/>
    <cellStyle name="20% - Accent1 59" xfId="15574"/>
    <cellStyle name="20% - Accent1 6" xfId="35"/>
    <cellStyle name="20% - Accent1 6 2" xfId="36"/>
    <cellStyle name="20% - Accent1 6 3" xfId="37"/>
    <cellStyle name="20% - Accent1 6 3 2" xfId="4128"/>
    <cellStyle name="20% - Accent1 6 3 3" xfId="9629"/>
    <cellStyle name="20% - Accent1 6 4" xfId="38"/>
    <cellStyle name="20% - Accent1 6 4 2" xfId="7520"/>
    <cellStyle name="20% - Accent1 6 4 3" xfId="7521"/>
    <cellStyle name="20% - Accent1 6 5" xfId="7522"/>
    <cellStyle name="20% - Accent1 6 6" xfId="7523"/>
    <cellStyle name="20% - Accent1 6_FY09 YTD for FY10 allocation" xfId="39"/>
    <cellStyle name="20% - Accent1 60" xfId="15573"/>
    <cellStyle name="20% - Accent1 61" xfId="16205"/>
    <cellStyle name="20% - Accent1 62" xfId="15743"/>
    <cellStyle name="20% - Accent1 63" xfId="15749"/>
    <cellStyle name="20% - Accent1 64" xfId="15748"/>
    <cellStyle name="20% - Accent1 65" xfId="16384"/>
    <cellStyle name="20% - Accent1 66" xfId="16204"/>
    <cellStyle name="20% - Accent1 67" xfId="15747"/>
    <cellStyle name="20% - Accent1 68" xfId="15572"/>
    <cellStyle name="20% - Accent1 69" xfId="16383"/>
    <cellStyle name="20% - Accent1 7" xfId="40"/>
    <cellStyle name="20% - Accent1 7 2" xfId="4086"/>
    <cellStyle name="20% - Accent1 7 2 2" xfId="7524"/>
    <cellStyle name="20% - Accent1 70" xfId="16203"/>
    <cellStyle name="20% - Accent1 71" xfId="15745"/>
    <cellStyle name="20% - Accent1 72" xfId="15571"/>
    <cellStyle name="20% - Accent1 73" xfId="16202"/>
    <cellStyle name="20% - Accent1 74" xfId="16201"/>
    <cellStyle name="20% - Accent1 75" xfId="16200"/>
    <cellStyle name="20% - Accent1 76" xfId="16199"/>
    <cellStyle name="20% - Accent1 77" xfId="15744"/>
    <cellStyle name="20% - Accent1 78" xfId="15570"/>
    <cellStyle name="20% - Accent1 79" xfId="15569"/>
    <cellStyle name="20% - Accent1 8" xfId="41"/>
    <cellStyle name="20% - Accent1 8 2" xfId="4087"/>
    <cellStyle name="20% - Accent1 8 2 2" xfId="7525"/>
    <cellStyle name="20% - Accent1 80" xfId="15568"/>
    <cellStyle name="20% - Accent1 81" xfId="16198"/>
    <cellStyle name="20% - Accent1 82" xfId="15737"/>
    <cellStyle name="20% - Accent1 83" xfId="15742"/>
    <cellStyle name="20% - Accent1 84" xfId="15741"/>
    <cellStyle name="20% - Accent1 85" xfId="16382"/>
    <cellStyle name="20% - Accent1 86" xfId="16197"/>
    <cellStyle name="20% - Accent1 87" xfId="16232"/>
    <cellStyle name="20% - Accent1 9" xfId="42"/>
    <cellStyle name="20% - Accent1 9 2" xfId="4091"/>
    <cellStyle name="20% - Accent1 9 2 2" xfId="7526"/>
    <cellStyle name="20% - Accent2" xfId="43" builtinId="34" customBuiltin="1"/>
    <cellStyle name="20% - Accent2 10" xfId="44"/>
    <cellStyle name="20% - Accent2 10 2" xfId="7527"/>
    <cellStyle name="20% - Accent2 11" xfId="45"/>
    <cellStyle name="20% - Accent2 11 2" xfId="7528"/>
    <cellStyle name="20% - Accent2 12" xfId="46"/>
    <cellStyle name="20% - Accent2 12 2" xfId="7529"/>
    <cellStyle name="20% - Accent2 13" xfId="47"/>
    <cellStyle name="20% - Accent2 13 2" xfId="7530"/>
    <cellStyle name="20% - Accent2 14" xfId="48"/>
    <cellStyle name="20% - Accent2 14 2" xfId="7531"/>
    <cellStyle name="20% - Accent2 15" xfId="49"/>
    <cellStyle name="20% - Accent2 16" xfId="50"/>
    <cellStyle name="20% - Accent2 17" xfId="51"/>
    <cellStyle name="20% - Accent2 18" xfId="52"/>
    <cellStyle name="20% - Accent2 19" xfId="53"/>
    <cellStyle name="20% - Accent2 2" xfId="54"/>
    <cellStyle name="20% - Accent2 2 2" xfId="55"/>
    <cellStyle name="20% - Accent2 2 2 2" xfId="56"/>
    <cellStyle name="20% - Accent2 2 2 2 2" xfId="15740"/>
    <cellStyle name="20% - Accent2 2 2 3" xfId="4212"/>
    <cellStyle name="20% - Accent2 2 2 3 2" xfId="7532"/>
    <cellStyle name="20% - Accent2 2 2 3 3" xfId="15567"/>
    <cellStyle name="20% - Accent2 2 2 4" xfId="7533"/>
    <cellStyle name="20% - Accent2 2 2 5" xfId="7534"/>
    <cellStyle name="20% - Accent2 2 2 6" xfId="7535"/>
    <cellStyle name="20% - Accent2 2 2_FY10 RCM Model " xfId="7536"/>
    <cellStyle name="20% - Accent2 2 3" xfId="57"/>
    <cellStyle name="20% - Accent2 2 3 2" xfId="4126"/>
    <cellStyle name="20% - Accent2 2 3 2 2" xfId="7537"/>
    <cellStyle name="20% - Accent2 2 3 2 3" xfId="16381"/>
    <cellStyle name="20% - Accent2 2 3 3" xfId="7538"/>
    <cellStyle name="20% - Accent2 2 3 4" xfId="7539"/>
    <cellStyle name="20% - Accent2 2 3 5" xfId="7540"/>
    <cellStyle name="20% - Accent2 2 4" xfId="58"/>
    <cellStyle name="20% - Accent2 2 4 2" xfId="4125"/>
    <cellStyle name="20% - Accent2 2 4 2 2" xfId="7541"/>
    <cellStyle name="20% - Accent2 2 4 2 3" xfId="37911"/>
    <cellStyle name="20% - Accent2 2 4 3" xfId="9586"/>
    <cellStyle name="20% - Accent2 2 4 4" xfId="16196"/>
    <cellStyle name="20% - Accent2 2 5" xfId="59"/>
    <cellStyle name="20% - Accent2 2 5 2" xfId="4124"/>
    <cellStyle name="20% - Accent2 2 5 3" xfId="7542"/>
    <cellStyle name="20% - Accent2 2 5 4" xfId="9637"/>
    <cellStyle name="20% - Accent2 2 6" xfId="4123"/>
    <cellStyle name="20% - Accent2 2 7" xfId="3446"/>
    <cellStyle name="20% - Accent2 2 7 2" xfId="7543"/>
    <cellStyle name="20% - Accent2 2 7 3" xfId="7544"/>
    <cellStyle name="20% - Accent2 2 8" xfId="7545"/>
    <cellStyle name="20% - Accent2 2 9" xfId="19276"/>
    <cellStyle name="20% - Accent2 2_AA - RC Centers FY10 Budget summary for distribution" xfId="60"/>
    <cellStyle name="20% - Accent2 20" xfId="61"/>
    <cellStyle name="20% - Accent2 21" xfId="3445"/>
    <cellStyle name="20% - Accent2 21 2" xfId="7546"/>
    <cellStyle name="20% - Accent2 22" xfId="7547"/>
    <cellStyle name="20% - Accent2 22 2" xfId="9424"/>
    <cellStyle name="20% - Accent2 22 3" xfId="9960"/>
    <cellStyle name="20% - Accent2 23" xfId="7548"/>
    <cellStyle name="20% - Accent2 23 2" xfId="15739"/>
    <cellStyle name="20% - Accent2 24" xfId="7549"/>
    <cellStyle name="20% - Accent2 24 2" xfId="15566"/>
    <cellStyle name="20% - Accent2 25" xfId="7550"/>
    <cellStyle name="20% - Accent2 25 2" xfId="16195"/>
    <cellStyle name="20% - Accent2 26" xfId="16194"/>
    <cellStyle name="20% - Accent2 27" xfId="16193"/>
    <cellStyle name="20% - Accent2 28" xfId="16192"/>
    <cellStyle name="20% - Accent2 29" xfId="15738"/>
    <cellStyle name="20% - Accent2 3" xfId="62"/>
    <cellStyle name="20% - Accent2 3 2" xfId="63"/>
    <cellStyle name="20% - Accent2 3 2 2" xfId="4121"/>
    <cellStyle name="20% - Accent2 3 2 2 2" xfId="15565"/>
    <cellStyle name="20% - Accent2 3 2 3" xfId="7551"/>
    <cellStyle name="20% - Accent2 3 2 4" xfId="7552"/>
    <cellStyle name="20% - Accent2 3 2 5" xfId="7553"/>
    <cellStyle name="20% - Accent2 3 2 6" xfId="7554"/>
    <cellStyle name="20% - Accent2 3 3" xfId="64"/>
    <cellStyle name="20% - Accent2 3 3 2" xfId="3498"/>
    <cellStyle name="20% - Accent2 3 3 2 2" xfId="7555"/>
    <cellStyle name="20% - Accent2 3 3 2 3" xfId="37912"/>
    <cellStyle name="20% - Accent2 3 3 3" xfId="9448"/>
    <cellStyle name="20% - Accent2 3 4" xfId="65"/>
    <cellStyle name="20% - Accent2 3 4 2" xfId="3499"/>
    <cellStyle name="20% - Accent2 3 4 3" xfId="7556"/>
    <cellStyle name="20% - Accent2 3 4 4" xfId="9437"/>
    <cellStyle name="20% - Accent2 3 4 5" xfId="15564"/>
    <cellStyle name="20% - Accent2 3 5" xfId="3500"/>
    <cellStyle name="20% - Accent2 3 6" xfId="3501"/>
    <cellStyle name="20% - Accent2 3 7" xfId="4122"/>
    <cellStyle name="20% - Accent2 3 8" xfId="7557"/>
    <cellStyle name="20% - Accent2 3_AA - RC Centers FY10 Budget summary for distribution" xfId="66"/>
    <cellStyle name="20% - Accent2 30" xfId="16191"/>
    <cellStyle name="20% - Accent2 31" xfId="16190"/>
    <cellStyle name="20% - Accent2 32" xfId="16189"/>
    <cellStyle name="20% - Accent2 33" xfId="16414"/>
    <cellStyle name="20% - Accent2 34" xfId="16274"/>
    <cellStyle name="20% - Accent2 35" xfId="16188"/>
    <cellStyle name="20% - Accent2 36" xfId="16187"/>
    <cellStyle name="20% - Accent2 37" xfId="15622"/>
    <cellStyle name="20% - Accent2 38" xfId="15563"/>
    <cellStyle name="20% - Accent2 39" xfId="15562"/>
    <cellStyle name="20% - Accent2 4" xfId="67"/>
    <cellStyle name="20% - Accent2 4 2" xfId="68"/>
    <cellStyle name="20% - Accent2 4 2 2" xfId="3503"/>
    <cellStyle name="20% - Accent2 4 2 3" xfId="7558"/>
    <cellStyle name="20% - Accent2 4 2 4" xfId="7559"/>
    <cellStyle name="20% - Accent2 4 2 5" xfId="7560"/>
    <cellStyle name="20% - Accent2 4 2 6" xfId="7561"/>
    <cellStyle name="20% - Accent2 4 3" xfId="69"/>
    <cellStyle name="20% - Accent2 4 3 2" xfId="3504"/>
    <cellStyle name="20% - Accent2 4 3 2 2" xfId="7562"/>
    <cellStyle name="20% - Accent2 4 3 2 3" xfId="37913"/>
    <cellStyle name="20% - Accent2 4 3 3" xfId="9568"/>
    <cellStyle name="20% - Accent2 4 4" xfId="70"/>
    <cellStyle name="20% - Accent2 4 4 2" xfId="4127"/>
    <cellStyle name="20% - Accent2 4 4 3" xfId="7563"/>
    <cellStyle name="20% - Accent2 4 4 4" xfId="9567"/>
    <cellStyle name="20% - Accent2 4 4 5" xfId="16186"/>
    <cellStyle name="20% - Accent2 4 5" xfId="3505"/>
    <cellStyle name="20% - Accent2 4 6" xfId="3506"/>
    <cellStyle name="20% - Accent2 4 7" xfId="3502"/>
    <cellStyle name="20% - Accent2 4 8" xfId="7564"/>
    <cellStyle name="20% - Accent2 4_FY09 YTD for FY10 allocation" xfId="71"/>
    <cellStyle name="20% - Accent2 40" xfId="16185"/>
    <cellStyle name="20% - Accent2 41" xfId="16184"/>
    <cellStyle name="20% - Accent2 42" xfId="15623"/>
    <cellStyle name="20% - Accent2 43" xfId="15733"/>
    <cellStyle name="20% - Accent2 44" xfId="16380"/>
    <cellStyle name="20% - Accent2 45" xfId="16183"/>
    <cellStyle name="20% - Accent2 46" xfId="15736"/>
    <cellStyle name="20% - Accent2 47" xfId="15561"/>
    <cellStyle name="20% - Accent2 48" xfId="16379"/>
    <cellStyle name="20% - Accent2 49" xfId="16182"/>
    <cellStyle name="20% - Accent2 5" xfId="72"/>
    <cellStyle name="20% - Accent2 5 2" xfId="73"/>
    <cellStyle name="20% - Accent2 5 3" xfId="74"/>
    <cellStyle name="20% - Accent2 5 3 2" xfId="3507"/>
    <cellStyle name="20% - Accent2 5 3 3" xfId="9648"/>
    <cellStyle name="20% - Accent2 5 4" xfId="75"/>
    <cellStyle name="20% - Accent2 5 4 2" xfId="7565"/>
    <cellStyle name="20% - Accent2 5 4 3" xfId="7566"/>
    <cellStyle name="20% - Accent2 5 5" xfId="7567"/>
    <cellStyle name="20% - Accent2 5 6" xfId="7568"/>
    <cellStyle name="20% - Accent2 5_FY09 YTD for FY10 allocation" xfId="76"/>
    <cellStyle name="20% - Accent2 50" xfId="15735"/>
    <cellStyle name="20% - Accent2 51" xfId="15560"/>
    <cellStyle name="20% - Accent2 52" xfId="16181"/>
    <cellStyle name="20% - Accent2 53" xfId="16180"/>
    <cellStyle name="20% - Accent2 54" xfId="16179"/>
    <cellStyle name="20% - Accent2 55" xfId="16178"/>
    <cellStyle name="20% - Accent2 56" xfId="15734"/>
    <cellStyle name="20% - Accent2 57" xfId="15559"/>
    <cellStyle name="20% - Accent2 58" xfId="16177"/>
    <cellStyle name="20% - Accent2 59" xfId="16176"/>
    <cellStyle name="20% - Accent2 6" xfId="77"/>
    <cellStyle name="20% - Accent2 6 2" xfId="78"/>
    <cellStyle name="20% - Accent2 6 3" xfId="79"/>
    <cellStyle name="20% - Accent2 6 3 2" xfId="3512"/>
    <cellStyle name="20% - Accent2 6 3 3" xfId="9639"/>
    <cellStyle name="20% - Accent2 6 4" xfId="80"/>
    <cellStyle name="20% - Accent2 6 4 2" xfId="7569"/>
    <cellStyle name="20% - Accent2 6 4 3" xfId="7570"/>
    <cellStyle name="20% - Accent2 6 5" xfId="7571"/>
    <cellStyle name="20% - Accent2 6 6" xfId="7572"/>
    <cellStyle name="20% - Accent2 6_FY09 YTD for FY10 allocation" xfId="81"/>
    <cellStyle name="20% - Accent2 60" xfId="16175"/>
    <cellStyle name="20% - Accent2 61" xfId="16174"/>
    <cellStyle name="20% - Accent2 62" xfId="16173"/>
    <cellStyle name="20% - Accent2 63" xfId="15803"/>
    <cellStyle name="20% - Accent2 64" xfId="15558"/>
    <cellStyle name="20% - Accent2 65" xfId="15557"/>
    <cellStyle name="20% - Accent2 66" xfId="15556"/>
    <cellStyle name="20% - Accent2 67" xfId="15555"/>
    <cellStyle name="20% - Accent2 68" xfId="15554"/>
    <cellStyle name="20% - Accent2 69" xfId="15553"/>
    <cellStyle name="20% - Accent2 7" xfId="82"/>
    <cellStyle name="20% - Accent2 7 2" xfId="4088"/>
    <cellStyle name="20% - Accent2 7 2 2" xfId="7573"/>
    <cellStyle name="20% - Accent2 70" xfId="15552"/>
    <cellStyle name="20% - Accent2 71" xfId="15551"/>
    <cellStyle name="20% - Accent2 72" xfId="16172"/>
    <cellStyle name="20% - Accent2 73" xfId="15550"/>
    <cellStyle name="20% - Accent2 74" xfId="16171"/>
    <cellStyle name="20% - Accent2 75" xfId="15549"/>
    <cellStyle name="20% - Accent2 76" xfId="16170"/>
    <cellStyle name="20% - Accent2 77" xfId="15548"/>
    <cellStyle name="20% - Accent2 78" xfId="16169"/>
    <cellStyle name="20% - Accent2 79" xfId="15547"/>
    <cellStyle name="20% - Accent2 8" xfId="83"/>
    <cellStyle name="20% - Accent2 8 2" xfId="4089"/>
    <cellStyle name="20% - Accent2 8 2 2" xfId="7574"/>
    <cellStyle name="20% - Accent2 80" xfId="16168"/>
    <cellStyle name="20% - Accent2 81" xfId="15546"/>
    <cellStyle name="20% - Accent2 82" xfId="15545"/>
    <cellStyle name="20% - Accent2 83" xfId="16167"/>
    <cellStyle name="20% - Accent2 84" xfId="15544"/>
    <cellStyle name="20% - Accent2 85" xfId="16166"/>
    <cellStyle name="20% - Accent2 86" xfId="15543"/>
    <cellStyle name="20% - Accent2 87" xfId="16231"/>
    <cellStyle name="20% - Accent2 9" xfId="84"/>
    <cellStyle name="20% - Accent2 9 2" xfId="4090"/>
    <cellStyle name="20% - Accent2 9 2 2" xfId="7575"/>
    <cellStyle name="20% - Accent3" xfId="85" builtinId="38" customBuiltin="1"/>
    <cellStyle name="20% - Accent3 10" xfId="86"/>
    <cellStyle name="20% - Accent3 10 2" xfId="7576"/>
    <cellStyle name="20% - Accent3 11" xfId="87"/>
    <cellStyle name="20% - Accent3 11 2" xfId="7577"/>
    <cellStyle name="20% - Accent3 12" xfId="88"/>
    <cellStyle name="20% - Accent3 12 2" xfId="7578"/>
    <cellStyle name="20% - Accent3 13" xfId="89"/>
    <cellStyle name="20% - Accent3 13 2" xfId="7579"/>
    <cellStyle name="20% - Accent3 14" xfId="90"/>
    <cellStyle name="20% - Accent3 14 2" xfId="7580"/>
    <cellStyle name="20% - Accent3 15" xfId="91"/>
    <cellStyle name="20% - Accent3 16" xfId="92"/>
    <cellStyle name="20% - Accent3 17" xfId="93"/>
    <cellStyle name="20% - Accent3 18" xfId="94"/>
    <cellStyle name="20% - Accent3 19" xfId="95"/>
    <cellStyle name="20% - Accent3 2" xfId="96"/>
    <cellStyle name="20% - Accent3 2 2" xfId="97"/>
    <cellStyle name="20% - Accent3 2 2 2" xfId="98"/>
    <cellStyle name="20% - Accent3 2 2 2 2" xfId="15542"/>
    <cellStyle name="20% - Accent3 2 2 3" xfId="4211"/>
    <cellStyle name="20% - Accent3 2 2 3 2" xfId="7581"/>
    <cellStyle name="20% - Accent3 2 2 3 3" xfId="16164"/>
    <cellStyle name="20% - Accent3 2 2 4" xfId="7582"/>
    <cellStyle name="20% - Accent3 2 2 5" xfId="7583"/>
    <cellStyle name="20% - Accent3 2 2 6" xfId="7584"/>
    <cellStyle name="20% - Accent3 2 2_FY10 RCM Model " xfId="7585"/>
    <cellStyle name="20% - Accent3 2 3" xfId="99"/>
    <cellStyle name="20% - Accent3 2 3 2" xfId="3508"/>
    <cellStyle name="20% - Accent3 2 3 2 2" xfId="7586"/>
    <cellStyle name="20% - Accent3 2 3 2 3" xfId="15541"/>
    <cellStyle name="20% - Accent3 2 3 3" xfId="7587"/>
    <cellStyle name="20% - Accent3 2 3 4" xfId="7588"/>
    <cellStyle name="20% - Accent3 2 3 5" xfId="7589"/>
    <cellStyle name="20% - Accent3 2 4" xfId="100"/>
    <cellStyle name="20% - Accent3 2 4 2" xfId="3509"/>
    <cellStyle name="20% - Accent3 2 4 2 2" xfId="7590"/>
    <cellStyle name="20% - Accent3 2 4 2 3" xfId="37914"/>
    <cellStyle name="20% - Accent3 2 4 3" xfId="9445"/>
    <cellStyle name="20% - Accent3 2 4 4" xfId="16163"/>
    <cellStyle name="20% - Accent3 2 5" xfId="101"/>
    <cellStyle name="20% - Accent3 2 5 2" xfId="3510"/>
    <cellStyle name="20% - Accent3 2 5 3" xfId="7591"/>
    <cellStyle name="20% - Accent3 2 5 4" xfId="9452"/>
    <cellStyle name="20% - Accent3 2 6" xfId="3511"/>
    <cellStyle name="20% - Accent3 2 7" xfId="3448"/>
    <cellStyle name="20% - Accent3 2 7 2" xfId="7592"/>
    <cellStyle name="20% - Accent3 2 7 3" xfId="7593"/>
    <cellStyle name="20% - Accent3 2 8" xfId="7594"/>
    <cellStyle name="20% - Accent3 2 9" xfId="38049"/>
    <cellStyle name="20% - Accent3 2_AA - RC Centers FY10 Budget summary for distribution" xfId="102"/>
    <cellStyle name="20% - Accent3 20" xfId="103"/>
    <cellStyle name="20% - Accent3 21" xfId="3447"/>
    <cellStyle name="20% - Accent3 21 2" xfId="7595"/>
    <cellStyle name="20% - Accent3 22" xfId="7596"/>
    <cellStyle name="20% - Accent3 22 2" xfId="9425"/>
    <cellStyle name="20% - Accent3 22 3" xfId="9961"/>
    <cellStyle name="20% - Accent3 23" xfId="7597"/>
    <cellStyle name="20% - Accent3 23 2" xfId="16162"/>
    <cellStyle name="20% - Accent3 24" xfId="7598"/>
    <cellStyle name="20% - Accent3 24 2" xfId="16161"/>
    <cellStyle name="20% - Accent3 25" xfId="7599"/>
    <cellStyle name="20% - Accent3 25 2" xfId="16160"/>
    <cellStyle name="20% - Accent3 26" xfId="16159"/>
    <cellStyle name="20% - Accent3 27" xfId="15540"/>
    <cellStyle name="20% - Accent3 28" xfId="16158"/>
    <cellStyle name="20% - Accent3 29" xfId="16157"/>
    <cellStyle name="20% - Accent3 3" xfId="104"/>
    <cellStyle name="20% - Accent3 3 2" xfId="105"/>
    <cellStyle name="20% - Accent3 3 2 2" xfId="3514"/>
    <cellStyle name="20% - Accent3 3 2 2 2" xfId="15732"/>
    <cellStyle name="20% - Accent3 3 2 3" xfId="7600"/>
    <cellStyle name="20% - Accent3 3 2 4" xfId="7601"/>
    <cellStyle name="20% - Accent3 3 2 5" xfId="7602"/>
    <cellStyle name="20% - Accent3 3 2 6" xfId="7603"/>
    <cellStyle name="20% - Accent3 3 3" xfId="106"/>
    <cellStyle name="20% - Accent3 3 3 2" xfId="3515"/>
    <cellStyle name="20% - Accent3 3 3 2 2" xfId="7604"/>
    <cellStyle name="20% - Accent3 3 3 2 3" xfId="37915"/>
    <cellStyle name="20% - Accent3 3 3 3" xfId="9630"/>
    <cellStyle name="20% - Accent3 3 4" xfId="107"/>
    <cellStyle name="20% - Accent3 3 4 2" xfId="3516"/>
    <cellStyle name="20% - Accent3 3 4 3" xfId="7605"/>
    <cellStyle name="20% - Accent3 3 4 4" xfId="9633"/>
    <cellStyle name="20% - Accent3 3 4 5" xfId="15731"/>
    <cellStyle name="20% - Accent3 3 5" xfId="3517"/>
    <cellStyle name="20% - Accent3 3 6" xfId="3518"/>
    <cellStyle name="20% - Accent3 3 7" xfId="3513"/>
    <cellStyle name="20% - Accent3 3 8" xfId="7606"/>
    <cellStyle name="20% - Accent3 3_AA - RC Centers FY10 Budget summary for distribution" xfId="108"/>
    <cellStyle name="20% - Accent3 30" xfId="15730"/>
    <cellStyle name="20% - Accent3 31" xfId="15729"/>
    <cellStyle name="20% - Accent3 32" xfId="15539"/>
    <cellStyle name="20% - Accent3 33" xfId="15538"/>
    <cellStyle name="20% - Accent3 34" xfId="15537"/>
    <cellStyle name="20% - Accent3 35" xfId="16156"/>
    <cellStyle name="20% - Accent3 36" xfId="16155"/>
    <cellStyle name="20% - Accent3 37" xfId="15728"/>
    <cellStyle name="20% - Accent3 38" xfId="15727"/>
    <cellStyle name="20% - Accent3 39" xfId="15726"/>
    <cellStyle name="20% - Accent3 4" xfId="109"/>
    <cellStyle name="20% - Accent3 4 2" xfId="110"/>
    <cellStyle name="20% - Accent3 4 2 2" xfId="3520"/>
    <cellStyle name="20% - Accent3 4 2 3" xfId="7607"/>
    <cellStyle name="20% - Accent3 4 2 4" xfId="7608"/>
    <cellStyle name="20% - Accent3 4 2 5" xfId="7609"/>
    <cellStyle name="20% - Accent3 4 2 6" xfId="7610"/>
    <cellStyle name="20% - Accent3 4 3" xfId="111"/>
    <cellStyle name="20% - Accent3 4 3 2" xfId="3526"/>
    <cellStyle name="20% - Accent3 4 3 2 2" xfId="7611"/>
    <cellStyle name="20% - Accent3 4 3 2 3" xfId="37916"/>
    <cellStyle name="20% - Accent3 4 3 3" xfId="9647"/>
    <cellStyle name="20% - Accent3 4 4" xfId="112"/>
    <cellStyle name="20% - Accent3 4 4 2" xfId="3521"/>
    <cellStyle name="20% - Accent3 4 4 3" xfId="7612"/>
    <cellStyle name="20% - Accent3 4 4 4" xfId="9461"/>
    <cellStyle name="20% - Accent3 4 4 5" xfId="15725"/>
    <cellStyle name="20% - Accent3 4 5" xfId="3522"/>
    <cellStyle name="20% - Accent3 4 6" xfId="3523"/>
    <cellStyle name="20% - Accent3 4 7" xfId="3519"/>
    <cellStyle name="20% - Accent3 4 8" xfId="7613"/>
    <cellStyle name="20% - Accent3 4_FY09 YTD for FY10 allocation" xfId="113"/>
    <cellStyle name="20% - Accent3 40" xfId="15536"/>
    <cellStyle name="20% - Accent3 41" xfId="15535"/>
    <cellStyle name="20% - Accent3 42" xfId="16154"/>
    <cellStyle name="20% - Accent3 43" xfId="16153"/>
    <cellStyle name="20% - Accent3 44" xfId="16152"/>
    <cellStyle name="20% - Accent3 45" xfId="16151"/>
    <cellStyle name="20% - Accent3 46" xfId="15621"/>
    <cellStyle name="20% - Accent3 47" xfId="15534"/>
    <cellStyle name="20% - Accent3 48" xfId="15533"/>
    <cellStyle name="20% - Accent3 49" xfId="16150"/>
    <cellStyle name="20% - Accent3 5" xfId="114"/>
    <cellStyle name="20% - Accent3 5 2" xfId="115"/>
    <cellStyle name="20% - Accent3 5 3" xfId="116"/>
    <cellStyle name="20% - Accent3 5 3 2" xfId="3524"/>
    <cellStyle name="20% - Accent3 5 3 3" xfId="9603"/>
    <cellStyle name="20% - Accent3 5 4" xfId="117"/>
    <cellStyle name="20% - Accent3 5 4 2" xfId="7614"/>
    <cellStyle name="20% - Accent3 5 4 3" xfId="7615"/>
    <cellStyle name="20% - Accent3 5 5" xfId="7616"/>
    <cellStyle name="20% - Accent3 5 6" xfId="7617"/>
    <cellStyle name="20% - Accent3 5_FY09 YTD for FY10 allocation" xfId="118"/>
    <cellStyle name="20% - Accent3 50" xfId="16149"/>
    <cellStyle name="20% - Accent3 51" xfId="15724"/>
    <cellStyle name="20% - Accent3 52" xfId="15723"/>
    <cellStyle name="20% - Accent3 53" xfId="15715"/>
    <cellStyle name="20% - Accent3 54" xfId="15722"/>
    <cellStyle name="20% - Accent3 55" xfId="15532"/>
    <cellStyle name="20% - Accent3 56" xfId="15531"/>
    <cellStyle name="20% - Accent3 57" xfId="15530"/>
    <cellStyle name="20% - Accent3 58" xfId="15529"/>
    <cellStyle name="20% - Accent3 59" xfId="15528"/>
    <cellStyle name="20% - Accent3 6" xfId="119"/>
    <cellStyle name="20% - Accent3 6 2" xfId="120"/>
    <cellStyle name="20% - Accent3 6 3" xfId="121"/>
    <cellStyle name="20% - Accent3 6 3 2" xfId="3530"/>
    <cellStyle name="20% - Accent3 6 3 3" xfId="9636"/>
    <cellStyle name="20% - Accent3 6 4" xfId="122"/>
    <cellStyle name="20% - Accent3 6 4 2" xfId="7618"/>
    <cellStyle name="20% - Accent3 6 4 3" xfId="7619"/>
    <cellStyle name="20% - Accent3 6 5" xfId="7620"/>
    <cellStyle name="20% - Accent3 6 6" xfId="7621"/>
    <cellStyle name="20% - Accent3 6_FY09 YTD for FY10 allocation" xfId="123"/>
    <cellStyle name="20% - Accent3 60" xfId="15527"/>
    <cellStyle name="20% - Accent3 61" xfId="15526"/>
    <cellStyle name="20% - Accent3 62" xfId="16148"/>
    <cellStyle name="20% - Accent3 63" xfId="15525"/>
    <cellStyle name="20% - Accent3 64" xfId="16147"/>
    <cellStyle name="20% - Accent3 65" xfId="15524"/>
    <cellStyle name="20% - Accent3 66" xfId="16146"/>
    <cellStyle name="20% - Accent3 67" xfId="15523"/>
    <cellStyle name="20% - Accent3 68" xfId="16145"/>
    <cellStyle name="20% - Accent3 69" xfId="15522"/>
    <cellStyle name="20% - Accent3 7" xfId="124"/>
    <cellStyle name="20% - Accent3 7 2" xfId="4092"/>
    <cellStyle name="20% - Accent3 7 2 2" xfId="7622"/>
    <cellStyle name="20% - Accent3 70" xfId="16144"/>
    <cellStyle name="20% - Accent3 71" xfId="15521"/>
    <cellStyle name="20% - Accent3 72" xfId="15520"/>
    <cellStyle name="20% - Accent3 73" xfId="16143"/>
    <cellStyle name="20% - Accent3 74" xfId="15773"/>
    <cellStyle name="20% - Accent3 75" xfId="15519"/>
    <cellStyle name="20% - Accent3 76" xfId="16142"/>
    <cellStyle name="20% - Accent3 77" xfId="15771"/>
    <cellStyle name="20% - Accent3 78" xfId="15518"/>
    <cellStyle name="20% - Accent3 79" xfId="16141"/>
    <cellStyle name="20% - Accent3 8" xfId="125"/>
    <cellStyle name="20% - Accent3 8 2" xfId="4093"/>
    <cellStyle name="20% - Accent3 8 2 2" xfId="7623"/>
    <cellStyle name="20% - Accent3 80" xfId="15770"/>
    <cellStyle name="20% - Accent3 81" xfId="15517"/>
    <cellStyle name="20% - Accent3 82" xfId="15516"/>
    <cellStyle name="20% - Accent3 83" xfId="16140"/>
    <cellStyle name="20% - Accent3 84" xfId="16139"/>
    <cellStyle name="20% - Accent3 85" xfId="16138"/>
    <cellStyle name="20% - Accent3 86" xfId="16137"/>
    <cellStyle name="20% - Accent3 87" xfId="16229"/>
    <cellStyle name="20% - Accent3 9" xfId="126"/>
    <cellStyle name="20% - Accent3 9 2" xfId="4097"/>
    <cellStyle name="20% - Accent3 9 2 2" xfId="7624"/>
    <cellStyle name="20% - Accent4" xfId="127" builtinId="42" customBuiltin="1"/>
    <cellStyle name="20% - Accent4 10" xfId="128"/>
    <cellStyle name="20% - Accent4 10 2" xfId="7625"/>
    <cellStyle name="20% - Accent4 11" xfId="129"/>
    <cellStyle name="20% - Accent4 11 2" xfId="7626"/>
    <cellStyle name="20% - Accent4 12" xfId="130"/>
    <cellStyle name="20% - Accent4 12 2" xfId="7627"/>
    <cellStyle name="20% - Accent4 13" xfId="131"/>
    <cellStyle name="20% - Accent4 13 2" xfId="7628"/>
    <cellStyle name="20% - Accent4 14" xfId="132"/>
    <cellStyle name="20% - Accent4 14 2" xfId="7629"/>
    <cellStyle name="20% - Accent4 15" xfId="133"/>
    <cellStyle name="20% - Accent4 16" xfId="134"/>
    <cellStyle name="20% - Accent4 17" xfId="135"/>
    <cellStyle name="20% - Accent4 18" xfId="136"/>
    <cellStyle name="20% - Accent4 19" xfId="137"/>
    <cellStyle name="20% - Accent4 2" xfId="138"/>
    <cellStyle name="20% - Accent4 2 2" xfId="139"/>
    <cellStyle name="20% - Accent4 2 2 2" xfId="140"/>
    <cellStyle name="20% - Accent4 2 2 2 2" xfId="15515"/>
    <cellStyle name="20% - Accent4 2 2 3" xfId="4210"/>
    <cellStyle name="20% - Accent4 2 2 3 2" xfId="7630"/>
    <cellStyle name="20% - Accent4 2 2 3 3" xfId="16378"/>
    <cellStyle name="20% - Accent4 2 2 4" xfId="7631"/>
    <cellStyle name="20% - Accent4 2 2 5" xfId="7632"/>
    <cellStyle name="20% - Accent4 2 2 6" xfId="7633"/>
    <cellStyle name="20% - Accent4 2 2_FY10 RCM Model " xfId="7634"/>
    <cellStyle name="20% - Accent4 2 3" xfId="141"/>
    <cellStyle name="20% - Accent4 2 3 2" xfId="3525"/>
    <cellStyle name="20% - Accent4 2 3 2 2" xfId="7635"/>
    <cellStyle name="20% - Accent4 2 3 2 3" xfId="15721"/>
    <cellStyle name="20% - Accent4 2 3 3" xfId="7636"/>
    <cellStyle name="20% - Accent4 2 3 4" xfId="7637"/>
    <cellStyle name="20% - Accent4 2 3 5" xfId="7638"/>
    <cellStyle name="20% - Accent4 2 4" xfId="142"/>
    <cellStyle name="20% - Accent4 2 4 2" xfId="3527"/>
    <cellStyle name="20% - Accent4 2 4 2 2" xfId="7639"/>
    <cellStyle name="20% - Accent4 2 4 2 3" xfId="37917"/>
    <cellStyle name="20% - Accent4 2 4 3" xfId="9638"/>
    <cellStyle name="20% - Accent4 2 4 4" xfId="15514"/>
    <cellStyle name="20% - Accent4 2 5" xfId="143"/>
    <cellStyle name="20% - Accent4 2 5 2" xfId="3528"/>
    <cellStyle name="20% - Accent4 2 5 3" xfId="7640"/>
    <cellStyle name="20% - Accent4 2 5 4" xfId="9449"/>
    <cellStyle name="20% - Accent4 2 6" xfId="3529"/>
    <cellStyle name="20% - Accent4 2 7" xfId="3450"/>
    <cellStyle name="20% - Accent4 2 7 2" xfId="7641"/>
    <cellStyle name="20% - Accent4 2 7 3" xfId="7642"/>
    <cellStyle name="20% - Accent4 2 8" xfId="7643"/>
    <cellStyle name="20% - Accent4 2 9" xfId="38051"/>
    <cellStyle name="20% - Accent4 2_AA - RC Centers FY10 Budget summary for distribution" xfId="144"/>
    <cellStyle name="20% - Accent4 20" xfId="145"/>
    <cellStyle name="20% - Accent4 21" xfId="3449"/>
    <cellStyle name="20% - Accent4 21 2" xfId="7644"/>
    <cellStyle name="20% - Accent4 22" xfId="7645"/>
    <cellStyle name="20% - Accent4 22 2" xfId="9426"/>
    <cellStyle name="20% - Accent4 22 3" xfId="9962"/>
    <cellStyle name="20% - Accent4 23" xfId="7646"/>
    <cellStyle name="20% - Accent4 23 2" xfId="15513"/>
    <cellStyle name="20% - Accent4 24" xfId="7647"/>
    <cellStyle name="20% - Accent4 24 2" xfId="15512"/>
    <cellStyle name="20% - Accent4 25" xfId="7648"/>
    <cellStyle name="20% - Accent4 25 2" xfId="15511"/>
    <cellStyle name="20% - Accent4 26" xfId="16136"/>
    <cellStyle name="20% - Accent4 27" xfId="16135"/>
    <cellStyle name="20% - Accent4 28" xfId="16134"/>
    <cellStyle name="20% - Accent4 29" xfId="16133"/>
    <cellStyle name="20% - Accent4 3" xfId="146"/>
    <cellStyle name="20% - Accent4 3 2" xfId="147"/>
    <cellStyle name="20% - Accent4 3 2 2" xfId="3532"/>
    <cellStyle name="20% - Accent4 3 2 2 2" xfId="15510"/>
    <cellStyle name="20% - Accent4 3 2 3" xfId="7649"/>
    <cellStyle name="20% - Accent4 3 2 4" xfId="7650"/>
    <cellStyle name="20% - Accent4 3 2 5" xfId="7651"/>
    <cellStyle name="20% - Accent4 3 2 6" xfId="7652"/>
    <cellStyle name="20% - Accent4 3 3" xfId="148"/>
    <cellStyle name="20% - Accent4 3 3 2" xfId="3533"/>
    <cellStyle name="20% - Accent4 3 3 2 2" xfId="7653"/>
    <cellStyle name="20% - Accent4 3 3 2 3" xfId="37918"/>
    <cellStyle name="20% - Accent4 3 3 3" xfId="9447"/>
    <cellStyle name="20% - Accent4 3 4" xfId="149"/>
    <cellStyle name="20% - Accent4 3 4 2" xfId="3534"/>
    <cellStyle name="20% - Accent4 3 4 3" xfId="7654"/>
    <cellStyle name="20% - Accent4 3 4 4" xfId="9585"/>
    <cellStyle name="20% - Accent4 3 4 5" xfId="16377"/>
    <cellStyle name="20% - Accent4 3 5" xfId="3535"/>
    <cellStyle name="20% - Accent4 3 6" xfId="3536"/>
    <cellStyle name="20% - Accent4 3 7" xfId="3531"/>
    <cellStyle name="20% - Accent4 3 8" xfId="7655"/>
    <cellStyle name="20% - Accent4 3_AA - RC Centers FY10 Budget summary for distribution" xfId="150"/>
    <cellStyle name="20% - Accent4 30" xfId="15720"/>
    <cellStyle name="20% - Accent4 31" xfId="15509"/>
    <cellStyle name="20% - Accent4 32" xfId="15508"/>
    <cellStyle name="20% - Accent4 33" xfId="15507"/>
    <cellStyle name="20% - Accent4 34" xfId="15506"/>
    <cellStyle name="20% - Accent4 35" xfId="16132"/>
    <cellStyle name="20% - Accent4 36" xfId="15713"/>
    <cellStyle name="20% - Accent4 37" xfId="15719"/>
    <cellStyle name="20% - Accent4 38" xfId="15718"/>
    <cellStyle name="20% - Accent4 39" xfId="16376"/>
    <cellStyle name="20% - Accent4 4" xfId="151"/>
    <cellStyle name="20% - Accent4 4 2" xfId="152"/>
    <cellStyle name="20% - Accent4 4 2 2" xfId="3538"/>
    <cellStyle name="20% - Accent4 4 2 3" xfId="7656"/>
    <cellStyle name="20% - Accent4 4 2 4" xfId="7657"/>
    <cellStyle name="20% - Accent4 4 2 5" xfId="7658"/>
    <cellStyle name="20% - Accent4 4 2 6" xfId="7659"/>
    <cellStyle name="20% - Accent4 4 3" xfId="153"/>
    <cellStyle name="20% - Accent4 4 3 2" xfId="3539"/>
    <cellStyle name="20% - Accent4 4 3 2 2" xfId="7660"/>
    <cellStyle name="20% - Accent4 4 3 2 3" xfId="37919"/>
    <cellStyle name="20% - Accent4 4 3 3" xfId="9635"/>
    <cellStyle name="20% - Accent4 4 4" xfId="154"/>
    <cellStyle name="20% - Accent4 4 4 2" xfId="3540"/>
    <cellStyle name="20% - Accent4 4 4 3" xfId="7661"/>
    <cellStyle name="20% - Accent4 4 4 4" xfId="9446"/>
    <cellStyle name="20% - Accent4 4 4 5" xfId="16131"/>
    <cellStyle name="20% - Accent4 4 5" xfId="3541"/>
    <cellStyle name="20% - Accent4 4 6" xfId="3542"/>
    <cellStyle name="20% - Accent4 4 7" xfId="3537"/>
    <cellStyle name="20% - Accent4 4 8" xfId="7662"/>
    <cellStyle name="20% - Accent4 4_FY09 YTD for FY10 allocation" xfId="155"/>
    <cellStyle name="20% - Accent4 40" xfId="15717"/>
    <cellStyle name="20% - Accent4 41" xfId="15505"/>
    <cellStyle name="20% - Accent4 42" xfId="16375"/>
    <cellStyle name="20% - Accent4 43" xfId="16130"/>
    <cellStyle name="20% - Accent4 44" xfId="15716"/>
    <cellStyle name="20% - Accent4 45" xfId="15504"/>
    <cellStyle name="20% - Accent4 46" xfId="16129"/>
    <cellStyle name="20% - Accent4 47" xfId="16128"/>
    <cellStyle name="20% - Accent4 48" xfId="16127"/>
    <cellStyle name="20% - Accent4 49" xfId="16126"/>
    <cellStyle name="20% - Accent4 5" xfId="156"/>
    <cellStyle name="20% - Accent4 5 2" xfId="157"/>
    <cellStyle name="20% - Accent4 5 3" xfId="158"/>
    <cellStyle name="20% - Accent4 5 3 2" xfId="3543"/>
    <cellStyle name="20% - Accent4 5 3 3" xfId="9602"/>
    <cellStyle name="20% - Accent4 5 4" xfId="159"/>
    <cellStyle name="20% - Accent4 5 4 2" xfId="7663"/>
    <cellStyle name="20% - Accent4 5 4 3" xfId="7664"/>
    <cellStyle name="20% - Accent4 5 5" xfId="7665"/>
    <cellStyle name="20% - Accent4 5 6" xfId="7666"/>
    <cellStyle name="20% - Accent4 5_FY09 YTD for FY10 allocation" xfId="160"/>
    <cellStyle name="20% - Accent4 50" xfId="15714"/>
    <cellStyle name="20% - Accent4 51" xfId="15503"/>
    <cellStyle name="20% - Accent4 52" xfId="15502"/>
    <cellStyle name="20% - Accent4 53" xfId="15501"/>
    <cellStyle name="20% - Accent4 54" xfId="16125"/>
    <cellStyle name="20% - Accent4 55" xfId="15707"/>
    <cellStyle name="20% - Accent4 56" xfId="15712"/>
    <cellStyle name="20% - Accent4 57" xfId="15711"/>
    <cellStyle name="20% - Accent4 58" xfId="16374"/>
    <cellStyle name="20% - Accent4 59" xfId="16124"/>
    <cellStyle name="20% - Accent4 6" xfId="161"/>
    <cellStyle name="20% - Accent4 6 2" xfId="162"/>
    <cellStyle name="20% - Accent4 6 3" xfId="163"/>
    <cellStyle name="20% - Accent4 6 3 2" xfId="3544"/>
    <cellStyle name="20% - Accent4 6 3 3" xfId="9652"/>
    <cellStyle name="20% - Accent4 6 4" xfId="164"/>
    <cellStyle name="20% - Accent4 6 4 2" xfId="7667"/>
    <cellStyle name="20% - Accent4 6 4 3" xfId="7668"/>
    <cellStyle name="20% - Accent4 6 5" xfId="7669"/>
    <cellStyle name="20% - Accent4 6 6" xfId="7670"/>
    <cellStyle name="20% - Accent4 6_FY09 YTD for FY10 allocation" xfId="165"/>
    <cellStyle name="20% - Accent4 60" xfId="15710"/>
    <cellStyle name="20% - Accent4 61" xfId="15500"/>
    <cellStyle name="20% - Accent4 62" xfId="16373"/>
    <cellStyle name="20% - Accent4 63" xfId="16123"/>
    <cellStyle name="20% - Accent4 64" xfId="15709"/>
    <cellStyle name="20% - Accent4 65" xfId="15499"/>
    <cellStyle name="20% - Accent4 66" xfId="16122"/>
    <cellStyle name="20% - Accent4 67" xfId="16121"/>
    <cellStyle name="20% - Accent4 68" xfId="16120"/>
    <cellStyle name="20% - Accent4 69" xfId="16119"/>
    <cellStyle name="20% - Accent4 7" xfId="166"/>
    <cellStyle name="20% - Accent4 7 2" xfId="4094"/>
    <cellStyle name="20% - Accent4 7 2 2" xfId="7671"/>
    <cellStyle name="20% - Accent4 70" xfId="15708"/>
    <cellStyle name="20% - Accent4 71" xfId="15498"/>
    <cellStyle name="20% - Accent4 72" xfId="15497"/>
    <cellStyle name="20% - Accent4 73" xfId="16118"/>
    <cellStyle name="20% - Accent4 74" xfId="16117"/>
    <cellStyle name="20% - Accent4 75" xfId="16116"/>
    <cellStyle name="20% - Accent4 76" xfId="16413"/>
    <cellStyle name="20% - Accent4 77" xfId="16273"/>
    <cellStyle name="20% - Accent4 78" xfId="16115"/>
    <cellStyle name="20% - Accent4 79" xfId="16114"/>
    <cellStyle name="20% - Accent4 8" xfId="167"/>
    <cellStyle name="20% - Accent4 8 2" xfId="4095"/>
    <cellStyle name="20% - Accent4 8 2 2" xfId="7672"/>
    <cellStyle name="20% - Accent4 80" xfId="15619"/>
    <cellStyle name="20% - Accent4 81" xfId="15496"/>
    <cellStyle name="20% - Accent4 82" xfId="15495"/>
    <cellStyle name="20% - Accent4 83" xfId="16113"/>
    <cellStyle name="20% - Accent4 84" xfId="16112"/>
    <cellStyle name="20% - Accent4 85" xfId="16111"/>
    <cellStyle name="20% - Accent4 86" xfId="15620"/>
    <cellStyle name="20% - Accent4 87" xfId="15600"/>
    <cellStyle name="20% - Accent4 9" xfId="168"/>
    <cellStyle name="20% - Accent4 9 2" xfId="4096"/>
    <cellStyle name="20% - Accent4 9 2 2" xfId="7673"/>
    <cellStyle name="20% - Accent5" xfId="169" builtinId="46" customBuiltin="1"/>
    <cellStyle name="20% - Accent5 10" xfId="170"/>
    <cellStyle name="20% - Accent5 10 2" xfId="7674"/>
    <cellStyle name="20% - Accent5 11" xfId="171"/>
    <cellStyle name="20% - Accent5 11 2" xfId="7675"/>
    <cellStyle name="20% - Accent5 12" xfId="172"/>
    <cellStyle name="20% - Accent5 12 2" xfId="7676"/>
    <cellStyle name="20% - Accent5 13" xfId="173"/>
    <cellStyle name="20% - Accent5 13 2" xfId="7677"/>
    <cellStyle name="20% - Accent5 14" xfId="174"/>
    <cellStyle name="20% - Accent5 14 2" xfId="7678"/>
    <cellStyle name="20% - Accent5 15" xfId="175"/>
    <cellStyle name="20% - Accent5 16" xfId="176"/>
    <cellStyle name="20% - Accent5 17" xfId="177"/>
    <cellStyle name="20% - Accent5 18" xfId="178"/>
    <cellStyle name="20% - Accent5 19" xfId="179"/>
    <cellStyle name="20% - Accent5 2" xfId="180"/>
    <cellStyle name="20% - Accent5 2 2" xfId="181"/>
    <cellStyle name="20% - Accent5 2 2 2" xfId="15706"/>
    <cellStyle name="20% - Accent5 2 2 3" xfId="16372"/>
    <cellStyle name="20% - Accent5 2 3" xfId="3545"/>
    <cellStyle name="20% - Accent5 2 3 2" xfId="16110"/>
    <cellStyle name="20% - Accent5 2 4" xfId="3546"/>
    <cellStyle name="20% - Accent5 2 4 2" xfId="15705"/>
    <cellStyle name="20% - Accent5 2 5" xfId="3547"/>
    <cellStyle name="20% - Accent5 2 6" xfId="3548"/>
    <cellStyle name="20% - Accent5 2 7" xfId="7679"/>
    <cellStyle name="20% - Accent5 2 8" xfId="7680"/>
    <cellStyle name="20% - Accent5 2_AA - RC Centers FY10 Budget summary for distribution" xfId="182"/>
    <cellStyle name="20% - Accent5 20" xfId="183"/>
    <cellStyle name="20% - Accent5 21" xfId="3451"/>
    <cellStyle name="20% - Accent5 22" xfId="7681"/>
    <cellStyle name="20% - Accent5 23" xfId="7682"/>
    <cellStyle name="20% - Accent5 24" xfId="7683"/>
    <cellStyle name="20% - Accent5 25" xfId="7684"/>
    <cellStyle name="20% - Accent5 26" xfId="15494"/>
    <cellStyle name="20% - Accent5 27" xfId="16371"/>
    <cellStyle name="20% - Accent5 28" xfId="16109"/>
    <cellStyle name="20% - Accent5 29" xfId="15704"/>
    <cellStyle name="20% - Accent5 3" xfId="184"/>
    <cellStyle name="20% - Accent5 3 2" xfId="185"/>
    <cellStyle name="20% - Accent5 3 2 2" xfId="15493"/>
    <cellStyle name="20% - Accent5 3 3" xfId="3549"/>
    <cellStyle name="20% - Accent5 3 3 2" xfId="16108"/>
    <cellStyle name="20% - Accent5 3 4" xfId="3550"/>
    <cellStyle name="20% - Accent5 3 5" xfId="3551"/>
    <cellStyle name="20% - Accent5 3 6" xfId="3552"/>
    <cellStyle name="20% - Accent5 3 7" xfId="7685"/>
    <cellStyle name="20% - Accent5 3 8" xfId="7686"/>
    <cellStyle name="20% - Accent5 3_AA - RC Centers FY10 Budget summary for distribution" xfId="186"/>
    <cellStyle name="20% - Accent5 30" xfId="16107"/>
    <cellStyle name="20% - Accent5 31" xfId="16106"/>
    <cellStyle name="20% - Accent5 32" xfId="16105"/>
    <cellStyle name="20% - Accent5 33" xfId="15703"/>
    <cellStyle name="20% - Accent5 34" xfId="15492"/>
    <cellStyle name="20% - Accent5 35" xfId="16104"/>
    <cellStyle name="20% - Accent5 36" xfId="16103"/>
    <cellStyle name="20% - Accent5 37" xfId="16102"/>
    <cellStyle name="20% - Accent5 38" xfId="16101"/>
    <cellStyle name="20% - Accent5 39" xfId="16100"/>
    <cellStyle name="20% - Accent5 4" xfId="187"/>
    <cellStyle name="20% - Accent5 4 2" xfId="188"/>
    <cellStyle name="20% - Accent5 4 2 2" xfId="15804"/>
    <cellStyle name="20% - Accent5 4 3" xfId="3553"/>
    <cellStyle name="20% - Accent5 4 4" xfId="3554"/>
    <cellStyle name="20% - Accent5 4 5" xfId="3555"/>
    <cellStyle name="20% - Accent5 4 6" xfId="3556"/>
    <cellStyle name="20% - Accent5 4 7" xfId="7687"/>
    <cellStyle name="20% - Accent5 4 8" xfId="7688"/>
    <cellStyle name="20% - Accent5 40" xfId="15491"/>
    <cellStyle name="20% - Accent5 41" xfId="15490"/>
    <cellStyle name="20% - Accent5 42" xfId="15489"/>
    <cellStyle name="20% - Accent5 43" xfId="15488"/>
    <cellStyle name="20% - Accent5 44" xfId="15487"/>
    <cellStyle name="20% - Accent5 45" xfId="15486"/>
    <cellStyle name="20% - Accent5 46" xfId="15485"/>
    <cellStyle name="20% - Accent5 47" xfId="15484"/>
    <cellStyle name="20% - Accent5 48" xfId="16099"/>
    <cellStyle name="20% - Accent5 49" xfId="15483"/>
    <cellStyle name="20% - Accent5 5" xfId="189"/>
    <cellStyle name="20% - Accent5 5 2" xfId="7689"/>
    <cellStyle name="20% - Accent5 5 3" xfId="7690"/>
    <cellStyle name="20% - Accent5 5 4" xfId="7691"/>
    <cellStyle name="20% - Accent5 5 5" xfId="7692"/>
    <cellStyle name="20% - Accent5 5 6" xfId="7693"/>
    <cellStyle name="20% - Accent5 50" xfId="16098"/>
    <cellStyle name="20% - Accent5 51" xfId="15482"/>
    <cellStyle name="20% - Accent5 52" xfId="16097"/>
    <cellStyle name="20% - Accent5 53" xfId="15481"/>
    <cellStyle name="20% - Accent5 54" xfId="16096"/>
    <cellStyle name="20% - Accent5 55" xfId="15480"/>
    <cellStyle name="20% - Accent5 56" xfId="16095"/>
    <cellStyle name="20% - Accent5 57" xfId="15479"/>
    <cellStyle name="20% - Accent5 58" xfId="15478"/>
    <cellStyle name="20% - Accent5 59" xfId="16094"/>
    <cellStyle name="20% - Accent5 6" xfId="190"/>
    <cellStyle name="20% - Accent5 6 2" xfId="7694"/>
    <cellStyle name="20% - Accent5 60" xfId="15769"/>
    <cellStyle name="20% - Accent5 61" xfId="15477"/>
    <cellStyle name="20% - Accent5 62" xfId="16093"/>
    <cellStyle name="20% - Accent5 63" xfId="15768"/>
    <cellStyle name="20% - Accent5 64" xfId="15476"/>
    <cellStyle name="20% - Accent5 65" xfId="16092"/>
    <cellStyle name="20% - Accent5 66" xfId="15772"/>
    <cellStyle name="20% - Accent5 67" xfId="15475"/>
    <cellStyle name="20% - Accent5 68" xfId="15474"/>
    <cellStyle name="20% - Accent5 69" xfId="16091"/>
    <cellStyle name="20% - Accent5 7" xfId="191"/>
    <cellStyle name="20% - Accent5 7 2" xfId="7695"/>
    <cellStyle name="20% - Accent5 70" xfId="16090"/>
    <cellStyle name="20% - Accent5 71" xfId="16089"/>
    <cellStyle name="20% - Accent5 72" xfId="16088"/>
    <cellStyle name="20% - Accent5 73" xfId="15473"/>
    <cellStyle name="20% - Accent5 74" xfId="16370"/>
    <cellStyle name="20% - Accent5 75" xfId="15702"/>
    <cellStyle name="20% - Accent5 76" xfId="15472"/>
    <cellStyle name="20% - Accent5 77" xfId="15471"/>
    <cellStyle name="20% - Accent5 78" xfId="15470"/>
    <cellStyle name="20% - Accent5 79" xfId="15469"/>
    <cellStyle name="20% - Accent5 8" xfId="192"/>
    <cellStyle name="20% - Accent5 8 2" xfId="7696"/>
    <cellStyle name="20% - Accent5 80" xfId="16087"/>
    <cellStyle name="20% - Accent5 81" xfId="16086"/>
    <cellStyle name="20% - Accent5 82" xfId="16085"/>
    <cellStyle name="20% - Accent5 83" xfId="16223"/>
    <cellStyle name="20% - Accent5 9" xfId="193"/>
    <cellStyle name="20% - Accent5 9 2" xfId="7697"/>
    <cellStyle name="20% - Accent6" xfId="194" builtinId="50" customBuiltin="1"/>
    <cellStyle name="20% - Accent6 10" xfId="195"/>
    <cellStyle name="20% - Accent6 10 2" xfId="7698"/>
    <cellStyle name="20% - Accent6 11" xfId="196"/>
    <cellStyle name="20% - Accent6 11 2" xfId="7699"/>
    <cellStyle name="20% - Accent6 12" xfId="197"/>
    <cellStyle name="20% - Accent6 12 2" xfId="7700"/>
    <cellStyle name="20% - Accent6 13" xfId="198"/>
    <cellStyle name="20% - Accent6 13 2" xfId="7701"/>
    <cellStyle name="20% - Accent6 14" xfId="199"/>
    <cellStyle name="20% - Accent6 14 2" xfId="7702"/>
    <cellStyle name="20% - Accent6 15" xfId="200"/>
    <cellStyle name="20% - Accent6 16" xfId="201"/>
    <cellStyle name="20% - Accent6 17" xfId="202"/>
    <cellStyle name="20% - Accent6 18" xfId="203"/>
    <cellStyle name="20% - Accent6 19" xfId="204"/>
    <cellStyle name="20% - Accent6 2" xfId="205"/>
    <cellStyle name="20% - Accent6 2 2" xfId="206"/>
    <cellStyle name="20% - Accent6 2 2 2" xfId="207"/>
    <cellStyle name="20% - Accent6 2 2 2 2" xfId="16084"/>
    <cellStyle name="20% - Accent6 2 2 3" xfId="4209"/>
    <cellStyle name="20% - Accent6 2 2 3 2" xfId="7703"/>
    <cellStyle name="20% - Accent6 2 2 3 3" xfId="15468"/>
    <cellStyle name="20% - Accent6 2 2 4" xfId="7704"/>
    <cellStyle name="20% - Accent6 2 2 5" xfId="7705"/>
    <cellStyle name="20% - Accent6 2 2 6" xfId="7706"/>
    <cellStyle name="20% - Accent6 2 2_FY10 RCM Model " xfId="7707"/>
    <cellStyle name="20% - Accent6 2 3" xfId="208"/>
    <cellStyle name="20% - Accent6 2 3 2" xfId="3557"/>
    <cellStyle name="20% - Accent6 2 3 2 2" xfId="7708"/>
    <cellStyle name="20% - Accent6 2 3 2 3" xfId="16369"/>
    <cellStyle name="20% - Accent6 2 3 3" xfId="7709"/>
    <cellStyle name="20% - Accent6 2 3 4" xfId="7710"/>
    <cellStyle name="20% - Accent6 2 3 5" xfId="7711"/>
    <cellStyle name="20% - Accent6 2 4" xfId="209"/>
    <cellStyle name="20% - Accent6 2 4 2" xfId="3558"/>
    <cellStyle name="20% - Accent6 2 4 2 2" xfId="7712"/>
    <cellStyle name="20% - Accent6 2 4 2 3" xfId="37920"/>
    <cellStyle name="20% - Accent6 2 4 3" xfId="9653"/>
    <cellStyle name="20% - Accent6 2 4 4" xfId="15701"/>
    <cellStyle name="20% - Accent6 2 5" xfId="210"/>
    <cellStyle name="20% - Accent6 2 5 2" xfId="3559"/>
    <cellStyle name="20% - Accent6 2 5 3" xfId="7713"/>
    <cellStyle name="20% - Accent6 2 5 4" xfId="9654"/>
    <cellStyle name="20% - Accent6 2 6" xfId="3560"/>
    <cellStyle name="20% - Accent6 2 7" xfId="3453"/>
    <cellStyle name="20% - Accent6 2 7 2" xfId="7714"/>
    <cellStyle name="20% - Accent6 2 7 3" xfId="7715"/>
    <cellStyle name="20% - Accent6 2 8" xfId="7716"/>
    <cellStyle name="20% - Accent6 2 9" xfId="38011"/>
    <cellStyle name="20% - Accent6 2_AA - RC Centers FY10 Budget summary for distribution" xfId="211"/>
    <cellStyle name="20% - Accent6 20" xfId="212"/>
    <cellStyle name="20% - Accent6 21" xfId="3452"/>
    <cellStyle name="20% - Accent6 21 2" xfId="7717"/>
    <cellStyle name="20% - Accent6 22" xfId="7718"/>
    <cellStyle name="20% - Accent6 22 2" xfId="9427"/>
    <cellStyle name="20% - Accent6 22 3" xfId="9963"/>
    <cellStyle name="20% - Accent6 23" xfId="7719"/>
    <cellStyle name="20% - Accent6 23 2" xfId="15467"/>
    <cellStyle name="20% - Accent6 24" xfId="7720"/>
    <cellStyle name="20% - Accent6 24 2" xfId="15466"/>
    <cellStyle name="20% - Accent6 25" xfId="7721"/>
    <cellStyle name="20% - Accent6 25 2" xfId="15465"/>
    <cellStyle name="20% - Accent6 26" xfId="15464"/>
    <cellStyle name="20% - Accent6 27" xfId="16083"/>
    <cellStyle name="20% - Accent6 28" xfId="15695"/>
    <cellStyle name="20% - Accent6 29" xfId="15700"/>
    <cellStyle name="20% - Accent6 3" xfId="213"/>
    <cellStyle name="20% - Accent6 3 2" xfId="214"/>
    <cellStyle name="20% - Accent6 3 2 2" xfId="3562"/>
    <cellStyle name="20% - Accent6 3 2 2 2" xfId="15699"/>
    <cellStyle name="20% - Accent6 3 2 3" xfId="7722"/>
    <cellStyle name="20% - Accent6 3 2 4" xfId="7723"/>
    <cellStyle name="20% - Accent6 3 2 5" xfId="7724"/>
    <cellStyle name="20% - Accent6 3 2 6" xfId="7725"/>
    <cellStyle name="20% - Accent6 3 3" xfId="215"/>
    <cellStyle name="20% - Accent6 3 3 2" xfId="3563"/>
    <cellStyle name="20% - Accent6 3 3 2 2" xfId="7726"/>
    <cellStyle name="20% - Accent6 3 3 2 3" xfId="37921"/>
    <cellStyle name="20% - Accent6 3 3 3" xfId="9655"/>
    <cellStyle name="20% - Accent6 3 4" xfId="216"/>
    <cellStyle name="20% - Accent6 3 4 2" xfId="3564"/>
    <cellStyle name="20% - Accent6 3 4 3" xfId="7727"/>
    <cellStyle name="20% - Accent6 3 4 4" xfId="9656"/>
    <cellStyle name="20% - Accent6 3 4 5" xfId="16368"/>
    <cellStyle name="20% - Accent6 3 5" xfId="3565"/>
    <cellStyle name="20% - Accent6 3 6" xfId="3566"/>
    <cellStyle name="20% - Accent6 3 7" xfId="3561"/>
    <cellStyle name="20% - Accent6 3 8" xfId="7728"/>
    <cellStyle name="20% - Accent6 3_AA - RC Centers FY10 Budget summary for distribution" xfId="217"/>
    <cellStyle name="20% - Accent6 30" xfId="16082"/>
    <cellStyle name="20% - Accent6 31" xfId="15698"/>
    <cellStyle name="20% - Accent6 32" xfId="15463"/>
    <cellStyle name="20% - Accent6 33" xfId="16367"/>
    <cellStyle name="20% - Accent6 34" xfId="16081"/>
    <cellStyle name="20% - Accent6 35" xfId="15697"/>
    <cellStyle name="20% - Accent6 36" xfId="15462"/>
    <cellStyle name="20% - Accent6 37" xfId="16080"/>
    <cellStyle name="20% - Accent6 38" xfId="16079"/>
    <cellStyle name="20% - Accent6 39" xfId="16078"/>
    <cellStyle name="20% - Accent6 4" xfId="218"/>
    <cellStyle name="20% - Accent6 4 2" xfId="219"/>
    <cellStyle name="20% - Accent6 4 2 2" xfId="3568"/>
    <cellStyle name="20% - Accent6 4 2 3" xfId="7729"/>
    <cellStyle name="20% - Accent6 4 2 4" xfId="7730"/>
    <cellStyle name="20% - Accent6 4 2 5" xfId="7731"/>
    <cellStyle name="20% - Accent6 4 2 6" xfId="7732"/>
    <cellStyle name="20% - Accent6 4 3" xfId="220"/>
    <cellStyle name="20% - Accent6 4 3 2" xfId="3569"/>
    <cellStyle name="20% - Accent6 4 3 2 2" xfId="7733"/>
    <cellStyle name="20% - Accent6 4 3 2 3" xfId="37922"/>
    <cellStyle name="20% - Accent6 4 3 3" xfId="9657"/>
    <cellStyle name="20% - Accent6 4 4" xfId="221"/>
    <cellStyle name="20% - Accent6 4 4 2" xfId="3570"/>
    <cellStyle name="20% - Accent6 4 4 3" xfId="7734"/>
    <cellStyle name="20% - Accent6 4 4 4" xfId="9658"/>
    <cellStyle name="20% - Accent6 4 4 5" xfId="16077"/>
    <cellStyle name="20% - Accent6 4 5" xfId="3571"/>
    <cellStyle name="20% - Accent6 4 6" xfId="3572"/>
    <cellStyle name="20% - Accent6 4 7" xfId="3567"/>
    <cellStyle name="20% - Accent6 4 8" xfId="7735"/>
    <cellStyle name="20% - Accent6 4_FY09 YTD for FY10 allocation" xfId="222"/>
    <cellStyle name="20% - Accent6 40" xfId="15696"/>
    <cellStyle name="20% - Accent6 41" xfId="15461"/>
    <cellStyle name="20% - Accent6 42" xfId="15460"/>
    <cellStyle name="20% - Accent6 43" xfId="15459"/>
    <cellStyle name="20% - Accent6 44" xfId="16076"/>
    <cellStyle name="20% - Accent6 45" xfId="15689"/>
    <cellStyle name="20% - Accent6 46" xfId="15694"/>
    <cellStyle name="20% - Accent6 47" xfId="15693"/>
    <cellStyle name="20% - Accent6 48" xfId="16366"/>
    <cellStyle name="20% - Accent6 49" xfId="16075"/>
    <cellStyle name="20% - Accent6 5" xfId="223"/>
    <cellStyle name="20% - Accent6 5 2" xfId="224"/>
    <cellStyle name="20% - Accent6 5 3" xfId="225"/>
    <cellStyle name="20% - Accent6 5 3 2" xfId="3573"/>
    <cellStyle name="20% - Accent6 5 3 3" xfId="9659"/>
    <cellStyle name="20% - Accent6 5 4" xfId="226"/>
    <cellStyle name="20% - Accent6 5 4 2" xfId="7736"/>
    <cellStyle name="20% - Accent6 5 4 3" xfId="7737"/>
    <cellStyle name="20% - Accent6 5 5" xfId="7738"/>
    <cellStyle name="20% - Accent6 5 6" xfId="7739"/>
    <cellStyle name="20% - Accent6 5_FY09 YTD for FY10 allocation" xfId="227"/>
    <cellStyle name="20% - Accent6 50" xfId="15692"/>
    <cellStyle name="20% - Accent6 51" xfId="15458"/>
    <cellStyle name="20% - Accent6 52" xfId="16365"/>
    <cellStyle name="20% - Accent6 53" xfId="16074"/>
    <cellStyle name="20% - Accent6 54" xfId="15691"/>
    <cellStyle name="20% - Accent6 55" xfId="15457"/>
    <cellStyle name="20% - Accent6 56" xfId="16073"/>
    <cellStyle name="20% - Accent6 57" xfId="16072"/>
    <cellStyle name="20% - Accent6 58" xfId="16071"/>
    <cellStyle name="20% - Accent6 59" xfId="16070"/>
    <cellStyle name="20% - Accent6 6" xfId="228"/>
    <cellStyle name="20% - Accent6 6 2" xfId="229"/>
    <cellStyle name="20% - Accent6 6 3" xfId="230"/>
    <cellStyle name="20% - Accent6 6 3 2" xfId="3574"/>
    <cellStyle name="20% - Accent6 6 3 3" xfId="9660"/>
    <cellStyle name="20% - Accent6 6 4" xfId="231"/>
    <cellStyle name="20% - Accent6 6 4 2" xfId="7740"/>
    <cellStyle name="20% - Accent6 6 4 3" xfId="7741"/>
    <cellStyle name="20% - Accent6 6 5" xfId="7742"/>
    <cellStyle name="20% - Accent6 6 6" xfId="7743"/>
    <cellStyle name="20% - Accent6 6_FY09 YTD for FY10 allocation" xfId="232"/>
    <cellStyle name="20% - Accent6 60" xfId="15690"/>
    <cellStyle name="20% - Accent6 61" xfId="15456"/>
    <cellStyle name="20% - Accent6 62" xfId="15455"/>
    <cellStyle name="20% - Accent6 63" xfId="16069"/>
    <cellStyle name="20% - Accent6 64" xfId="16068"/>
    <cellStyle name="20% - Accent6 65" xfId="16067"/>
    <cellStyle name="20% - Accent6 66" xfId="16412"/>
    <cellStyle name="20% - Accent6 67" xfId="16272"/>
    <cellStyle name="20% - Accent6 68" xfId="16066"/>
    <cellStyle name="20% - Accent6 69" xfId="16065"/>
    <cellStyle name="20% - Accent6 7" xfId="233"/>
    <cellStyle name="20% - Accent6 7 2" xfId="4102"/>
    <cellStyle name="20% - Accent6 7 2 2" xfId="7744"/>
    <cellStyle name="20% - Accent6 70" xfId="15617"/>
    <cellStyle name="20% - Accent6 71" xfId="15454"/>
    <cellStyle name="20% - Accent6 72" xfId="15453"/>
    <cellStyle name="20% - Accent6 73" xfId="16064"/>
    <cellStyle name="20% - Accent6 74" xfId="16063"/>
    <cellStyle name="20% - Accent6 75" xfId="16062"/>
    <cellStyle name="20% - Accent6 76" xfId="15618"/>
    <cellStyle name="20% - Accent6 77" xfId="15688"/>
    <cellStyle name="20% - Accent6 78" xfId="16364"/>
    <cellStyle name="20% - Accent6 79" xfId="16061"/>
    <cellStyle name="20% - Accent6 8" xfId="234"/>
    <cellStyle name="20% - Accent6 8 2" xfId="4098"/>
    <cellStyle name="20% - Accent6 8 2 2" xfId="7745"/>
    <cellStyle name="20% - Accent6 80" xfId="15687"/>
    <cellStyle name="20% - Accent6 81" xfId="15452"/>
    <cellStyle name="20% - Accent6 82" xfId="16363"/>
    <cellStyle name="20% - Accent6 83" xfId="16060"/>
    <cellStyle name="20% - Accent6 84" xfId="15686"/>
    <cellStyle name="20% - Accent6 85" xfId="15451"/>
    <cellStyle name="20% - Accent6 86" xfId="16059"/>
    <cellStyle name="20% - Accent6 87" xfId="15598"/>
    <cellStyle name="20% - Accent6 9" xfId="235"/>
    <cellStyle name="20% - Accent6 9 2" xfId="4099"/>
    <cellStyle name="20% - Accent6 9 2 2" xfId="7746"/>
    <cellStyle name="40% - Accent1" xfId="236" builtinId="31" customBuiltin="1"/>
    <cellStyle name="40% - Accent1 10" xfId="237"/>
    <cellStyle name="40% - Accent1 10 2" xfId="7747"/>
    <cellStyle name="40% - Accent1 11" xfId="238"/>
    <cellStyle name="40% - Accent1 11 2" xfId="7748"/>
    <cellStyle name="40% - Accent1 12" xfId="239"/>
    <cellStyle name="40% - Accent1 12 2" xfId="7749"/>
    <cellStyle name="40% - Accent1 13" xfId="240"/>
    <cellStyle name="40% - Accent1 13 2" xfId="7750"/>
    <cellStyle name="40% - Accent1 14" xfId="241"/>
    <cellStyle name="40% - Accent1 14 2" xfId="7751"/>
    <cellStyle name="40% - Accent1 15" xfId="242"/>
    <cellStyle name="40% - Accent1 16" xfId="243"/>
    <cellStyle name="40% - Accent1 17" xfId="244"/>
    <cellStyle name="40% - Accent1 18" xfId="245"/>
    <cellStyle name="40% - Accent1 19" xfId="246"/>
    <cellStyle name="40% - Accent1 2" xfId="247"/>
    <cellStyle name="40% - Accent1 2 2" xfId="248"/>
    <cellStyle name="40% - Accent1 2 2 2" xfId="249"/>
    <cellStyle name="40% - Accent1 2 2 2 2" xfId="16058"/>
    <cellStyle name="40% - Accent1 2 2 3" xfId="4208"/>
    <cellStyle name="40% - Accent1 2 2 3 2" xfId="7752"/>
    <cellStyle name="40% - Accent1 2 2 3 3" xfId="16057"/>
    <cellStyle name="40% - Accent1 2 2 4" xfId="7753"/>
    <cellStyle name="40% - Accent1 2 2 5" xfId="7754"/>
    <cellStyle name="40% - Accent1 2 2 6" xfId="7755"/>
    <cellStyle name="40% - Accent1 2 2_FY10 RCM Model " xfId="7756"/>
    <cellStyle name="40% - Accent1 2 3" xfId="250"/>
    <cellStyle name="40% - Accent1 2 3 2" xfId="3575"/>
    <cellStyle name="40% - Accent1 2 3 2 2" xfId="7757"/>
    <cellStyle name="40% - Accent1 2 3 2 3" xfId="16056"/>
    <cellStyle name="40% - Accent1 2 3 3" xfId="7758"/>
    <cellStyle name="40% - Accent1 2 3 4" xfId="7759"/>
    <cellStyle name="40% - Accent1 2 3 5" xfId="7760"/>
    <cellStyle name="40% - Accent1 2 4" xfId="251"/>
    <cellStyle name="40% - Accent1 2 4 2" xfId="3576"/>
    <cellStyle name="40% - Accent1 2 4 2 2" xfId="7761"/>
    <cellStyle name="40% - Accent1 2 4 2 3" xfId="37924"/>
    <cellStyle name="40% - Accent1 2 4 3" xfId="9661"/>
    <cellStyle name="40% - Accent1 2 4 4" xfId="15685"/>
    <cellStyle name="40% - Accent1 2 5" xfId="252"/>
    <cellStyle name="40% - Accent1 2 5 2" xfId="3577"/>
    <cellStyle name="40% - Accent1 2 5 3" xfId="7762"/>
    <cellStyle name="40% - Accent1 2 5 4" xfId="9662"/>
    <cellStyle name="40% - Accent1 2 6" xfId="3578"/>
    <cellStyle name="40% - Accent1 2 7" xfId="3455"/>
    <cellStyle name="40% - Accent1 2 7 2" xfId="7763"/>
    <cellStyle name="40% - Accent1 2 7 3" xfId="7764"/>
    <cellStyle name="40% - Accent1 2 8" xfId="7765"/>
    <cellStyle name="40% - Accent1 2 9" xfId="38039"/>
    <cellStyle name="40% - Accent1 2_AA - RC Centers FY10 Budget summary for distribution" xfId="253"/>
    <cellStyle name="40% - Accent1 20" xfId="254"/>
    <cellStyle name="40% - Accent1 21" xfId="3454"/>
    <cellStyle name="40% - Accent1 21 2" xfId="7766"/>
    <cellStyle name="40% - Accent1 22" xfId="7767"/>
    <cellStyle name="40% - Accent1 22 2" xfId="9428"/>
    <cellStyle name="40% - Accent1 22 3" xfId="9964"/>
    <cellStyle name="40% - Accent1 23" xfId="7768"/>
    <cellStyle name="40% - Accent1 23 2" xfId="15450"/>
    <cellStyle name="40% - Accent1 24" xfId="7769"/>
    <cellStyle name="40% - Accent1 24 2" xfId="16055"/>
    <cellStyle name="40% - Accent1 25" xfId="7770"/>
    <cellStyle name="40% - Accent1 25 2" xfId="16054"/>
    <cellStyle name="40% - Accent1 26" xfId="16053"/>
    <cellStyle name="40% - Accent1 27" xfId="16052"/>
    <cellStyle name="40% - Accent1 28" xfId="16051"/>
    <cellStyle name="40% - Accent1 29" xfId="15805"/>
    <cellStyle name="40% - Accent1 3" xfId="255"/>
    <cellStyle name="40% - Accent1 3 2" xfId="256"/>
    <cellStyle name="40% - Accent1 3 2 2" xfId="3580"/>
    <cellStyle name="40% - Accent1 3 2 2 2" xfId="15449"/>
    <cellStyle name="40% - Accent1 3 2 3" xfId="7771"/>
    <cellStyle name="40% - Accent1 3 2 4" xfId="7772"/>
    <cellStyle name="40% - Accent1 3 2 5" xfId="7773"/>
    <cellStyle name="40% - Accent1 3 2 6" xfId="7774"/>
    <cellStyle name="40% - Accent1 3 3" xfId="257"/>
    <cellStyle name="40% - Accent1 3 3 2" xfId="3581"/>
    <cellStyle name="40% - Accent1 3 3 2 2" xfId="7775"/>
    <cellStyle name="40% - Accent1 3 3 2 3" xfId="37925"/>
    <cellStyle name="40% - Accent1 3 3 3" xfId="9663"/>
    <cellStyle name="40% - Accent1 3 4" xfId="258"/>
    <cellStyle name="40% - Accent1 3 4 2" xfId="3582"/>
    <cellStyle name="40% - Accent1 3 4 3" xfId="7776"/>
    <cellStyle name="40% - Accent1 3 4 4" xfId="9664"/>
    <cellStyle name="40% - Accent1 3 4 5" xfId="15448"/>
    <cellStyle name="40% - Accent1 3 5" xfId="3583"/>
    <cellStyle name="40% - Accent1 3 6" xfId="3584"/>
    <cellStyle name="40% - Accent1 3 7" xfId="3579"/>
    <cellStyle name="40% - Accent1 3 8" xfId="7777"/>
    <cellStyle name="40% - Accent1 3_AA - RC Centers FY10 Budget summary for distribution" xfId="259"/>
    <cellStyle name="40% - Accent1 30" xfId="15447"/>
    <cellStyle name="40% - Accent1 31" xfId="15446"/>
    <cellStyle name="40% - Accent1 32" xfId="15445"/>
    <cellStyle name="40% - Accent1 33" xfId="15444"/>
    <cellStyle name="40% - Accent1 34" xfId="15443"/>
    <cellStyle name="40% - Accent1 35" xfId="15442"/>
    <cellStyle name="40% - Accent1 36" xfId="16050"/>
    <cellStyle name="40% - Accent1 37" xfId="15441"/>
    <cellStyle name="40% - Accent1 38" xfId="16049"/>
    <cellStyle name="40% - Accent1 39" xfId="15440"/>
    <cellStyle name="40% - Accent1 4" xfId="260"/>
    <cellStyle name="40% - Accent1 4 2" xfId="261"/>
    <cellStyle name="40% - Accent1 4 2 2" xfId="3586"/>
    <cellStyle name="40% - Accent1 4 2 3" xfId="7778"/>
    <cellStyle name="40% - Accent1 4 2 4" xfId="7779"/>
    <cellStyle name="40% - Accent1 4 2 5" xfId="7780"/>
    <cellStyle name="40% - Accent1 4 2 6" xfId="7781"/>
    <cellStyle name="40% - Accent1 4 3" xfId="262"/>
    <cellStyle name="40% - Accent1 4 3 2" xfId="3588"/>
    <cellStyle name="40% - Accent1 4 3 2 2" xfId="7782"/>
    <cellStyle name="40% - Accent1 4 3 2 3" xfId="37927"/>
    <cellStyle name="40% - Accent1 4 3 3" xfId="9665"/>
    <cellStyle name="40% - Accent1 4 4" xfId="263"/>
    <cellStyle name="40% - Accent1 4 4 2" xfId="3589"/>
    <cellStyle name="40% - Accent1 4 4 3" xfId="7783"/>
    <cellStyle name="40% - Accent1 4 4 4" xfId="9666"/>
    <cellStyle name="40% - Accent1 4 4 5" xfId="16048"/>
    <cellStyle name="40% - Accent1 4 5" xfId="3590"/>
    <cellStyle name="40% - Accent1 4 6" xfId="3591"/>
    <cellStyle name="40% - Accent1 4 7" xfId="3585"/>
    <cellStyle name="40% - Accent1 4 8" xfId="7784"/>
    <cellStyle name="40% - Accent1 4_FY09 YTD for FY10 allocation" xfId="264"/>
    <cellStyle name="40% - Accent1 40" xfId="15439"/>
    <cellStyle name="40% - Accent1 41" xfId="16047"/>
    <cellStyle name="40% - Accent1 42" xfId="15438"/>
    <cellStyle name="40% - Accent1 43" xfId="16046"/>
    <cellStyle name="40% - Accent1 44" xfId="15437"/>
    <cellStyle name="40% - Accent1 45" xfId="15436"/>
    <cellStyle name="40% - Accent1 46" xfId="16045"/>
    <cellStyle name="40% - Accent1 47" xfId="15435"/>
    <cellStyle name="40% - Accent1 48" xfId="16044"/>
    <cellStyle name="40% - Accent1 49" xfId="15434"/>
    <cellStyle name="40% - Accent1 5" xfId="265"/>
    <cellStyle name="40% - Accent1 5 2" xfId="266"/>
    <cellStyle name="40% - Accent1 5 3" xfId="267"/>
    <cellStyle name="40% - Accent1 5 3 2" xfId="3592"/>
    <cellStyle name="40% - Accent1 5 3 3" xfId="9667"/>
    <cellStyle name="40% - Accent1 5 4" xfId="268"/>
    <cellStyle name="40% - Accent1 5 4 2" xfId="7785"/>
    <cellStyle name="40% - Accent1 5 4 3" xfId="7786"/>
    <cellStyle name="40% - Accent1 5 5" xfId="7787"/>
    <cellStyle name="40% - Accent1 5 6" xfId="7788"/>
    <cellStyle name="40% - Accent1 5_FY09 YTD for FY10 allocation" xfId="269"/>
    <cellStyle name="40% - Accent1 50" xfId="16043"/>
    <cellStyle name="40% - Accent1 51" xfId="15433"/>
    <cellStyle name="40% - Accent1 52" xfId="16042"/>
    <cellStyle name="40% - Accent1 53" xfId="15432"/>
    <cellStyle name="40% - Accent1 54" xfId="16041"/>
    <cellStyle name="40% - Accent1 55" xfId="16040"/>
    <cellStyle name="40% - Accent1 56" xfId="16039"/>
    <cellStyle name="40% - Accent1 57" xfId="16038"/>
    <cellStyle name="40% - Accent1 58" xfId="16037"/>
    <cellStyle name="40% - Accent1 59" xfId="15431"/>
    <cellStyle name="40% - Accent1 6" xfId="270"/>
    <cellStyle name="40% - Accent1 6 2" xfId="271"/>
    <cellStyle name="40% - Accent1 6 3" xfId="272"/>
    <cellStyle name="40% - Accent1 6 3 2" xfId="3593"/>
    <cellStyle name="40% - Accent1 6 3 3" xfId="9668"/>
    <cellStyle name="40% - Accent1 6 4" xfId="273"/>
    <cellStyle name="40% - Accent1 6 4 2" xfId="7789"/>
    <cellStyle name="40% - Accent1 6 4 3" xfId="7790"/>
    <cellStyle name="40% - Accent1 6 5" xfId="7791"/>
    <cellStyle name="40% - Accent1 6 6" xfId="7792"/>
    <cellStyle name="40% - Accent1 6_FY09 YTD for FY10 allocation" xfId="274"/>
    <cellStyle name="40% - Accent1 60" xfId="16036"/>
    <cellStyle name="40% - Accent1 61" xfId="16035"/>
    <cellStyle name="40% - Accent1 62" xfId="15684"/>
    <cellStyle name="40% - Accent1 63" xfId="15683"/>
    <cellStyle name="40% - Accent1 64" xfId="15682"/>
    <cellStyle name="40% - Accent1 65" xfId="15681"/>
    <cellStyle name="40% - Accent1 66" xfId="15430"/>
    <cellStyle name="40% - Accent1 67" xfId="15429"/>
    <cellStyle name="40% - Accent1 68" xfId="15428"/>
    <cellStyle name="40% - Accent1 69" xfId="16034"/>
    <cellStyle name="40% - Accent1 7" xfId="275"/>
    <cellStyle name="40% - Accent1 7 2" xfId="4100"/>
    <cellStyle name="40% - Accent1 7 2 2" xfId="7793"/>
    <cellStyle name="40% - Accent1 70" xfId="16033"/>
    <cellStyle name="40% - Accent1 71" xfId="15680"/>
    <cellStyle name="40% - Accent1 72" xfId="15679"/>
    <cellStyle name="40% - Accent1 73" xfId="15678"/>
    <cellStyle name="40% - Accent1 74" xfId="15677"/>
    <cellStyle name="40% - Accent1 75" xfId="15427"/>
    <cellStyle name="40% - Accent1 76" xfId="15426"/>
    <cellStyle name="40% - Accent1 77" xfId="16032"/>
    <cellStyle name="40% - Accent1 78" xfId="16031"/>
    <cellStyle name="40% - Accent1 79" xfId="16030"/>
    <cellStyle name="40% - Accent1 8" xfId="276"/>
    <cellStyle name="40% - Accent1 8 2" xfId="4101"/>
    <cellStyle name="40% - Accent1 8 2 2" xfId="7794"/>
    <cellStyle name="40% - Accent1 80" xfId="16029"/>
    <cellStyle name="40% - Accent1 81" xfId="15616"/>
    <cellStyle name="40% - Accent1 82" xfId="15425"/>
    <cellStyle name="40% - Accent1 83" xfId="15424"/>
    <cellStyle name="40% - Accent1 84" xfId="16028"/>
    <cellStyle name="40% - Accent1 85" xfId="16027"/>
    <cellStyle name="40% - Accent1 86" xfId="15676"/>
    <cellStyle name="40% - Accent1 87" xfId="15746"/>
    <cellStyle name="40% - Accent1 9" xfId="277"/>
    <cellStyle name="40% - Accent1 9 2" xfId="4103"/>
    <cellStyle name="40% - Accent1 9 2 2" xfId="7795"/>
    <cellStyle name="40% - Accent2" xfId="278" builtinId="35" customBuiltin="1"/>
    <cellStyle name="40% - Accent2 10" xfId="279"/>
    <cellStyle name="40% - Accent2 10 2" xfId="7796"/>
    <cellStyle name="40% - Accent2 11" xfId="280"/>
    <cellStyle name="40% - Accent2 11 2" xfId="7797"/>
    <cellStyle name="40% - Accent2 12" xfId="281"/>
    <cellStyle name="40% - Accent2 12 2" xfId="7798"/>
    <cellStyle name="40% - Accent2 13" xfId="282"/>
    <cellStyle name="40% - Accent2 13 2" xfId="7799"/>
    <cellStyle name="40% - Accent2 14" xfId="283"/>
    <cellStyle name="40% - Accent2 14 2" xfId="7800"/>
    <cellStyle name="40% - Accent2 15" xfId="284"/>
    <cellStyle name="40% - Accent2 16" xfId="285"/>
    <cellStyle name="40% - Accent2 17" xfId="286"/>
    <cellStyle name="40% - Accent2 18" xfId="287"/>
    <cellStyle name="40% - Accent2 19" xfId="288"/>
    <cellStyle name="40% - Accent2 2" xfId="289"/>
    <cellStyle name="40% - Accent2 2 2" xfId="290"/>
    <cellStyle name="40% - Accent2 2 2 2" xfId="15675"/>
    <cellStyle name="40% - Accent2 2 2 3" xfId="15674"/>
    <cellStyle name="40% - Accent2 2 3" xfId="3594"/>
    <cellStyle name="40% - Accent2 2 3 2" xfId="15673"/>
    <cellStyle name="40% - Accent2 2 4" xfId="3587"/>
    <cellStyle name="40% - Accent2 2 4 2" xfId="15423"/>
    <cellStyle name="40% - Accent2 2 5" xfId="3595"/>
    <cellStyle name="40% - Accent2 2 6" xfId="3596"/>
    <cellStyle name="40% - Accent2 2 7" xfId="7801"/>
    <cellStyle name="40% - Accent2 2 8" xfId="7802"/>
    <cellStyle name="40% - Accent2 2_AA - RC Centers FY10 Budget summary for distribution" xfId="291"/>
    <cellStyle name="40% - Accent2 20" xfId="292"/>
    <cellStyle name="40% - Accent2 21" xfId="3456"/>
    <cellStyle name="40% - Accent2 22" xfId="7803"/>
    <cellStyle name="40% - Accent2 23" xfId="7804"/>
    <cellStyle name="40% - Accent2 24" xfId="7805"/>
    <cellStyle name="40% - Accent2 25" xfId="7806"/>
    <cellStyle name="40% - Accent2 26" xfId="15422"/>
    <cellStyle name="40% - Accent2 27" xfId="15421"/>
    <cellStyle name="40% - Accent2 28" xfId="15420"/>
    <cellStyle name="40% - Accent2 29" xfId="15419"/>
    <cellStyle name="40% - Accent2 3" xfId="293"/>
    <cellStyle name="40% - Accent2 3 2" xfId="294"/>
    <cellStyle name="40% - Accent2 3 2 2" xfId="15418"/>
    <cellStyle name="40% - Accent2 3 3" xfId="3597"/>
    <cellStyle name="40% - Accent2 3 3 2" xfId="15417"/>
    <cellStyle name="40% - Accent2 3 4" xfId="3598"/>
    <cellStyle name="40% - Accent2 3 5" xfId="3599"/>
    <cellStyle name="40% - Accent2 3 6" xfId="3600"/>
    <cellStyle name="40% - Accent2 3 7" xfId="7807"/>
    <cellStyle name="40% - Accent2 3 8" xfId="7808"/>
    <cellStyle name="40% - Accent2 3_AA - RC Centers FY10 Budget summary for distribution" xfId="295"/>
    <cellStyle name="40% - Accent2 30" xfId="16026"/>
    <cellStyle name="40% - Accent2 31" xfId="15416"/>
    <cellStyle name="40% - Accent2 32" xfId="16025"/>
    <cellStyle name="40% - Accent2 33" xfId="15415"/>
    <cellStyle name="40% - Accent2 34" xfId="16024"/>
    <cellStyle name="40% - Accent2 35" xfId="15414"/>
    <cellStyle name="40% - Accent2 36" xfId="16023"/>
    <cellStyle name="40% - Accent2 37" xfId="15413"/>
    <cellStyle name="40% - Accent2 38" xfId="16022"/>
    <cellStyle name="40% - Accent2 39" xfId="15412"/>
    <cellStyle name="40% - Accent2 4" xfId="296"/>
    <cellStyle name="40% - Accent2 4 2" xfId="297"/>
    <cellStyle name="40% - Accent2 4 2 2" xfId="15411"/>
    <cellStyle name="40% - Accent2 4 3" xfId="3601"/>
    <cellStyle name="40% - Accent2 4 4" xfId="3602"/>
    <cellStyle name="40% - Accent2 4 5" xfId="3603"/>
    <cellStyle name="40% - Accent2 4 6" xfId="3604"/>
    <cellStyle name="40% - Accent2 4 7" xfId="7809"/>
    <cellStyle name="40% - Accent2 4 8" xfId="7810"/>
    <cellStyle name="40% - Accent2 40" xfId="16021"/>
    <cellStyle name="40% - Accent2 41" xfId="15766"/>
    <cellStyle name="40% - Accent2 42" xfId="15410"/>
    <cellStyle name="40% - Accent2 43" xfId="16020"/>
    <cellStyle name="40% - Accent2 44" xfId="15765"/>
    <cellStyle name="40% - Accent2 45" xfId="15409"/>
    <cellStyle name="40% - Accent2 46" xfId="16019"/>
    <cellStyle name="40% - Accent2 47" xfId="15764"/>
    <cellStyle name="40% - Accent2 48" xfId="15408"/>
    <cellStyle name="40% - Accent2 49" xfId="15407"/>
    <cellStyle name="40% - Accent2 5" xfId="298"/>
    <cellStyle name="40% - Accent2 5 2" xfId="7811"/>
    <cellStyle name="40% - Accent2 5 3" xfId="7812"/>
    <cellStyle name="40% - Accent2 5 4" xfId="7813"/>
    <cellStyle name="40% - Accent2 5 5" xfId="7814"/>
    <cellStyle name="40% - Accent2 5 6" xfId="7815"/>
    <cellStyle name="40% - Accent2 50" xfId="16018"/>
    <cellStyle name="40% - Accent2 51" xfId="16017"/>
    <cellStyle name="40% - Accent2 52" xfId="16016"/>
    <cellStyle name="40% - Accent2 53" xfId="16015"/>
    <cellStyle name="40% - Accent2 54" xfId="15406"/>
    <cellStyle name="40% - Accent2 55" xfId="16362"/>
    <cellStyle name="40% - Accent2 56" xfId="15672"/>
    <cellStyle name="40% - Accent2 57" xfId="15405"/>
    <cellStyle name="40% - Accent2 58" xfId="15404"/>
    <cellStyle name="40% - Accent2 59" xfId="15403"/>
    <cellStyle name="40% - Accent2 6" xfId="299"/>
    <cellStyle name="40% - Accent2 6 2" xfId="7816"/>
    <cellStyle name="40% - Accent2 60" xfId="15402"/>
    <cellStyle name="40% - Accent2 61" xfId="16014"/>
    <cellStyle name="40% - Accent2 62" xfId="16013"/>
    <cellStyle name="40% - Accent2 63" xfId="16012"/>
    <cellStyle name="40% - Accent2 64" xfId="16011"/>
    <cellStyle name="40% - Accent2 65" xfId="15401"/>
    <cellStyle name="40% - Accent2 66" xfId="16347"/>
    <cellStyle name="40% - Accent2 67" xfId="15671"/>
    <cellStyle name="40% - Accent2 68" xfId="15400"/>
    <cellStyle name="40% - Accent2 69" xfId="15399"/>
    <cellStyle name="40% - Accent2 7" xfId="300"/>
    <cellStyle name="40% - Accent2 7 2" xfId="7817"/>
    <cellStyle name="40% - Accent2 70" xfId="15398"/>
    <cellStyle name="40% - Accent2 71" xfId="15397"/>
    <cellStyle name="40% - Accent2 72" xfId="16010"/>
    <cellStyle name="40% - Accent2 73" xfId="15665"/>
    <cellStyle name="40% - Accent2 74" xfId="15670"/>
    <cellStyle name="40% - Accent2 75" xfId="15669"/>
    <cellStyle name="40% - Accent2 76" xfId="16278"/>
    <cellStyle name="40% - Accent2 77" xfId="16009"/>
    <cellStyle name="40% - Accent2 78" xfId="15668"/>
    <cellStyle name="40% - Accent2 79" xfId="15396"/>
    <cellStyle name="40% - Accent2 8" xfId="301"/>
    <cellStyle name="40% - Accent2 8 2" xfId="7818"/>
    <cellStyle name="40% - Accent2 80" xfId="16353"/>
    <cellStyle name="40% - Accent2 81" xfId="16008"/>
    <cellStyle name="40% - Accent2 82" xfId="15667"/>
    <cellStyle name="40% - Accent2 83" xfId="15753"/>
    <cellStyle name="40% - Accent2 9" xfId="302"/>
    <cellStyle name="40% - Accent2 9 2" xfId="7819"/>
    <cellStyle name="40% - Accent3" xfId="303" builtinId="39" customBuiltin="1"/>
    <cellStyle name="40% - Accent3 10" xfId="304"/>
    <cellStyle name="40% - Accent3 10 2" xfId="7820"/>
    <cellStyle name="40% - Accent3 11" xfId="305"/>
    <cellStyle name="40% - Accent3 11 2" xfId="7821"/>
    <cellStyle name="40% - Accent3 12" xfId="306"/>
    <cellStyle name="40% - Accent3 12 2" xfId="7822"/>
    <cellStyle name="40% - Accent3 13" xfId="307"/>
    <cellStyle name="40% - Accent3 13 2" xfId="7823"/>
    <cellStyle name="40% - Accent3 14" xfId="308"/>
    <cellStyle name="40% - Accent3 14 2" xfId="7824"/>
    <cellStyle name="40% - Accent3 15" xfId="309"/>
    <cellStyle name="40% - Accent3 16" xfId="310"/>
    <cellStyle name="40% - Accent3 17" xfId="311"/>
    <cellStyle name="40% - Accent3 18" xfId="312"/>
    <cellStyle name="40% - Accent3 19" xfId="313"/>
    <cellStyle name="40% - Accent3 2" xfId="314"/>
    <cellStyle name="40% - Accent3 2 2" xfId="315"/>
    <cellStyle name="40% - Accent3 2 2 2" xfId="316"/>
    <cellStyle name="40% - Accent3 2 2 2 2" xfId="15395"/>
    <cellStyle name="40% - Accent3 2 2 3" xfId="4207"/>
    <cellStyle name="40% - Accent3 2 2 3 2" xfId="7825"/>
    <cellStyle name="40% - Accent3 2 2 3 3" xfId="16007"/>
    <cellStyle name="40% - Accent3 2 2 4" xfId="7826"/>
    <cellStyle name="40% - Accent3 2 2 5" xfId="7827"/>
    <cellStyle name="40% - Accent3 2 2 6" xfId="7828"/>
    <cellStyle name="40% - Accent3 2 2_FY10 RCM Model " xfId="7829"/>
    <cellStyle name="40% - Accent3 2 3" xfId="317"/>
    <cellStyle name="40% - Accent3 2 3 2" xfId="3606"/>
    <cellStyle name="40% - Accent3 2 3 2 2" xfId="7830"/>
    <cellStyle name="40% - Accent3 2 3 2 3" xfId="16006"/>
    <cellStyle name="40% - Accent3 2 3 3" xfId="7831"/>
    <cellStyle name="40% - Accent3 2 3 4" xfId="7832"/>
    <cellStyle name="40% - Accent3 2 3 5" xfId="7833"/>
    <cellStyle name="40% - Accent3 2 4" xfId="318"/>
    <cellStyle name="40% - Accent3 2 4 2" xfId="3607"/>
    <cellStyle name="40% - Accent3 2 4 2 2" xfId="7834"/>
    <cellStyle name="40% - Accent3 2 4 2 3" xfId="37928"/>
    <cellStyle name="40% - Accent3 2 4 3" xfId="9669"/>
    <cellStyle name="40% - Accent3 2 4 4" xfId="16005"/>
    <cellStyle name="40% - Accent3 2 5" xfId="319"/>
    <cellStyle name="40% - Accent3 2 5 2" xfId="3608"/>
    <cellStyle name="40% - Accent3 2 5 3" xfId="7835"/>
    <cellStyle name="40% - Accent3 2 5 4" xfId="9670"/>
    <cellStyle name="40% - Accent3 2 6" xfId="3605"/>
    <cellStyle name="40% - Accent3 2 7" xfId="3458"/>
    <cellStyle name="40% - Accent3 2 7 2" xfId="7836"/>
    <cellStyle name="40% - Accent3 2 7 3" xfId="7837"/>
    <cellStyle name="40% - Accent3 2 8" xfId="7838"/>
    <cellStyle name="40% - Accent3 2 9" xfId="38042"/>
    <cellStyle name="40% - Accent3 2_AA - RC Centers FY10 Budget summary for distribution" xfId="320"/>
    <cellStyle name="40% - Accent3 20" xfId="321"/>
    <cellStyle name="40% - Accent3 21" xfId="3457"/>
    <cellStyle name="40% - Accent3 21 2" xfId="7839"/>
    <cellStyle name="40% - Accent3 22" xfId="7840"/>
    <cellStyle name="40% - Accent3 22 2" xfId="9429"/>
    <cellStyle name="40% - Accent3 22 3" xfId="9965"/>
    <cellStyle name="40% - Accent3 23" xfId="7841"/>
    <cellStyle name="40% - Accent3 23 2" xfId="16004"/>
    <cellStyle name="40% - Accent3 24" xfId="7842"/>
    <cellStyle name="40% - Accent3 24 2" xfId="15666"/>
    <cellStyle name="40% - Accent3 25" xfId="7843"/>
    <cellStyle name="40% - Accent3 25 2" xfId="15394"/>
    <cellStyle name="40% - Accent3 26" xfId="15393"/>
    <cellStyle name="40% - Accent3 27" xfId="15392"/>
    <cellStyle name="40% - Accent3 28" xfId="16003"/>
    <cellStyle name="40% - Accent3 29" xfId="15659"/>
    <cellStyle name="40% - Accent3 3" xfId="322"/>
    <cellStyle name="40% - Accent3 3 2" xfId="323"/>
    <cellStyle name="40% - Accent3 3 2 2" xfId="3610"/>
    <cellStyle name="40% - Accent3 3 2 2 2" xfId="15664"/>
    <cellStyle name="40% - Accent3 3 2 3" xfId="7844"/>
    <cellStyle name="40% - Accent3 3 2 4" xfId="7845"/>
    <cellStyle name="40% - Accent3 3 2 5" xfId="7846"/>
    <cellStyle name="40% - Accent3 3 2 6" xfId="7847"/>
    <cellStyle name="40% - Accent3 3 3" xfId="324"/>
    <cellStyle name="40% - Accent3 3 3 2" xfId="3611"/>
    <cellStyle name="40% - Accent3 3 3 2 2" xfId="7848"/>
    <cellStyle name="40% - Accent3 3 3 2 3" xfId="37929"/>
    <cellStyle name="40% - Accent3 3 3 3" xfId="9671"/>
    <cellStyle name="40% - Accent3 3 4" xfId="325"/>
    <cellStyle name="40% - Accent3 3 4 2" xfId="3612"/>
    <cellStyle name="40% - Accent3 3 4 3" xfId="7849"/>
    <cellStyle name="40% - Accent3 3 4 4" xfId="9672"/>
    <cellStyle name="40% - Accent3 3 4 5" xfId="15663"/>
    <cellStyle name="40% - Accent3 3 5" xfId="3613"/>
    <cellStyle name="40% - Accent3 3 6" xfId="3614"/>
    <cellStyle name="40% - Accent3 3 7" xfId="3609"/>
    <cellStyle name="40% - Accent3 3 8" xfId="7850"/>
    <cellStyle name="40% - Accent3 3_AA - RC Centers FY10 Budget summary for distribution" xfId="326"/>
    <cellStyle name="40% - Accent3 30" xfId="16345"/>
    <cellStyle name="40% - Accent3 31" xfId="16002"/>
    <cellStyle name="40% - Accent3 32" xfId="15662"/>
    <cellStyle name="40% - Accent3 33" xfId="15391"/>
    <cellStyle name="40% - Accent3 34" xfId="16279"/>
    <cellStyle name="40% - Accent3 35" xfId="16001"/>
    <cellStyle name="40% - Accent3 36" xfId="15661"/>
    <cellStyle name="40% - Accent3 37" xfId="15390"/>
    <cellStyle name="40% - Accent3 38" xfId="16000"/>
    <cellStyle name="40% - Accent3 39" xfId="15999"/>
    <cellStyle name="40% - Accent3 4" xfId="327"/>
    <cellStyle name="40% - Accent3 4 2" xfId="328"/>
    <cellStyle name="40% - Accent3 4 2 2" xfId="3616"/>
    <cellStyle name="40% - Accent3 4 2 3" xfId="7851"/>
    <cellStyle name="40% - Accent3 4 2 4" xfId="7852"/>
    <cellStyle name="40% - Accent3 4 2 5" xfId="7853"/>
    <cellStyle name="40% - Accent3 4 2 6" xfId="7854"/>
    <cellStyle name="40% - Accent3 4 3" xfId="329"/>
    <cellStyle name="40% - Accent3 4 3 2" xfId="3617"/>
    <cellStyle name="40% - Accent3 4 3 2 2" xfId="7855"/>
    <cellStyle name="40% - Accent3 4 3 2 3" xfId="37930"/>
    <cellStyle name="40% - Accent3 4 3 3" xfId="9673"/>
    <cellStyle name="40% - Accent3 4 4" xfId="330"/>
    <cellStyle name="40% - Accent3 4 4 2" xfId="3619"/>
    <cellStyle name="40% - Accent3 4 4 3" xfId="7856"/>
    <cellStyle name="40% - Accent3 4 4 4" xfId="9674"/>
    <cellStyle name="40% - Accent3 4 4 5" xfId="15998"/>
    <cellStyle name="40% - Accent3 4 5" xfId="3620"/>
    <cellStyle name="40% - Accent3 4 6" xfId="3621"/>
    <cellStyle name="40% - Accent3 4 7" xfId="3615"/>
    <cellStyle name="40% - Accent3 4 8" xfId="7857"/>
    <cellStyle name="40% - Accent3 4_FY09 YTD for FY10 allocation" xfId="331"/>
    <cellStyle name="40% - Accent3 40" xfId="15997"/>
    <cellStyle name="40% - Accent3 41" xfId="15660"/>
    <cellStyle name="40% - Accent3 42" xfId="15389"/>
    <cellStyle name="40% - Accent3 43" xfId="15388"/>
    <cellStyle name="40% - Accent3 44" xfId="15996"/>
    <cellStyle name="40% - Accent3 45" xfId="15995"/>
    <cellStyle name="40% - Accent3 46" xfId="15994"/>
    <cellStyle name="40% - Accent3 47" xfId="16411"/>
    <cellStyle name="40% - Accent3 48" xfId="16271"/>
    <cellStyle name="40% - Accent3 49" xfId="15993"/>
    <cellStyle name="40% - Accent3 5" xfId="332"/>
    <cellStyle name="40% - Accent3 5 2" xfId="333"/>
    <cellStyle name="40% - Accent3 5 3" xfId="334"/>
    <cellStyle name="40% - Accent3 5 3 2" xfId="3622"/>
    <cellStyle name="40% - Accent3 5 3 3" xfId="9675"/>
    <cellStyle name="40% - Accent3 5 4" xfId="335"/>
    <cellStyle name="40% - Accent3 5 4 2" xfId="7858"/>
    <cellStyle name="40% - Accent3 5 4 3" xfId="7859"/>
    <cellStyle name="40% - Accent3 5 5" xfId="7860"/>
    <cellStyle name="40% - Accent3 5 6" xfId="7861"/>
    <cellStyle name="40% - Accent3 5_FY09 YTD for FY10 allocation" xfId="336"/>
    <cellStyle name="40% - Accent3 50" xfId="15992"/>
    <cellStyle name="40% - Accent3 51" xfId="15614"/>
    <cellStyle name="40% - Accent3 52" xfId="15387"/>
    <cellStyle name="40% - Accent3 53" xfId="15386"/>
    <cellStyle name="40% - Accent3 54" xfId="15991"/>
    <cellStyle name="40% - Accent3 55" xfId="15990"/>
    <cellStyle name="40% - Accent3 56" xfId="15989"/>
    <cellStyle name="40% - Accent3 57" xfId="15615"/>
    <cellStyle name="40% - Accent3 58" xfId="15657"/>
    <cellStyle name="40% - Accent3 59" xfId="16281"/>
    <cellStyle name="40% - Accent3 6" xfId="337"/>
    <cellStyle name="40% - Accent3 6 2" xfId="338"/>
    <cellStyle name="40% - Accent3 6 3" xfId="339"/>
    <cellStyle name="40% - Accent3 6 3 2" xfId="3623"/>
    <cellStyle name="40% - Accent3 6 3 3" xfId="9676"/>
    <cellStyle name="40% - Accent3 6 4" xfId="340"/>
    <cellStyle name="40% - Accent3 6 4 2" xfId="7862"/>
    <cellStyle name="40% - Accent3 6 4 3" xfId="7863"/>
    <cellStyle name="40% - Accent3 6 5" xfId="7864"/>
    <cellStyle name="40% - Accent3 6 6" xfId="7865"/>
    <cellStyle name="40% - Accent3 6_FY09 YTD for FY10 allocation" xfId="341"/>
    <cellStyle name="40% - Accent3 60" xfId="15988"/>
    <cellStyle name="40% - Accent3 61" xfId="15656"/>
    <cellStyle name="40% - Accent3 62" xfId="15385"/>
    <cellStyle name="40% - Accent3 63" xfId="16356"/>
    <cellStyle name="40% - Accent3 64" xfId="15987"/>
    <cellStyle name="40% - Accent3 65" xfId="15655"/>
    <cellStyle name="40% - Accent3 66" xfId="15384"/>
    <cellStyle name="40% - Accent3 67" xfId="15986"/>
    <cellStyle name="40% - Accent3 68" xfId="15985"/>
    <cellStyle name="40% - Accent3 69" xfId="15984"/>
    <cellStyle name="40% - Accent3 7" xfId="342"/>
    <cellStyle name="40% - Accent3 7 2" xfId="4109"/>
    <cellStyle name="40% - Accent3 7 2 2" xfId="7866"/>
    <cellStyle name="40% - Accent3 70" xfId="15983"/>
    <cellStyle name="40% - Accent3 71" xfId="15653"/>
    <cellStyle name="40% - Accent3 72" xfId="15383"/>
    <cellStyle name="40% - Accent3 73" xfId="15982"/>
    <cellStyle name="40% - Accent3 74" xfId="15981"/>
    <cellStyle name="40% - Accent3 75" xfId="15980"/>
    <cellStyle name="40% - Accent3 76" xfId="15979"/>
    <cellStyle name="40% - Accent3 77" xfId="15978"/>
    <cellStyle name="40% - Accent3 78" xfId="15806"/>
    <cellStyle name="40% - Accent3 79" xfId="15382"/>
    <cellStyle name="40% - Accent3 8" xfId="343"/>
    <cellStyle name="40% - Accent3 8 2" xfId="4104"/>
    <cellStyle name="40% - Accent3 8 2 2" xfId="7867"/>
    <cellStyle name="40% - Accent3 80" xfId="15381"/>
    <cellStyle name="40% - Accent3 81" xfId="15380"/>
    <cellStyle name="40% - Accent3 82" xfId="15379"/>
    <cellStyle name="40% - Accent3 83" xfId="15378"/>
    <cellStyle name="40% - Accent3 84" xfId="15377"/>
    <cellStyle name="40% - Accent3 85" xfId="15376"/>
    <cellStyle name="40% - Accent3 86" xfId="15375"/>
    <cellStyle name="40% - Accent3 87" xfId="16228"/>
    <cellStyle name="40% - Accent3 9" xfId="344"/>
    <cellStyle name="40% - Accent3 9 2" xfId="4108"/>
    <cellStyle name="40% - Accent3 9 2 2" xfId="7868"/>
    <cellStyle name="40% - Accent4" xfId="345" builtinId="43" customBuiltin="1"/>
    <cellStyle name="40% - Accent4 10" xfId="346"/>
    <cellStyle name="40% - Accent4 10 2" xfId="7869"/>
    <cellStyle name="40% - Accent4 11" xfId="347"/>
    <cellStyle name="40% - Accent4 11 2" xfId="7870"/>
    <cellStyle name="40% - Accent4 12" xfId="348"/>
    <cellStyle name="40% - Accent4 12 2" xfId="7871"/>
    <cellStyle name="40% - Accent4 13" xfId="349"/>
    <cellStyle name="40% - Accent4 13 2" xfId="7872"/>
    <cellStyle name="40% - Accent4 14" xfId="350"/>
    <cellStyle name="40% - Accent4 14 2" xfId="7873"/>
    <cellStyle name="40% - Accent4 15" xfId="351"/>
    <cellStyle name="40% - Accent4 16" xfId="352"/>
    <cellStyle name="40% - Accent4 17" xfId="353"/>
    <cellStyle name="40% - Accent4 18" xfId="354"/>
    <cellStyle name="40% - Accent4 19" xfId="355"/>
    <cellStyle name="40% - Accent4 2" xfId="356"/>
    <cellStyle name="40% - Accent4 2 2" xfId="357"/>
    <cellStyle name="40% - Accent4 2 2 2" xfId="358"/>
    <cellStyle name="40% - Accent4 2 2 2 2" xfId="15977"/>
    <cellStyle name="40% - Accent4 2 2 3" xfId="4206"/>
    <cellStyle name="40% - Accent4 2 2 3 2" xfId="7874"/>
    <cellStyle name="40% - Accent4 2 2 3 3" xfId="15374"/>
    <cellStyle name="40% - Accent4 2 2 4" xfId="7875"/>
    <cellStyle name="40% - Accent4 2 2 5" xfId="7876"/>
    <cellStyle name="40% - Accent4 2 2 6" xfId="7877"/>
    <cellStyle name="40% - Accent4 2 2_FY10 RCM Model " xfId="7878"/>
    <cellStyle name="40% - Accent4 2 3" xfId="359"/>
    <cellStyle name="40% - Accent4 2 3 2" xfId="3624"/>
    <cellStyle name="40% - Accent4 2 3 2 2" xfId="7879"/>
    <cellStyle name="40% - Accent4 2 3 2 3" xfId="15976"/>
    <cellStyle name="40% - Accent4 2 3 3" xfId="7880"/>
    <cellStyle name="40% - Accent4 2 3 4" xfId="7881"/>
    <cellStyle name="40% - Accent4 2 3 5" xfId="7882"/>
    <cellStyle name="40% - Accent4 2 4" xfId="360"/>
    <cellStyle name="40% - Accent4 2 4 2" xfId="3625"/>
    <cellStyle name="40% - Accent4 2 4 2 2" xfId="7883"/>
    <cellStyle name="40% - Accent4 2 4 2 3" xfId="37931"/>
    <cellStyle name="40% - Accent4 2 4 3" xfId="9677"/>
    <cellStyle name="40% - Accent4 2 4 4" xfId="15373"/>
    <cellStyle name="40% - Accent4 2 5" xfId="361"/>
    <cellStyle name="40% - Accent4 2 5 2" xfId="3618"/>
    <cellStyle name="40% - Accent4 2 5 3" xfId="7884"/>
    <cellStyle name="40% - Accent4 2 5 4" xfId="9678"/>
    <cellStyle name="40% - Accent4 2 6" xfId="3626"/>
    <cellStyle name="40% - Accent4 2 7" xfId="3460"/>
    <cellStyle name="40% - Accent4 2 7 2" xfId="7885"/>
    <cellStyle name="40% - Accent4 2 7 3" xfId="7886"/>
    <cellStyle name="40% - Accent4 2 8" xfId="7887"/>
    <cellStyle name="40% - Accent4 2 9" xfId="38023"/>
    <cellStyle name="40% - Accent4 2_AA - RC Centers FY10 Budget summary for distribution" xfId="362"/>
    <cellStyle name="40% - Accent4 20" xfId="363"/>
    <cellStyle name="40% - Accent4 21" xfId="3459"/>
    <cellStyle name="40% - Accent4 21 2" xfId="7888"/>
    <cellStyle name="40% - Accent4 22" xfId="7889"/>
    <cellStyle name="40% - Accent4 22 2" xfId="9430"/>
    <cellStyle name="40% - Accent4 22 3" xfId="9966"/>
    <cellStyle name="40% - Accent4 23" xfId="7890"/>
    <cellStyle name="40% - Accent4 23 2" xfId="15975"/>
    <cellStyle name="40% - Accent4 24" xfId="7891"/>
    <cellStyle name="40% - Accent4 24 2" xfId="15372"/>
    <cellStyle name="40% - Accent4 25" xfId="7892"/>
    <cellStyle name="40% - Accent4 25 2" xfId="15974"/>
    <cellStyle name="40% - Accent4 26" xfId="15371"/>
    <cellStyle name="40% - Accent4 27" xfId="15973"/>
    <cellStyle name="40% - Accent4 28" xfId="15370"/>
    <cellStyle name="40% - Accent4 29" xfId="15369"/>
    <cellStyle name="40% - Accent4 3" xfId="364"/>
    <cellStyle name="40% - Accent4 3 2" xfId="365"/>
    <cellStyle name="40% - Accent4 3 2 2" xfId="3628"/>
    <cellStyle name="40% - Accent4 3 2 2 2" xfId="15972"/>
    <cellStyle name="40% - Accent4 3 2 3" xfId="7893"/>
    <cellStyle name="40% - Accent4 3 2 4" xfId="7894"/>
    <cellStyle name="40% - Accent4 3 2 5" xfId="7895"/>
    <cellStyle name="40% - Accent4 3 2 6" xfId="7896"/>
    <cellStyle name="40% - Accent4 3 3" xfId="366"/>
    <cellStyle name="40% - Accent4 3 3 2" xfId="3629"/>
    <cellStyle name="40% - Accent4 3 3 2 2" xfId="7897"/>
    <cellStyle name="40% - Accent4 3 3 2 3" xfId="37932"/>
    <cellStyle name="40% - Accent4 3 3 3" xfId="9679"/>
    <cellStyle name="40% - Accent4 3 4" xfId="367"/>
    <cellStyle name="40% - Accent4 3 4 2" xfId="3630"/>
    <cellStyle name="40% - Accent4 3 4 3" xfId="7898"/>
    <cellStyle name="40% - Accent4 3 4 4" xfId="9680"/>
    <cellStyle name="40% - Accent4 3 4 5" xfId="15767"/>
    <cellStyle name="40% - Accent4 3 5" xfId="3631"/>
    <cellStyle name="40% - Accent4 3 6" xfId="3632"/>
    <cellStyle name="40% - Accent4 3 7" xfId="3627"/>
    <cellStyle name="40% - Accent4 3 8" xfId="7899"/>
    <cellStyle name="40% - Accent4 3_AA - RC Centers FY10 Budget summary for distribution" xfId="368"/>
    <cellStyle name="40% - Accent4 30" xfId="15368"/>
    <cellStyle name="40% - Accent4 31" xfId="15971"/>
    <cellStyle name="40% - Accent4 32" xfId="15763"/>
    <cellStyle name="40% - Accent4 33" xfId="15367"/>
    <cellStyle name="40% - Accent4 34" xfId="15970"/>
    <cellStyle name="40% - Accent4 35" xfId="15762"/>
    <cellStyle name="40% - Accent4 36" xfId="15366"/>
    <cellStyle name="40% - Accent4 37" xfId="15365"/>
    <cellStyle name="40% - Accent4 38" xfId="15969"/>
    <cellStyle name="40% - Accent4 39" xfId="15968"/>
    <cellStyle name="40% - Accent4 4" xfId="369"/>
    <cellStyle name="40% - Accent4 4 2" xfId="370"/>
    <cellStyle name="40% - Accent4 4 2 2" xfId="3634"/>
    <cellStyle name="40% - Accent4 4 2 3" xfId="7900"/>
    <cellStyle name="40% - Accent4 4 2 4" xfId="7901"/>
    <cellStyle name="40% - Accent4 4 2 5" xfId="7902"/>
    <cellStyle name="40% - Accent4 4 2 6" xfId="7903"/>
    <cellStyle name="40% - Accent4 4 3" xfId="371"/>
    <cellStyle name="40% - Accent4 4 3 2" xfId="3635"/>
    <cellStyle name="40% - Accent4 4 3 2 2" xfId="7904"/>
    <cellStyle name="40% - Accent4 4 3 2 3" xfId="37933"/>
    <cellStyle name="40% - Accent4 4 3 3" xfId="9681"/>
    <cellStyle name="40% - Accent4 4 4" xfId="372"/>
    <cellStyle name="40% - Accent4 4 4 2" xfId="3636"/>
    <cellStyle name="40% - Accent4 4 4 3" xfId="7905"/>
    <cellStyle name="40% - Accent4 4 4 4" xfId="9682"/>
    <cellStyle name="40% - Accent4 4 4 5" xfId="15967"/>
    <cellStyle name="40% - Accent4 4 5" xfId="3637"/>
    <cellStyle name="40% - Accent4 4 6" xfId="3638"/>
    <cellStyle name="40% - Accent4 4 7" xfId="3633"/>
    <cellStyle name="40% - Accent4 4 8" xfId="7906"/>
    <cellStyle name="40% - Accent4 4_FY09 YTD for FY10 allocation" xfId="373"/>
    <cellStyle name="40% - Accent4 40" xfId="15966"/>
    <cellStyle name="40% - Accent4 41" xfId="15364"/>
    <cellStyle name="40% - Accent4 42" xfId="16354"/>
    <cellStyle name="40% - Accent4 43" xfId="15658"/>
    <cellStyle name="40% - Accent4 44" xfId="15363"/>
    <cellStyle name="40% - Accent4 45" xfId="15362"/>
    <cellStyle name="40% - Accent4 46" xfId="15361"/>
    <cellStyle name="40% - Accent4 47" xfId="15360"/>
    <cellStyle name="40% - Accent4 48" xfId="15965"/>
    <cellStyle name="40% - Accent4 49" xfId="15964"/>
    <cellStyle name="40% - Accent4 5" xfId="374"/>
    <cellStyle name="40% - Accent4 5 2" xfId="375"/>
    <cellStyle name="40% - Accent4 5 3" xfId="376"/>
    <cellStyle name="40% - Accent4 5 3 2" xfId="3639"/>
    <cellStyle name="40% - Accent4 5 3 3" xfId="9683"/>
    <cellStyle name="40% - Accent4 5 4" xfId="377"/>
    <cellStyle name="40% - Accent4 5 4 2" xfId="7907"/>
    <cellStyle name="40% - Accent4 5 4 3" xfId="7908"/>
    <cellStyle name="40% - Accent4 5 5" xfId="7909"/>
    <cellStyle name="40% - Accent4 5 6" xfId="7910"/>
    <cellStyle name="40% - Accent4 5_FY09 YTD for FY10 allocation" xfId="378"/>
    <cellStyle name="40% - Accent4 50" xfId="15963"/>
    <cellStyle name="40% - Accent4 51" xfId="15962"/>
    <cellStyle name="40% - Accent4 52" xfId="15359"/>
    <cellStyle name="40% - Accent4 53" xfId="16348"/>
    <cellStyle name="40% - Accent4 54" xfId="15652"/>
    <cellStyle name="40% - Accent4 55" xfId="15358"/>
    <cellStyle name="40% - Accent4 56" xfId="15357"/>
    <cellStyle name="40% - Accent4 57" xfId="15356"/>
    <cellStyle name="40% - Accent4 58" xfId="15355"/>
    <cellStyle name="40% - Accent4 59" xfId="15961"/>
    <cellStyle name="40% - Accent4 6" xfId="379"/>
    <cellStyle name="40% - Accent4 6 2" xfId="380"/>
    <cellStyle name="40% - Accent4 6 3" xfId="381"/>
    <cellStyle name="40% - Accent4 6 3 2" xfId="3640"/>
    <cellStyle name="40% - Accent4 6 3 3" xfId="9684"/>
    <cellStyle name="40% - Accent4 6 4" xfId="382"/>
    <cellStyle name="40% - Accent4 6 4 2" xfId="7911"/>
    <cellStyle name="40% - Accent4 6 4 3" xfId="7912"/>
    <cellStyle name="40% - Accent4 6 5" xfId="7913"/>
    <cellStyle name="40% - Accent4 6 6" xfId="7914"/>
    <cellStyle name="40% - Accent4 6_FY09 YTD for FY10 allocation" xfId="383"/>
    <cellStyle name="40% - Accent4 60" xfId="15647"/>
    <cellStyle name="40% - Accent4 61" xfId="15651"/>
    <cellStyle name="40% - Accent4 62" xfId="15650"/>
    <cellStyle name="40% - Accent4 63" xfId="16288"/>
    <cellStyle name="40% - Accent4 64" xfId="15960"/>
    <cellStyle name="40% - Accent4 65" xfId="15649"/>
    <cellStyle name="40% - Accent4 66" xfId="15354"/>
    <cellStyle name="40% - Accent4 67" xfId="16360"/>
    <cellStyle name="40% - Accent4 68" xfId="15959"/>
    <cellStyle name="40% - Accent4 69" xfId="15654"/>
    <cellStyle name="40% - Accent4 7" xfId="384"/>
    <cellStyle name="40% - Accent4 7 2" xfId="4105"/>
    <cellStyle name="40% - Accent4 7 2 2" xfId="7915"/>
    <cellStyle name="40% - Accent4 70" xfId="15353"/>
    <cellStyle name="40% - Accent4 71" xfId="15958"/>
    <cellStyle name="40% - Accent4 72" xfId="15957"/>
    <cellStyle name="40% - Accent4 73" xfId="15956"/>
    <cellStyle name="40% - Accent4 74" xfId="15955"/>
    <cellStyle name="40% - Accent4 75" xfId="15648"/>
    <cellStyle name="40% - Accent4 76" xfId="15352"/>
    <cellStyle name="40% - Accent4 77" xfId="15351"/>
    <cellStyle name="40% - Accent4 78" xfId="15350"/>
    <cellStyle name="40% - Accent4 79" xfId="15954"/>
    <cellStyle name="40% - Accent4 8" xfId="385"/>
    <cellStyle name="40% - Accent4 8 2" xfId="4106"/>
    <cellStyle name="40% - Accent4 8 2 2" xfId="7916"/>
    <cellStyle name="40% - Accent4 80" xfId="15641"/>
    <cellStyle name="40% - Accent4 81" xfId="15646"/>
    <cellStyle name="40% - Accent4 82" xfId="15645"/>
    <cellStyle name="40% - Accent4 83" xfId="16352"/>
    <cellStyle name="40% - Accent4 84" xfId="15953"/>
    <cellStyle name="40% - Accent4 85" xfId="15644"/>
    <cellStyle name="40% - Accent4 86" xfId="15349"/>
    <cellStyle name="40% - Accent4 87" xfId="16226"/>
    <cellStyle name="40% - Accent4 9" xfId="386"/>
    <cellStyle name="40% - Accent4 9 2" xfId="4107"/>
    <cellStyle name="40% - Accent4 9 2 2" xfId="7917"/>
    <cellStyle name="40% - Accent5" xfId="387" builtinId="47" customBuiltin="1"/>
    <cellStyle name="40% - Accent5 10" xfId="388"/>
    <cellStyle name="40% - Accent5 10 2" xfId="7918"/>
    <cellStyle name="40% - Accent5 11" xfId="389"/>
    <cellStyle name="40% - Accent5 11 2" xfId="7919"/>
    <cellStyle name="40% - Accent5 12" xfId="390"/>
    <cellStyle name="40% - Accent5 12 2" xfId="7920"/>
    <cellStyle name="40% - Accent5 13" xfId="391"/>
    <cellStyle name="40% - Accent5 13 2" xfId="7921"/>
    <cellStyle name="40% - Accent5 14" xfId="392"/>
    <cellStyle name="40% - Accent5 14 2" xfId="7922"/>
    <cellStyle name="40% - Accent5 15" xfId="393"/>
    <cellStyle name="40% - Accent5 16" xfId="394"/>
    <cellStyle name="40% - Accent5 17" xfId="395"/>
    <cellStyle name="40% - Accent5 18" xfId="396"/>
    <cellStyle name="40% - Accent5 19" xfId="397"/>
    <cellStyle name="40% - Accent5 2" xfId="398"/>
    <cellStyle name="40% - Accent5 2 2" xfId="399"/>
    <cellStyle name="40% - Accent5 2 2 2" xfId="16351"/>
    <cellStyle name="40% - Accent5 2 2 3" xfId="15952"/>
    <cellStyle name="40% - Accent5 2 3" xfId="3642"/>
    <cellStyle name="40% - Accent5 2 3 2" xfId="15643"/>
    <cellStyle name="40% - Accent5 2 4" xfId="3643"/>
    <cellStyle name="40% - Accent5 2 4 2" xfId="15348"/>
    <cellStyle name="40% - Accent5 2 5" xfId="3644"/>
    <cellStyle name="40% - Accent5 2 6" xfId="3645"/>
    <cellStyle name="40% - Accent5 2 7" xfId="7923"/>
    <cellStyle name="40% - Accent5 2 8" xfId="7924"/>
    <cellStyle name="40% - Accent5 2_AA - RC Centers FY10 Budget summary for distribution" xfId="400"/>
    <cellStyle name="40% - Accent5 20" xfId="401"/>
    <cellStyle name="40% - Accent5 21" xfId="3461"/>
    <cellStyle name="40% - Accent5 22" xfId="7925"/>
    <cellStyle name="40% - Accent5 23" xfId="7926"/>
    <cellStyle name="40% - Accent5 24" xfId="7927"/>
    <cellStyle name="40% - Accent5 25" xfId="7928"/>
    <cellStyle name="40% - Accent5 26" xfId="15951"/>
    <cellStyle name="40% - Accent5 27" xfId="15950"/>
    <cellStyle name="40% - Accent5 28" xfId="15949"/>
    <cellStyle name="40% - Accent5 29" xfId="15948"/>
    <cellStyle name="40% - Accent5 3" xfId="402"/>
    <cellStyle name="40% - Accent5 3 2" xfId="403"/>
    <cellStyle name="40% - Accent5 3 2 2" xfId="15642"/>
    <cellStyle name="40% - Accent5 3 3" xfId="3646"/>
    <cellStyle name="40% - Accent5 3 3 2" xfId="15347"/>
    <cellStyle name="40% - Accent5 3 4" xfId="3641"/>
    <cellStyle name="40% - Accent5 3 5" xfId="3647"/>
    <cellStyle name="40% - Accent5 3 6" xfId="3648"/>
    <cellStyle name="40% - Accent5 3 7" xfId="7929"/>
    <cellStyle name="40% - Accent5 3 8" xfId="7930"/>
    <cellStyle name="40% - Accent5 3_AA - RC Centers FY10 Budget summary for distribution" xfId="404"/>
    <cellStyle name="40% - Accent5 30" xfId="15346"/>
    <cellStyle name="40% - Accent5 31" xfId="15947"/>
    <cellStyle name="40% - Accent5 32" xfId="15946"/>
    <cellStyle name="40% - Accent5 33" xfId="15945"/>
    <cellStyle name="40% - Accent5 34" xfId="16410"/>
    <cellStyle name="40% - Accent5 35" xfId="16270"/>
    <cellStyle name="40% - Accent5 36" xfId="15944"/>
    <cellStyle name="40% - Accent5 37" xfId="15943"/>
    <cellStyle name="40% - Accent5 38" xfId="15612"/>
    <cellStyle name="40% - Accent5 39" xfId="15345"/>
    <cellStyle name="40% - Accent5 4" xfId="405"/>
    <cellStyle name="40% - Accent5 4 2" xfId="406"/>
    <cellStyle name="40% - Accent5 4 2 2" xfId="15344"/>
    <cellStyle name="40% - Accent5 4 3" xfId="3649"/>
    <cellStyle name="40% - Accent5 4 4" xfId="3650"/>
    <cellStyle name="40% - Accent5 4 5" xfId="3651"/>
    <cellStyle name="40% - Accent5 4 6" xfId="3652"/>
    <cellStyle name="40% - Accent5 4 7" xfId="7931"/>
    <cellStyle name="40% - Accent5 4 8" xfId="7932"/>
    <cellStyle name="40% - Accent5 40" xfId="15942"/>
    <cellStyle name="40% - Accent5 41" xfId="15941"/>
    <cellStyle name="40% - Accent5 42" xfId="15940"/>
    <cellStyle name="40% - Accent5 43" xfId="15613"/>
    <cellStyle name="40% - Accent5 44" xfId="15639"/>
    <cellStyle name="40% - Accent5 45" xfId="16284"/>
    <cellStyle name="40% - Accent5 46" xfId="15939"/>
    <cellStyle name="40% - Accent5 47" xfId="15638"/>
    <cellStyle name="40% - Accent5 48" xfId="15343"/>
    <cellStyle name="40% - Accent5 49" xfId="16277"/>
    <cellStyle name="40% - Accent5 5" xfId="407"/>
    <cellStyle name="40% - Accent5 5 2" xfId="7933"/>
    <cellStyle name="40% - Accent5 5 3" xfId="7934"/>
    <cellStyle name="40% - Accent5 5 4" xfId="7935"/>
    <cellStyle name="40% - Accent5 5 5" xfId="7936"/>
    <cellStyle name="40% - Accent5 5 6" xfId="7937"/>
    <cellStyle name="40% - Accent5 50" xfId="15938"/>
    <cellStyle name="40% - Accent5 51" xfId="15637"/>
    <cellStyle name="40% - Accent5 52" xfId="15342"/>
    <cellStyle name="40% - Accent5 53" xfId="15937"/>
    <cellStyle name="40% - Accent5 54" xfId="15936"/>
    <cellStyle name="40% - Accent5 55" xfId="15935"/>
    <cellStyle name="40% - Accent5 56" xfId="15934"/>
    <cellStyle name="40% - Accent5 57" xfId="15636"/>
    <cellStyle name="40% - Accent5 58" xfId="15341"/>
    <cellStyle name="40% - Accent5 59" xfId="15933"/>
    <cellStyle name="40% - Accent5 6" xfId="408"/>
    <cellStyle name="40% - Accent5 6 2" xfId="7938"/>
    <cellStyle name="40% - Accent5 60" xfId="15932"/>
    <cellStyle name="40% - Accent5 61" xfId="15931"/>
    <cellStyle name="40% - Accent5 62" xfId="15930"/>
    <cellStyle name="40% - Accent5 63" xfId="15929"/>
    <cellStyle name="40% - Accent5 64" xfId="15807"/>
    <cellStyle name="40% - Accent5 65" xfId="15340"/>
    <cellStyle name="40% - Accent5 66" xfId="15339"/>
    <cellStyle name="40% - Accent5 67" xfId="15338"/>
    <cellStyle name="40% - Accent5 68" xfId="15337"/>
    <cellStyle name="40% - Accent5 69" xfId="15336"/>
    <cellStyle name="40% - Accent5 7" xfId="409"/>
    <cellStyle name="40% - Accent5 7 2" xfId="7939"/>
    <cellStyle name="40% - Accent5 70" xfId="15335"/>
    <cellStyle name="40% - Accent5 71" xfId="15334"/>
    <cellStyle name="40% - Accent5 72" xfId="15333"/>
    <cellStyle name="40% - Accent5 73" xfId="15928"/>
    <cellStyle name="40% - Accent5 74" xfId="15332"/>
    <cellStyle name="40% - Accent5 75" xfId="15927"/>
    <cellStyle name="40% - Accent5 76" xfId="15331"/>
    <cellStyle name="40% - Accent5 77" xfId="15926"/>
    <cellStyle name="40% - Accent5 78" xfId="15330"/>
    <cellStyle name="40% - Accent5 79" xfId="15925"/>
    <cellStyle name="40% - Accent5 8" xfId="410"/>
    <cellStyle name="40% - Accent5 8 2" xfId="7940"/>
    <cellStyle name="40% - Accent5 80" xfId="15329"/>
    <cellStyle name="40% - Accent5 81" xfId="15924"/>
    <cellStyle name="40% - Accent5 82" xfId="15328"/>
    <cellStyle name="40% - Accent5 83" xfId="16222"/>
    <cellStyle name="40% - Accent5 9" xfId="411"/>
    <cellStyle name="40% - Accent5 9 2" xfId="7941"/>
    <cellStyle name="40% - Accent6" xfId="412" builtinId="51" customBuiltin="1"/>
    <cellStyle name="40% - Accent6 10" xfId="413"/>
    <cellStyle name="40% - Accent6 10 2" xfId="7942"/>
    <cellStyle name="40% - Accent6 11" xfId="414"/>
    <cellStyle name="40% - Accent6 11 2" xfId="7943"/>
    <cellStyle name="40% - Accent6 12" xfId="415"/>
    <cellStyle name="40% - Accent6 12 2" xfId="7944"/>
    <cellStyle name="40% - Accent6 13" xfId="416"/>
    <cellStyle name="40% - Accent6 13 2" xfId="7945"/>
    <cellStyle name="40% - Accent6 14" xfId="417"/>
    <cellStyle name="40% - Accent6 14 2" xfId="7946"/>
    <cellStyle name="40% - Accent6 15" xfId="418"/>
    <cellStyle name="40% - Accent6 16" xfId="419"/>
    <cellStyle name="40% - Accent6 17" xfId="420"/>
    <cellStyle name="40% - Accent6 18" xfId="421"/>
    <cellStyle name="40% - Accent6 19" xfId="422"/>
    <cellStyle name="40% - Accent6 2" xfId="423"/>
    <cellStyle name="40% - Accent6 2 2" xfId="424"/>
    <cellStyle name="40% - Accent6 2 2 2" xfId="425"/>
    <cellStyle name="40% - Accent6 2 2 2 2" xfId="15327"/>
    <cellStyle name="40% - Accent6 2 2 3" xfId="4205"/>
    <cellStyle name="40% - Accent6 2 2 3 2" xfId="7947"/>
    <cellStyle name="40% - Accent6 2 2 3 3" xfId="15923"/>
    <cellStyle name="40% - Accent6 2 2 4" xfId="7948"/>
    <cellStyle name="40% - Accent6 2 2 5" xfId="7949"/>
    <cellStyle name="40% - Accent6 2 2 6" xfId="7950"/>
    <cellStyle name="40% - Accent6 2 2_FY10 RCM Model " xfId="7951"/>
    <cellStyle name="40% - Accent6 2 3" xfId="426"/>
    <cellStyle name="40% - Accent6 2 3 2" xfId="3654"/>
    <cellStyle name="40% - Accent6 2 3 2 2" xfId="7952"/>
    <cellStyle name="40% - Accent6 2 3 2 3" xfId="15760"/>
    <cellStyle name="40% - Accent6 2 3 3" xfId="7953"/>
    <cellStyle name="40% - Accent6 2 3 4" xfId="7954"/>
    <cellStyle name="40% - Accent6 2 3 5" xfId="7955"/>
    <cellStyle name="40% - Accent6 2 4" xfId="427"/>
    <cellStyle name="40% - Accent6 2 4 2" xfId="3655"/>
    <cellStyle name="40% - Accent6 2 4 2 2" xfId="7956"/>
    <cellStyle name="40% - Accent6 2 4 2 3" xfId="37934"/>
    <cellStyle name="40% - Accent6 2 4 3" xfId="9685"/>
    <cellStyle name="40% - Accent6 2 4 4" xfId="15326"/>
    <cellStyle name="40% - Accent6 2 5" xfId="428"/>
    <cellStyle name="40% - Accent6 2 5 2" xfId="3656"/>
    <cellStyle name="40% - Accent6 2 5 3" xfId="7957"/>
    <cellStyle name="40% - Accent6 2 5 4" xfId="9686"/>
    <cellStyle name="40% - Accent6 2 6" xfId="3657"/>
    <cellStyle name="40% - Accent6 2 7" xfId="3463"/>
    <cellStyle name="40% - Accent6 2 7 2" xfId="7958"/>
    <cellStyle name="40% - Accent6 2 7 3" xfId="7959"/>
    <cellStyle name="40% - Accent6 2 8" xfId="7960"/>
    <cellStyle name="40% - Accent6 2 9" xfId="38010"/>
    <cellStyle name="40% - Accent6 2_AA - RC Centers FY10 Budget summary for distribution" xfId="429"/>
    <cellStyle name="40% - Accent6 20" xfId="430"/>
    <cellStyle name="40% - Accent6 21" xfId="3462"/>
    <cellStyle name="40% - Accent6 21 2" xfId="7961"/>
    <cellStyle name="40% - Accent6 22" xfId="7962"/>
    <cellStyle name="40% - Accent6 22 2" xfId="9431"/>
    <cellStyle name="40% - Accent6 22 3" xfId="9967"/>
    <cellStyle name="40% - Accent6 23" xfId="7963"/>
    <cellStyle name="40% - Accent6 23 2" xfId="15922"/>
    <cellStyle name="40% - Accent6 24" xfId="7964"/>
    <cellStyle name="40% - Accent6 24 2" xfId="15759"/>
    <cellStyle name="40% - Accent6 25" xfId="7965"/>
    <cellStyle name="40% - Accent6 25 2" xfId="15325"/>
    <cellStyle name="40% - Accent6 26" xfId="15921"/>
    <cellStyle name="40% - Accent6 27" xfId="15758"/>
    <cellStyle name="40% - Accent6 28" xfId="15324"/>
    <cellStyle name="40% - Accent6 29" xfId="15323"/>
    <cellStyle name="40% - Accent6 3" xfId="431"/>
    <cellStyle name="40% - Accent6 3 2" xfId="432"/>
    <cellStyle name="40% - Accent6 3 2 2" xfId="3659"/>
    <cellStyle name="40% - Accent6 3 2 2 2" xfId="15920"/>
    <cellStyle name="40% - Accent6 3 2 3" xfId="7966"/>
    <cellStyle name="40% - Accent6 3 2 4" xfId="7967"/>
    <cellStyle name="40% - Accent6 3 2 5" xfId="7968"/>
    <cellStyle name="40% - Accent6 3 2 6" xfId="7969"/>
    <cellStyle name="40% - Accent6 3 3" xfId="433"/>
    <cellStyle name="40% - Accent6 3 3 2" xfId="3660"/>
    <cellStyle name="40% - Accent6 3 3 2 2" xfId="7970"/>
    <cellStyle name="40% - Accent6 3 3 2 3" xfId="37935"/>
    <cellStyle name="40% - Accent6 3 3 3" xfId="9687"/>
    <cellStyle name="40% - Accent6 3 4" xfId="434"/>
    <cellStyle name="40% - Accent6 3 4 2" xfId="3661"/>
    <cellStyle name="40% - Accent6 3 4 3" xfId="7971"/>
    <cellStyle name="40% - Accent6 3 4 4" xfId="9688"/>
    <cellStyle name="40% - Accent6 3 4 5" xfId="15919"/>
    <cellStyle name="40% - Accent6 3 5" xfId="3662"/>
    <cellStyle name="40% - Accent6 3 6" xfId="3653"/>
    <cellStyle name="40% - Accent6 3 7" xfId="3658"/>
    <cellStyle name="40% - Accent6 3 8" xfId="7972"/>
    <cellStyle name="40% - Accent6 3_AA - RC Centers FY10 Budget summary for distribution" xfId="435"/>
    <cellStyle name="40% - Accent6 30" xfId="15918"/>
    <cellStyle name="40% - Accent6 31" xfId="15917"/>
    <cellStyle name="40% - Accent6 32" xfId="15322"/>
    <cellStyle name="40% - Accent6 33" xfId="16357"/>
    <cellStyle name="40% - Accent6 34" xfId="15640"/>
    <cellStyle name="40% - Accent6 35" xfId="15321"/>
    <cellStyle name="40% - Accent6 36" xfId="15320"/>
    <cellStyle name="40% - Accent6 37" xfId="15319"/>
    <cellStyle name="40% - Accent6 38" xfId="15318"/>
    <cellStyle name="40% - Accent6 39" xfId="15916"/>
    <cellStyle name="40% - Accent6 4" xfId="436"/>
    <cellStyle name="40% - Accent6 4 2" xfId="437"/>
    <cellStyle name="40% - Accent6 4 2 2" xfId="3664"/>
    <cellStyle name="40% - Accent6 4 2 3" xfId="7973"/>
    <cellStyle name="40% - Accent6 4 2 4" xfId="7974"/>
    <cellStyle name="40% - Accent6 4 2 5" xfId="7975"/>
    <cellStyle name="40% - Accent6 4 2 6" xfId="7976"/>
    <cellStyle name="40% - Accent6 4 3" xfId="438"/>
    <cellStyle name="40% - Accent6 4 3 2" xfId="3665"/>
    <cellStyle name="40% - Accent6 4 3 2 2" xfId="7977"/>
    <cellStyle name="40% - Accent6 4 3 2 3" xfId="37936"/>
    <cellStyle name="40% - Accent6 4 3 3" xfId="9689"/>
    <cellStyle name="40% - Accent6 4 4" xfId="439"/>
    <cellStyle name="40% - Accent6 4 4 2" xfId="3666"/>
    <cellStyle name="40% - Accent6 4 4 3" xfId="7978"/>
    <cellStyle name="40% - Accent6 4 4 4" xfId="9690"/>
    <cellStyle name="40% - Accent6 4 4 5" xfId="15915"/>
    <cellStyle name="40% - Accent6 4 5" xfId="3667"/>
    <cellStyle name="40% - Accent6 4 6" xfId="3668"/>
    <cellStyle name="40% - Accent6 4 7" xfId="3663"/>
    <cellStyle name="40% - Accent6 4 8" xfId="7979"/>
    <cellStyle name="40% - Accent6 4_FY09 YTD for FY10 allocation" xfId="440"/>
    <cellStyle name="40% - Accent6 40" xfId="15914"/>
    <cellStyle name="40% - Accent6 41" xfId="15913"/>
    <cellStyle name="40% - Accent6 42" xfId="15317"/>
    <cellStyle name="40% - Accent6 43" xfId="16361"/>
    <cellStyle name="40% - Accent6 44" xfId="15635"/>
    <cellStyle name="40% - Accent6 45" xfId="15316"/>
    <cellStyle name="40% - Accent6 46" xfId="15315"/>
    <cellStyle name="40% - Accent6 47" xfId="15314"/>
    <cellStyle name="40% - Accent6 48" xfId="15313"/>
    <cellStyle name="40% - Accent6 49" xfId="15912"/>
    <cellStyle name="40% - Accent6 5" xfId="441"/>
    <cellStyle name="40% - Accent6 5 2" xfId="442"/>
    <cellStyle name="40% - Accent6 5 3" xfId="443"/>
    <cellStyle name="40% - Accent6 5 3 2" xfId="3669"/>
    <cellStyle name="40% - Accent6 5 3 3" xfId="9691"/>
    <cellStyle name="40% - Accent6 5 4" xfId="444"/>
    <cellStyle name="40% - Accent6 5 4 2" xfId="7980"/>
    <cellStyle name="40% - Accent6 5 4 3" xfId="7981"/>
    <cellStyle name="40% - Accent6 5 5" xfId="7982"/>
    <cellStyle name="40% - Accent6 5 6" xfId="7983"/>
    <cellStyle name="40% - Accent6 5_FY09 YTD for FY10 allocation" xfId="445"/>
    <cellStyle name="40% - Accent6 50" xfId="15630"/>
    <cellStyle name="40% - Accent6 51" xfId="15634"/>
    <cellStyle name="40% - Accent6 52" xfId="15633"/>
    <cellStyle name="40% - Accent6 53" xfId="16343"/>
    <cellStyle name="40% - Accent6 54" xfId="15911"/>
    <cellStyle name="40% - Accent6 55" xfId="15783"/>
    <cellStyle name="40% - Accent6 56" xfId="15312"/>
    <cellStyle name="40% - Accent6 57" xfId="16344"/>
    <cellStyle name="40% - Accent6 58" xfId="15910"/>
    <cellStyle name="40% - Accent6 59" xfId="15632"/>
    <cellStyle name="40% - Accent6 6" xfId="446"/>
    <cellStyle name="40% - Accent6 6 2" xfId="447"/>
    <cellStyle name="40% - Accent6 6 3" xfId="448"/>
    <cellStyle name="40% - Accent6 6 3 2" xfId="3670"/>
    <cellStyle name="40% - Accent6 6 3 3" xfId="9692"/>
    <cellStyle name="40% - Accent6 6 4" xfId="449"/>
    <cellStyle name="40% - Accent6 6 4 2" xfId="7984"/>
    <cellStyle name="40% - Accent6 6 4 3" xfId="7985"/>
    <cellStyle name="40% - Accent6 6 5" xfId="7986"/>
    <cellStyle name="40% - Accent6 6 6" xfId="7987"/>
    <cellStyle name="40% - Accent6 6_FY09 YTD for FY10 allocation" xfId="450"/>
    <cellStyle name="40% - Accent6 60" xfId="15311"/>
    <cellStyle name="40% - Accent6 61" xfId="15909"/>
    <cellStyle name="40% - Accent6 62" xfId="15908"/>
    <cellStyle name="40% - Accent6 63" xfId="15907"/>
    <cellStyle name="40% - Accent6 64" xfId="15906"/>
    <cellStyle name="40% - Accent6 65" xfId="15631"/>
    <cellStyle name="40% - Accent6 66" xfId="15310"/>
    <cellStyle name="40% - Accent6 67" xfId="15309"/>
    <cellStyle name="40% - Accent6 68" xfId="15308"/>
    <cellStyle name="40% - Accent6 69" xfId="15905"/>
    <cellStyle name="40% - Accent6 7" xfId="451"/>
    <cellStyle name="40% - Accent6 7 2" xfId="4110"/>
    <cellStyle name="40% - Accent6 7 2 2" xfId="7988"/>
    <cellStyle name="40% - Accent6 70" xfId="15778"/>
    <cellStyle name="40% - Accent6 71" xfId="15629"/>
    <cellStyle name="40% - Accent6 72" xfId="15628"/>
    <cellStyle name="40% - Accent6 73" xfId="16276"/>
    <cellStyle name="40% - Accent6 74" xfId="15904"/>
    <cellStyle name="40% - Accent6 75" xfId="15627"/>
    <cellStyle name="40% - Accent6 76" xfId="15307"/>
    <cellStyle name="40% - Accent6 77" xfId="16280"/>
    <cellStyle name="40% - Accent6 78" xfId="15903"/>
    <cellStyle name="40% - Accent6 79" xfId="15626"/>
    <cellStyle name="40% - Accent6 8" xfId="452"/>
    <cellStyle name="40% - Accent6 8 2" xfId="4111"/>
    <cellStyle name="40% - Accent6 8 2 2" xfId="7989"/>
    <cellStyle name="40% - Accent6 80" xfId="15306"/>
    <cellStyle name="40% - Accent6 81" xfId="15902"/>
    <cellStyle name="40% - Accent6 82" xfId="15901"/>
    <cellStyle name="40% - Accent6 83" xfId="15900"/>
    <cellStyle name="40% - Accent6 84" xfId="15899"/>
    <cellStyle name="40% - Accent6 85" xfId="15777"/>
    <cellStyle name="40% - Accent6 86" xfId="15305"/>
    <cellStyle name="40% - Accent6 87" xfId="15597"/>
    <cellStyle name="40% - Accent6 9" xfId="453"/>
    <cellStyle name="40% - Accent6 9 2" xfId="4112"/>
    <cellStyle name="40% - Accent6 9 2 2" xfId="7990"/>
    <cellStyle name="60% - Accent1" xfId="454" builtinId="32" customBuiltin="1"/>
    <cellStyle name="60% - Accent1 10" xfId="455"/>
    <cellStyle name="60% - Accent1 10 2" xfId="7991"/>
    <cellStyle name="60% - Accent1 11" xfId="456"/>
    <cellStyle name="60% - Accent1 11 2" xfId="7992"/>
    <cellStyle name="60% - Accent1 12" xfId="457"/>
    <cellStyle name="60% - Accent1 12 2" xfId="7993"/>
    <cellStyle name="60% - Accent1 13" xfId="458"/>
    <cellStyle name="60% - Accent1 13 2" xfId="7994"/>
    <cellStyle name="60% - Accent1 14" xfId="459"/>
    <cellStyle name="60% - Accent1 14 2" xfId="7995"/>
    <cellStyle name="60% - Accent1 15" xfId="460"/>
    <cellStyle name="60% - Accent1 16" xfId="461"/>
    <cellStyle name="60% - Accent1 17" xfId="462"/>
    <cellStyle name="60% - Accent1 18" xfId="463"/>
    <cellStyle name="60% - Accent1 19" xfId="464"/>
    <cellStyle name="60% - Accent1 2" xfId="465"/>
    <cellStyle name="60% - Accent1 2 2" xfId="466"/>
    <cellStyle name="60% - Accent1 2 2 2" xfId="4204"/>
    <cellStyle name="60% - Accent1 2 2 2 2" xfId="7996"/>
    <cellStyle name="60% - Accent1 2 2 2 3" xfId="7997"/>
    <cellStyle name="60% - Accent1 2 2 3" xfId="7998"/>
    <cellStyle name="60% - Accent1 2 2 4" xfId="7999"/>
    <cellStyle name="60% - Accent1 2 2 5" xfId="8000"/>
    <cellStyle name="60% - Accent1 2 2 6" xfId="8001"/>
    <cellStyle name="60% - Accent1 2 3" xfId="467"/>
    <cellStyle name="60% - Accent1 2 3 2" xfId="3672"/>
    <cellStyle name="60% - Accent1 2 3 2 2" xfId="8002"/>
    <cellStyle name="60% - Accent1 2 3 2 3" xfId="37937"/>
    <cellStyle name="60% - Accent1 2 3 3" xfId="9693"/>
    <cellStyle name="60% - Accent1 2 4" xfId="468"/>
    <cellStyle name="60% - Accent1 2 4 2" xfId="3673"/>
    <cellStyle name="60% - Accent1 2 4 3" xfId="8003"/>
    <cellStyle name="60% - Accent1 2 4 4" xfId="9694"/>
    <cellStyle name="60% - Accent1 2 5" xfId="3674"/>
    <cellStyle name="60% - Accent1 2 6" xfId="3675"/>
    <cellStyle name="60% - Accent1 2 7" xfId="8004"/>
    <cellStyle name="60% - Accent1 2 8" xfId="8005"/>
    <cellStyle name="60% - Accent1 2_AA - RC Centers FY10 Budget summary for distribution" xfId="469"/>
    <cellStyle name="60% - Accent1 20" xfId="470"/>
    <cellStyle name="60% - Accent1 21" xfId="3464"/>
    <cellStyle name="60% - Accent1 21 2" xfId="8006"/>
    <cellStyle name="60% - Accent1 22" xfId="8007"/>
    <cellStyle name="60% - Accent1 22 2" xfId="9432"/>
    <cellStyle name="60% - Accent1 22 3" xfId="9968"/>
    <cellStyle name="60% - Accent1 23" xfId="8008"/>
    <cellStyle name="60% - Accent1 23 2" xfId="15304"/>
    <cellStyle name="60% - Accent1 24" xfId="8009"/>
    <cellStyle name="60% - Accent1 24 2" xfId="15898"/>
    <cellStyle name="60% - Accent1 25" xfId="8010"/>
    <cellStyle name="60% - Accent1 25 2" xfId="15897"/>
    <cellStyle name="60% - Accent1 26" xfId="15896"/>
    <cellStyle name="60% - Accent1 27" xfId="16409"/>
    <cellStyle name="60% - Accent1 28" xfId="16269"/>
    <cellStyle name="60% - Accent1 29" xfId="15895"/>
    <cellStyle name="60% - Accent1 3" xfId="471"/>
    <cellStyle name="60% - Accent1 3 2" xfId="472"/>
    <cellStyle name="60% - Accent1 3 2 2" xfId="3677"/>
    <cellStyle name="60% - Accent1 3 2 3" xfId="8011"/>
    <cellStyle name="60% - Accent1 3 2 4" xfId="8012"/>
    <cellStyle name="60% - Accent1 3 2 5" xfId="8013"/>
    <cellStyle name="60% - Accent1 3 2 6" xfId="8014"/>
    <cellStyle name="60% - Accent1 3 3" xfId="473"/>
    <cellStyle name="60% - Accent1 3 3 2" xfId="3678"/>
    <cellStyle name="60% - Accent1 3 3 2 2" xfId="8015"/>
    <cellStyle name="60% - Accent1 3 3 2 3" xfId="37938"/>
    <cellStyle name="60% - Accent1 3 3 3" xfId="9695"/>
    <cellStyle name="60% - Accent1 3 4" xfId="474"/>
    <cellStyle name="60% - Accent1 3 4 2" xfId="3679"/>
    <cellStyle name="60% - Accent1 3 4 3" xfId="8016"/>
    <cellStyle name="60% - Accent1 3 4 4" xfId="9696"/>
    <cellStyle name="60% - Accent1 3 5" xfId="3671"/>
    <cellStyle name="60% - Accent1 3 6" xfId="3680"/>
    <cellStyle name="60% - Accent1 3 7" xfId="3676"/>
    <cellStyle name="60% - Accent1 3 8" xfId="8017"/>
    <cellStyle name="60% - Accent1 3_AA - RC Centers FY10 Budget summary for distribution" xfId="475"/>
    <cellStyle name="60% - Accent1 30" xfId="15894"/>
    <cellStyle name="60% - Accent1 31" xfId="15610"/>
    <cellStyle name="60% - Accent1 32" xfId="15303"/>
    <cellStyle name="60% - Accent1 33" xfId="15302"/>
    <cellStyle name="60% - Accent1 34" xfId="15893"/>
    <cellStyle name="60% - Accent1 35" xfId="15892"/>
    <cellStyle name="60% - Accent1 36" xfId="15891"/>
    <cellStyle name="60% - Accent1 37" xfId="15611"/>
    <cellStyle name="60% - Accent1 38" xfId="15779"/>
    <cellStyle name="60% - Accent1 39" xfId="16355"/>
    <cellStyle name="60% - Accent1 4" xfId="476"/>
    <cellStyle name="60% - Accent1 4 2" xfId="477"/>
    <cellStyle name="60% - Accent1 4 2 2" xfId="8018"/>
    <cellStyle name="60% - Accent1 4 2 2 2" xfId="8019"/>
    <cellStyle name="60% - Accent1 4 2 3" xfId="8020"/>
    <cellStyle name="60% - Accent1 4 2 4" xfId="8021"/>
    <cellStyle name="60% - Accent1 4 2 5" xfId="8022"/>
    <cellStyle name="60% - Accent1 4 3" xfId="478"/>
    <cellStyle name="60% - Accent1 4 3 2" xfId="3682"/>
    <cellStyle name="60% - Accent1 4 3 2 2" xfId="8023"/>
    <cellStyle name="60% - Accent1 4 3 2 3" xfId="37939"/>
    <cellStyle name="60% - Accent1 4 3 3" xfId="9697"/>
    <cellStyle name="60% - Accent1 4 4" xfId="479"/>
    <cellStyle name="60% - Accent1 4 4 2" xfId="3683"/>
    <cellStyle name="60% - Accent1 4 4 3" xfId="8024"/>
    <cellStyle name="60% - Accent1 4 4 4" xfId="9698"/>
    <cellStyle name="60% - Accent1 4 5" xfId="3684"/>
    <cellStyle name="60% - Accent1 4 6" xfId="3685"/>
    <cellStyle name="60% - Accent1 4 7" xfId="3681"/>
    <cellStyle name="60% - Accent1 4 8" xfId="8025"/>
    <cellStyle name="60% - Accent1 4_KC E&amp;G program trend" xfId="480"/>
    <cellStyle name="60% - Accent1 40" xfId="15890"/>
    <cellStyle name="60% - Accent1 41" xfId="15780"/>
    <cellStyle name="60% - Accent1 42" xfId="15301"/>
    <cellStyle name="60% - Accent1 43" xfId="16346"/>
    <cellStyle name="60% - Accent1 44" xfId="15889"/>
    <cellStyle name="60% - Accent1 45" xfId="15781"/>
    <cellStyle name="60% - Accent1 46" xfId="15300"/>
    <cellStyle name="60% - Accent1 47" xfId="15888"/>
    <cellStyle name="60% - Accent1 48" xfId="15887"/>
    <cellStyle name="60% - Accent1 49" xfId="15886"/>
    <cellStyle name="60% - Accent1 5" xfId="481"/>
    <cellStyle name="60% - Accent1 5 2" xfId="482"/>
    <cellStyle name="60% - Accent1 5 2 2" xfId="3686"/>
    <cellStyle name="60% - Accent1 5 2 3" xfId="9699"/>
    <cellStyle name="60% - Accent1 5 3" xfId="483"/>
    <cellStyle name="60% - Accent1 5 3 2" xfId="8026"/>
    <cellStyle name="60% - Accent1 5 4" xfId="8027"/>
    <cellStyle name="60% - Accent1 5 5" xfId="8028"/>
    <cellStyle name="60% - Accent1 5 6" xfId="8029"/>
    <cellStyle name="60% - Accent1 50" xfId="15885"/>
    <cellStyle name="60% - Accent1 51" xfId="15782"/>
    <cellStyle name="60% - Accent1 52" xfId="15299"/>
    <cellStyle name="60% - Accent1 53" xfId="15884"/>
    <cellStyle name="60% - Accent1 54" xfId="15883"/>
    <cellStyle name="60% - Accent1 55" xfId="15882"/>
    <cellStyle name="60% - Accent1 56" xfId="15881"/>
    <cellStyle name="60% - Accent1 57" xfId="15880"/>
    <cellStyle name="60% - Accent1 58" xfId="15808"/>
    <cellStyle name="60% - Accent1 59" xfId="15298"/>
    <cellStyle name="60% - Accent1 6" xfId="484"/>
    <cellStyle name="60% - Accent1 6 2" xfId="485"/>
    <cellStyle name="60% - Accent1 6 2 2" xfId="3687"/>
    <cellStyle name="60% - Accent1 6 2 3" xfId="9700"/>
    <cellStyle name="60% - Accent1 6 3" xfId="486"/>
    <cellStyle name="60% - Accent1 6 3 2" xfId="8030"/>
    <cellStyle name="60% - Accent1 6 3 3" xfId="8031"/>
    <cellStyle name="60% - Accent1 6 4" xfId="8032"/>
    <cellStyle name="60% - Accent1 6 5" xfId="8033"/>
    <cellStyle name="60% - Accent1 60" xfId="15297"/>
    <cellStyle name="60% - Accent1 61" xfId="15296"/>
    <cellStyle name="60% - Accent1 62" xfId="15295"/>
    <cellStyle name="60% - Accent1 63" xfId="15294"/>
    <cellStyle name="60% - Accent1 64" xfId="15293"/>
    <cellStyle name="60% - Accent1 65" xfId="15292"/>
    <cellStyle name="60% - Accent1 66" xfId="15291"/>
    <cellStyle name="60% - Accent1 67" xfId="15879"/>
    <cellStyle name="60% - Accent1 68" xfId="15290"/>
    <cellStyle name="60% - Accent1 69" xfId="15878"/>
    <cellStyle name="60% - Accent1 7" xfId="487"/>
    <cellStyle name="60% - Accent1 7 2" xfId="4113"/>
    <cellStyle name="60% - Accent1 7 2 2" xfId="8034"/>
    <cellStyle name="60% - Accent1 70" xfId="15289"/>
    <cellStyle name="60% - Accent1 71" xfId="15877"/>
    <cellStyle name="60% - Accent1 72" xfId="15288"/>
    <cellStyle name="60% - Accent1 73" xfId="15876"/>
    <cellStyle name="60% - Accent1 74" xfId="15287"/>
    <cellStyle name="60% - Accent1 75" xfId="15875"/>
    <cellStyle name="60% - Accent1 76" xfId="15286"/>
    <cellStyle name="60% - Accent1 77" xfId="15285"/>
    <cellStyle name="60% - Accent1 78" xfId="15874"/>
    <cellStyle name="60% - Accent1 79" xfId="15761"/>
    <cellStyle name="60% - Accent1 8" xfId="488"/>
    <cellStyle name="60% - Accent1 8 2" xfId="4114"/>
    <cellStyle name="60% - Accent1 8 2 2" xfId="8035"/>
    <cellStyle name="60% - Accent1 80" xfId="15284"/>
    <cellStyle name="60% - Accent1 81" xfId="15873"/>
    <cellStyle name="60% - Accent1 82" xfId="15757"/>
    <cellStyle name="60% - Accent1 83" xfId="15283"/>
    <cellStyle name="60% - Accent1 84" xfId="15872"/>
    <cellStyle name="60% - Accent1 85" xfId="15756"/>
    <cellStyle name="60% - Accent1 86" xfId="15602"/>
    <cellStyle name="60% - Accent1 9" xfId="489"/>
    <cellStyle name="60% - Accent1 9 2" xfId="4115"/>
    <cellStyle name="60% - Accent1 9 2 2" xfId="8036"/>
    <cellStyle name="60% - Accent2" xfId="490" builtinId="36" customBuiltin="1"/>
    <cellStyle name="60% - Accent2 10" xfId="491"/>
    <cellStyle name="60% - Accent2 10 2" xfId="8037"/>
    <cellStyle name="60% - Accent2 11" xfId="492"/>
    <cellStyle name="60% - Accent2 11 2" xfId="8038"/>
    <cellStyle name="60% - Accent2 12" xfId="493"/>
    <cellStyle name="60% - Accent2 12 2" xfId="8039"/>
    <cellStyle name="60% - Accent2 13" xfId="494"/>
    <cellStyle name="60% - Accent2 13 2" xfId="8040"/>
    <cellStyle name="60% - Accent2 14" xfId="495"/>
    <cellStyle name="60% - Accent2 14 2" xfId="8041"/>
    <cellStyle name="60% - Accent2 15" xfId="496"/>
    <cellStyle name="60% - Accent2 16" xfId="497"/>
    <cellStyle name="60% - Accent2 17" xfId="498"/>
    <cellStyle name="60% - Accent2 18" xfId="499"/>
    <cellStyle name="60% - Accent2 19" xfId="500"/>
    <cellStyle name="60% - Accent2 2" xfId="501"/>
    <cellStyle name="60% - Accent2 2 2" xfId="502"/>
    <cellStyle name="60% - Accent2 2 3" xfId="3688"/>
    <cellStyle name="60% - Accent2 2 4" xfId="3689"/>
    <cellStyle name="60% - Accent2 2 5" xfId="3690"/>
    <cellStyle name="60% - Accent2 2 6" xfId="3691"/>
    <cellStyle name="60% - Accent2 2 7" xfId="8042"/>
    <cellStyle name="60% - Accent2 2 8" xfId="8043"/>
    <cellStyle name="60% - Accent2 2_AA - RC Centers FY10 Budget summary for distribution" xfId="503"/>
    <cellStyle name="60% - Accent2 20" xfId="504"/>
    <cellStyle name="60% - Accent2 21" xfId="3465"/>
    <cellStyle name="60% - Accent2 22" xfId="8044"/>
    <cellStyle name="60% - Accent2 23" xfId="8045"/>
    <cellStyle name="60% - Accent2 24" xfId="8046"/>
    <cellStyle name="60% - Accent2 25" xfId="8047"/>
    <cellStyle name="60% - Accent2 26" xfId="15281"/>
    <cellStyle name="60% - Accent2 27" xfId="15871"/>
    <cellStyle name="60% - Accent2 28" xfId="15870"/>
    <cellStyle name="60% - Accent2 29" xfId="15869"/>
    <cellStyle name="60% - Accent2 3" xfId="505"/>
    <cellStyle name="60% - Accent2 3 2" xfId="506"/>
    <cellStyle name="60% - Accent2 3 3" xfId="3692"/>
    <cellStyle name="60% - Accent2 3 4" xfId="3693"/>
    <cellStyle name="60% - Accent2 3 5" xfId="3694"/>
    <cellStyle name="60% - Accent2 3 6" xfId="3695"/>
    <cellStyle name="60% - Accent2 3 7" xfId="8048"/>
    <cellStyle name="60% - Accent2 3 8" xfId="8049"/>
    <cellStyle name="60% - Accent2 3_AA - RC Centers FY10 Budget summary for distribution" xfId="507"/>
    <cellStyle name="60% - Accent2 30" xfId="15868"/>
    <cellStyle name="60% - Accent2 31" xfId="15280"/>
    <cellStyle name="60% - Accent2 32" xfId="16350"/>
    <cellStyle name="60% - Accent2 33" xfId="15784"/>
    <cellStyle name="60% - Accent2 34" xfId="15279"/>
    <cellStyle name="60% - Accent2 35" xfId="15278"/>
    <cellStyle name="60% - Accent2 36" xfId="15277"/>
    <cellStyle name="60% - Accent2 37" xfId="15276"/>
    <cellStyle name="60% - Accent2 38" xfId="15867"/>
    <cellStyle name="60% - Accent2 39" xfId="15866"/>
    <cellStyle name="60% - Accent2 4" xfId="508"/>
    <cellStyle name="60% - Accent2 4 2" xfId="509"/>
    <cellStyle name="60% - Accent2 4 3" xfId="3696"/>
    <cellStyle name="60% - Accent2 4 4" xfId="3697"/>
    <cellStyle name="60% - Accent2 4 5" xfId="3698"/>
    <cellStyle name="60% - Accent2 4 6" xfId="3699"/>
    <cellStyle name="60% - Accent2 4 7" xfId="8050"/>
    <cellStyle name="60% - Accent2 4 8" xfId="8051"/>
    <cellStyle name="60% - Accent2 40" xfId="15865"/>
    <cellStyle name="60% - Accent2 41" xfId="15864"/>
    <cellStyle name="60% - Accent2 42" xfId="15275"/>
    <cellStyle name="60% - Accent2 43" xfId="16285"/>
    <cellStyle name="60% - Accent2 44" xfId="15785"/>
    <cellStyle name="60% - Accent2 45" xfId="15274"/>
    <cellStyle name="60% - Accent2 46" xfId="15273"/>
    <cellStyle name="60% - Accent2 47" xfId="15272"/>
    <cellStyle name="60% - Accent2 48" xfId="15271"/>
    <cellStyle name="60% - Accent2 49" xfId="15863"/>
    <cellStyle name="60% - Accent2 5" xfId="510"/>
    <cellStyle name="60% - Accent2 5 2" xfId="8052"/>
    <cellStyle name="60% - Accent2 5 3" xfId="8053"/>
    <cellStyle name="60% - Accent2 5 4" xfId="8054"/>
    <cellStyle name="60% - Accent2 5 5" xfId="8055"/>
    <cellStyle name="60% - Accent2 5 6" xfId="8056"/>
    <cellStyle name="60% - Accent2 50" xfId="15792"/>
    <cellStyle name="60% - Accent2 51" xfId="15787"/>
    <cellStyle name="60% - Accent2 52" xfId="15788"/>
    <cellStyle name="60% - Accent2 53" xfId="16282"/>
    <cellStyle name="60% - Accent2 54" xfId="15862"/>
    <cellStyle name="60% - Accent2 55" xfId="15789"/>
    <cellStyle name="60% - Accent2 56" xfId="15270"/>
    <cellStyle name="60% - Accent2 57" xfId="16358"/>
    <cellStyle name="60% - Accent2 58" xfId="15861"/>
    <cellStyle name="60% - Accent2 59" xfId="15790"/>
    <cellStyle name="60% - Accent2 6" xfId="511"/>
    <cellStyle name="60% - Accent2 6 2" xfId="8057"/>
    <cellStyle name="60% - Accent2 60" xfId="15269"/>
    <cellStyle name="60% - Accent2 61" xfId="15860"/>
    <cellStyle name="60% - Accent2 62" xfId="15859"/>
    <cellStyle name="60% - Accent2 63" xfId="15858"/>
    <cellStyle name="60% - Accent2 64" xfId="15857"/>
    <cellStyle name="60% - Accent2 65" xfId="15791"/>
    <cellStyle name="60% - Accent2 66" xfId="15268"/>
    <cellStyle name="60% - Accent2 67" xfId="15267"/>
    <cellStyle name="60% - Accent2 68" xfId="15266"/>
    <cellStyle name="60% - Accent2 69" xfId="15856"/>
    <cellStyle name="60% - Accent2 7" xfId="512"/>
    <cellStyle name="60% - Accent2 7 2" xfId="8058"/>
    <cellStyle name="60% - Accent2 70" xfId="15797"/>
    <cellStyle name="60% - Accent2 71" xfId="15801"/>
    <cellStyle name="60% - Accent2 72" xfId="15793"/>
    <cellStyle name="60% - Accent2 73" xfId="16287"/>
    <cellStyle name="60% - Accent2 74" xfId="15855"/>
    <cellStyle name="60% - Accent2 75" xfId="15794"/>
    <cellStyle name="60% - Accent2 76" xfId="15265"/>
    <cellStyle name="60% - Accent2 77" xfId="16349"/>
    <cellStyle name="60% - Accent2 78" xfId="15854"/>
    <cellStyle name="60% - Accent2 79" xfId="15795"/>
    <cellStyle name="60% - Accent2 8" xfId="513"/>
    <cellStyle name="60% - Accent2 8 2" xfId="8059"/>
    <cellStyle name="60% - Accent2 80" xfId="15264"/>
    <cellStyle name="60% - Accent2 81" xfId="15853"/>
    <cellStyle name="60% - Accent2 82" xfId="15852"/>
    <cellStyle name="60% - Accent2 83" xfId="15601"/>
    <cellStyle name="60% - Accent2 9" xfId="514"/>
    <cellStyle name="60% - Accent2 9 2" xfId="8060"/>
    <cellStyle name="60% - Accent3" xfId="515" builtinId="40" customBuiltin="1"/>
    <cellStyle name="60% - Accent3 10" xfId="516"/>
    <cellStyle name="60% - Accent3 10 2" xfId="8061"/>
    <cellStyle name="60% - Accent3 11" xfId="517"/>
    <cellStyle name="60% - Accent3 11 2" xfId="8062"/>
    <cellStyle name="60% - Accent3 12" xfId="518"/>
    <cellStyle name="60% - Accent3 12 2" xfId="8063"/>
    <cellStyle name="60% - Accent3 13" xfId="519"/>
    <cellStyle name="60% - Accent3 13 2" xfId="8064"/>
    <cellStyle name="60% - Accent3 14" xfId="520"/>
    <cellStyle name="60% - Accent3 14 2" xfId="8065"/>
    <cellStyle name="60% - Accent3 15" xfId="521"/>
    <cellStyle name="60% - Accent3 16" xfId="522"/>
    <cellStyle name="60% - Accent3 17" xfId="523"/>
    <cellStyle name="60% - Accent3 18" xfId="524"/>
    <cellStyle name="60% - Accent3 19" xfId="525"/>
    <cellStyle name="60% - Accent3 2" xfId="526"/>
    <cellStyle name="60% - Accent3 2 2" xfId="527"/>
    <cellStyle name="60% - Accent3 2 2 2" xfId="4203"/>
    <cellStyle name="60% - Accent3 2 2 2 2" xfId="8066"/>
    <cellStyle name="60% - Accent3 2 2 2 3" xfId="8067"/>
    <cellStyle name="60% - Accent3 2 2 3" xfId="8068"/>
    <cellStyle name="60% - Accent3 2 2 4" xfId="8069"/>
    <cellStyle name="60% - Accent3 2 2 5" xfId="8070"/>
    <cellStyle name="60% - Accent3 2 2 6" xfId="8071"/>
    <cellStyle name="60% - Accent3 2 3" xfId="528"/>
    <cellStyle name="60% - Accent3 2 3 2" xfId="3701"/>
    <cellStyle name="60% - Accent3 2 3 2 2" xfId="8072"/>
    <cellStyle name="60% - Accent3 2 3 2 3" xfId="37940"/>
    <cellStyle name="60% - Accent3 2 3 3" xfId="9701"/>
    <cellStyle name="60% - Accent3 2 4" xfId="529"/>
    <cellStyle name="60% - Accent3 2 4 2" xfId="3702"/>
    <cellStyle name="60% - Accent3 2 4 3" xfId="8073"/>
    <cellStyle name="60% - Accent3 2 4 4" xfId="9702"/>
    <cellStyle name="60% - Accent3 2 5" xfId="3703"/>
    <cellStyle name="60% - Accent3 2 6" xfId="3704"/>
    <cellStyle name="60% - Accent3 2 7" xfId="8074"/>
    <cellStyle name="60% - Accent3 2 8" xfId="8075"/>
    <cellStyle name="60% - Accent3 2_AA - RC Centers FY10 Budget summary for distribution" xfId="530"/>
    <cellStyle name="60% - Accent3 20" xfId="531"/>
    <cellStyle name="60% - Accent3 21" xfId="3466"/>
    <cellStyle name="60% - Accent3 21 2" xfId="8076"/>
    <cellStyle name="60% - Accent3 22" xfId="8077"/>
    <cellStyle name="60% - Accent3 22 2" xfId="9433"/>
    <cellStyle name="60% - Accent3 22 3" xfId="9969"/>
    <cellStyle name="60% - Accent3 23" xfId="8078"/>
    <cellStyle name="60% - Accent3 23 2" xfId="15851"/>
    <cellStyle name="60% - Accent3 24" xfId="8079"/>
    <cellStyle name="60% - Accent3 24 2" xfId="15850"/>
    <cellStyle name="60% - Accent3 25" xfId="8080"/>
    <cellStyle name="60% - Accent3 25 2" xfId="15796"/>
    <cellStyle name="60% - Accent3 26" xfId="15263"/>
    <cellStyle name="60% - Accent3 27" xfId="15262"/>
    <cellStyle name="60% - Accent3 28" xfId="15849"/>
    <cellStyle name="60% - Accent3 29" xfId="15848"/>
    <cellStyle name="60% - Accent3 3" xfId="532"/>
    <cellStyle name="60% - Accent3 3 2" xfId="533"/>
    <cellStyle name="60% - Accent3 3 2 2" xfId="3706"/>
    <cellStyle name="60% - Accent3 3 2 3" xfId="8081"/>
    <cellStyle name="60% - Accent3 3 2 4" xfId="8082"/>
    <cellStyle name="60% - Accent3 3 2 5" xfId="8083"/>
    <cellStyle name="60% - Accent3 3 2 6" xfId="8084"/>
    <cellStyle name="60% - Accent3 3 3" xfId="534"/>
    <cellStyle name="60% - Accent3 3 3 2" xfId="3700"/>
    <cellStyle name="60% - Accent3 3 3 2 2" xfId="8085"/>
    <cellStyle name="60% - Accent3 3 3 2 3" xfId="37941"/>
    <cellStyle name="60% - Accent3 3 3 3" xfId="9703"/>
    <cellStyle name="60% - Accent3 3 4" xfId="535"/>
    <cellStyle name="60% - Accent3 3 4 2" xfId="3707"/>
    <cellStyle name="60% - Accent3 3 4 3" xfId="8086"/>
    <cellStyle name="60% - Accent3 3 4 4" xfId="9704"/>
    <cellStyle name="60% - Accent3 3 5" xfId="3708"/>
    <cellStyle name="60% - Accent3 3 6" xfId="3709"/>
    <cellStyle name="60% - Accent3 3 7" xfId="3705"/>
    <cellStyle name="60% - Accent3 3 8" xfId="8087"/>
    <cellStyle name="60% - Accent3 3_AA - RC Centers FY10 Budget summary for distribution" xfId="536"/>
    <cellStyle name="60% - Accent3 30" xfId="15847"/>
    <cellStyle name="60% - Accent3 31" xfId="16408"/>
    <cellStyle name="60% - Accent3 32" xfId="16268"/>
    <cellStyle name="60% - Accent3 33" xfId="15846"/>
    <cellStyle name="60% - Accent3 34" xfId="15845"/>
    <cellStyle name="60% - Accent3 35" xfId="15608"/>
    <cellStyle name="60% - Accent3 36" xfId="15261"/>
    <cellStyle name="60% - Accent3 37" xfId="15260"/>
    <cellStyle name="60% - Accent3 38" xfId="15844"/>
    <cellStyle name="60% - Accent3 39" xfId="15843"/>
    <cellStyle name="60% - Accent3 4" xfId="537"/>
    <cellStyle name="60% - Accent3 4 2" xfId="538"/>
    <cellStyle name="60% - Accent3 4 2 2" xfId="8088"/>
    <cellStyle name="60% - Accent3 4 2 2 2" xfId="8089"/>
    <cellStyle name="60% - Accent3 4 2 3" xfId="8090"/>
    <cellStyle name="60% - Accent3 4 2 4" xfId="8091"/>
    <cellStyle name="60% - Accent3 4 2 5" xfId="8092"/>
    <cellStyle name="60% - Accent3 4 3" xfId="539"/>
    <cellStyle name="60% - Accent3 4 3 2" xfId="3711"/>
    <cellStyle name="60% - Accent3 4 3 2 2" xfId="8093"/>
    <cellStyle name="60% - Accent3 4 3 2 3" xfId="37942"/>
    <cellStyle name="60% - Accent3 4 3 3" xfId="9705"/>
    <cellStyle name="60% - Accent3 4 4" xfId="540"/>
    <cellStyle name="60% - Accent3 4 4 2" xfId="3712"/>
    <cellStyle name="60% - Accent3 4 4 3" xfId="8094"/>
    <cellStyle name="60% - Accent3 4 4 4" xfId="9706"/>
    <cellStyle name="60% - Accent3 4 5" xfId="3713"/>
    <cellStyle name="60% - Accent3 4 6" xfId="3714"/>
    <cellStyle name="60% - Accent3 4 7" xfId="3710"/>
    <cellStyle name="60% - Accent3 4 8" xfId="8095"/>
    <cellStyle name="60% - Accent3 4_KC E&amp;G program trend" xfId="541"/>
    <cellStyle name="60% - Accent3 40" xfId="15842"/>
    <cellStyle name="60% - Accent3 41" xfId="15609"/>
    <cellStyle name="60% - Accent3 42" xfId="15798"/>
    <cellStyle name="60% - Accent3 43" xfId="16283"/>
    <cellStyle name="60% - Accent3 44" xfId="15841"/>
    <cellStyle name="60% - Accent3 45" xfId="15799"/>
    <cellStyle name="60% - Accent3 46" xfId="15259"/>
    <cellStyle name="60% - Accent3 47" xfId="16359"/>
    <cellStyle name="60% - Accent3 48" xfId="15840"/>
    <cellStyle name="60% - Accent3 49" xfId="15786"/>
    <cellStyle name="60% - Accent3 5" xfId="542"/>
    <cellStyle name="60% - Accent3 5 2" xfId="543"/>
    <cellStyle name="60% - Accent3 5 2 2" xfId="3716"/>
    <cellStyle name="60% - Accent3 5 2 3" xfId="9707"/>
    <cellStyle name="60% - Accent3 5 3" xfId="544"/>
    <cellStyle name="60% - Accent3 5 3 2" xfId="8096"/>
    <cellStyle name="60% - Accent3 5 4" xfId="8097"/>
    <cellStyle name="60% - Accent3 5 5" xfId="8098"/>
    <cellStyle name="60% - Accent3 5 6" xfId="8099"/>
    <cellStyle name="60% - Accent3 50" xfId="15258"/>
    <cellStyle name="60% - Accent3 51" xfId="15839"/>
    <cellStyle name="60% - Accent3 52" xfId="15838"/>
    <cellStyle name="60% - Accent3 53" xfId="15837"/>
    <cellStyle name="60% - Accent3 54" xfId="15836"/>
    <cellStyle name="60% - Accent3 55" xfId="15800"/>
    <cellStyle name="60% - Accent3 56" xfId="15257"/>
    <cellStyle name="60% - Accent3 57" xfId="15835"/>
    <cellStyle name="60% - Accent3 58" xfId="15834"/>
    <cellStyle name="60% - Accent3 59" xfId="15833"/>
    <cellStyle name="60% - Accent3 6" xfId="545"/>
    <cellStyle name="60% - Accent3 6 2" xfId="546"/>
    <cellStyle name="60% - Accent3 6 2 2" xfId="3717"/>
    <cellStyle name="60% - Accent3 6 2 3" xfId="9708"/>
    <cellStyle name="60% - Accent3 6 3" xfId="547"/>
    <cellStyle name="60% - Accent3 6 3 2" xfId="8100"/>
    <cellStyle name="60% - Accent3 6 3 3" xfId="8101"/>
    <cellStyle name="60% - Accent3 6 4" xfId="8102"/>
    <cellStyle name="60% - Accent3 6 5" xfId="8103"/>
    <cellStyle name="60% - Accent3 60" xfId="15832"/>
    <cellStyle name="60% - Accent3 61" xfId="15831"/>
    <cellStyle name="60% - Accent3 62" xfId="15809"/>
    <cellStyle name="60% - Accent3 63" xfId="15256"/>
    <cellStyle name="60% - Accent3 64" xfId="15255"/>
    <cellStyle name="60% - Accent3 65" xfId="15254"/>
    <cellStyle name="60% - Accent3 66" xfId="15253"/>
    <cellStyle name="60% - Accent3 67" xfId="15252"/>
    <cellStyle name="60% - Accent3 68" xfId="15251"/>
    <cellStyle name="60% - Accent3 69" xfId="15250"/>
    <cellStyle name="60% - Accent3 7" xfId="548"/>
    <cellStyle name="60% - Accent3 7 2" xfId="4116"/>
    <cellStyle name="60% - Accent3 7 2 2" xfId="8104"/>
    <cellStyle name="60% - Accent3 70" xfId="15249"/>
    <cellStyle name="60% - Accent3 71" xfId="15830"/>
    <cellStyle name="60% - Accent3 72" xfId="15248"/>
    <cellStyle name="60% - Accent3 73" xfId="15829"/>
    <cellStyle name="60% - Accent3 74" xfId="15247"/>
    <cellStyle name="60% - Accent3 75" xfId="15828"/>
    <cellStyle name="60% - Accent3 76" xfId="15246"/>
    <cellStyle name="60% - Accent3 77" xfId="15827"/>
    <cellStyle name="60% - Accent3 78" xfId="15245"/>
    <cellStyle name="60% - Accent3 79" xfId="15826"/>
    <cellStyle name="60% - Accent3 8" xfId="549"/>
    <cellStyle name="60% - Accent3 8 2" xfId="4117"/>
    <cellStyle name="60% - Accent3 8 2 2" xfId="8105"/>
    <cellStyle name="60% - Accent3 80" xfId="15244"/>
    <cellStyle name="60% - Accent3 81" xfId="15243"/>
    <cellStyle name="60% - Accent3 82" xfId="18402"/>
    <cellStyle name="60% - Accent3 83" xfId="18403"/>
    <cellStyle name="60% - Accent3 84" xfId="18404"/>
    <cellStyle name="60% - Accent3 85" xfId="18405"/>
    <cellStyle name="60% - Accent3 86" xfId="16227"/>
    <cellStyle name="60% - Accent3 9" xfId="550"/>
    <cellStyle name="60% - Accent3 9 2" xfId="4118"/>
    <cellStyle name="60% - Accent3 9 2 2" xfId="8106"/>
    <cellStyle name="60% - Accent4" xfId="551" builtinId="44" customBuiltin="1"/>
    <cellStyle name="60% - Accent4 10" xfId="552"/>
    <cellStyle name="60% - Accent4 10 2" xfId="8107"/>
    <cellStyle name="60% - Accent4 11" xfId="553"/>
    <cellStyle name="60% - Accent4 11 2" xfId="8108"/>
    <cellStyle name="60% - Accent4 12" xfId="554"/>
    <cellStyle name="60% - Accent4 12 2" xfId="8109"/>
    <cellStyle name="60% - Accent4 13" xfId="555"/>
    <cellStyle name="60% - Accent4 13 2" xfId="8110"/>
    <cellStyle name="60% - Accent4 14" xfId="556"/>
    <cellStyle name="60% - Accent4 14 2" xfId="8111"/>
    <cellStyle name="60% - Accent4 15" xfId="557"/>
    <cellStyle name="60% - Accent4 16" xfId="558"/>
    <cellStyle name="60% - Accent4 17" xfId="559"/>
    <cellStyle name="60% - Accent4 18" xfId="560"/>
    <cellStyle name="60% - Accent4 19" xfId="561"/>
    <cellStyle name="60% - Accent4 2" xfId="562"/>
    <cellStyle name="60% - Accent4 2 2" xfId="563"/>
    <cellStyle name="60% - Accent4 2 2 2" xfId="4202"/>
    <cellStyle name="60% - Accent4 2 2 2 2" xfId="8112"/>
    <cellStyle name="60% - Accent4 2 2 2 3" xfId="8113"/>
    <cellStyle name="60% - Accent4 2 2 3" xfId="8114"/>
    <cellStyle name="60% - Accent4 2 2 4" xfId="8115"/>
    <cellStyle name="60% - Accent4 2 2 5" xfId="8116"/>
    <cellStyle name="60% - Accent4 2 2 6" xfId="8117"/>
    <cellStyle name="60% - Accent4 2 3" xfId="564"/>
    <cellStyle name="60% - Accent4 2 3 2" xfId="3718"/>
    <cellStyle name="60% - Accent4 2 3 2 2" xfId="8118"/>
    <cellStyle name="60% - Accent4 2 3 2 3" xfId="37943"/>
    <cellStyle name="60% - Accent4 2 3 3" xfId="9709"/>
    <cellStyle name="60% - Accent4 2 4" xfId="565"/>
    <cellStyle name="60% - Accent4 2 4 2" xfId="3719"/>
    <cellStyle name="60% - Accent4 2 4 3" xfId="8119"/>
    <cellStyle name="60% - Accent4 2 4 4" xfId="9710"/>
    <cellStyle name="60% - Accent4 2 5" xfId="3715"/>
    <cellStyle name="60% - Accent4 2 6" xfId="3720"/>
    <cellStyle name="60% - Accent4 2 7" xfId="8120"/>
    <cellStyle name="60% - Accent4 2 8" xfId="8121"/>
    <cellStyle name="60% - Accent4 2_AA - RC Centers FY10 Budget summary for distribution" xfId="566"/>
    <cellStyle name="60% - Accent4 20" xfId="567"/>
    <cellStyle name="60% - Accent4 21" xfId="3467"/>
    <cellStyle name="60% - Accent4 21 2" xfId="8122"/>
    <cellStyle name="60% - Accent4 22" xfId="8123"/>
    <cellStyle name="60% - Accent4 22 2" xfId="9434"/>
    <cellStyle name="60% - Accent4 22 3" xfId="9970"/>
    <cellStyle name="60% - Accent4 23" xfId="8124"/>
    <cellStyle name="60% - Accent4 23 2" xfId="18406"/>
    <cellStyle name="60% - Accent4 24" xfId="8125"/>
    <cellStyle name="60% - Accent4 24 2" xfId="18407"/>
    <cellStyle name="60% - Accent4 25" xfId="8126"/>
    <cellStyle name="60% - Accent4 25 2" xfId="18408"/>
    <cellStyle name="60% - Accent4 26" xfId="18409"/>
    <cellStyle name="60% - Accent4 27" xfId="18410"/>
    <cellStyle name="60% - Accent4 28" xfId="18411"/>
    <cellStyle name="60% - Accent4 29" xfId="18412"/>
    <cellStyle name="60% - Accent4 3" xfId="568"/>
    <cellStyle name="60% - Accent4 3 2" xfId="569"/>
    <cellStyle name="60% - Accent4 3 2 2" xfId="3722"/>
    <cellStyle name="60% - Accent4 3 2 3" xfId="8127"/>
    <cellStyle name="60% - Accent4 3 2 4" xfId="8128"/>
    <cellStyle name="60% - Accent4 3 2 5" xfId="8129"/>
    <cellStyle name="60% - Accent4 3 2 6" xfId="8130"/>
    <cellStyle name="60% - Accent4 3 3" xfId="570"/>
    <cellStyle name="60% - Accent4 3 3 2" xfId="3723"/>
    <cellStyle name="60% - Accent4 3 3 2 2" xfId="8131"/>
    <cellStyle name="60% - Accent4 3 3 2 3" xfId="37944"/>
    <cellStyle name="60% - Accent4 3 3 3" xfId="9711"/>
    <cellStyle name="60% - Accent4 3 4" xfId="571"/>
    <cellStyle name="60% - Accent4 3 4 2" xfId="3724"/>
    <cellStyle name="60% - Accent4 3 4 3" xfId="8132"/>
    <cellStyle name="60% - Accent4 3 4 4" xfId="9712"/>
    <cellStyle name="60% - Accent4 3 5" xfId="3725"/>
    <cellStyle name="60% - Accent4 3 6" xfId="3726"/>
    <cellStyle name="60% - Accent4 3 7" xfId="3721"/>
    <cellStyle name="60% - Accent4 3 8" xfId="8133"/>
    <cellStyle name="60% - Accent4 3_AA - RC Centers FY10 Budget summary for distribution" xfId="572"/>
    <cellStyle name="60% - Accent4 30" xfId="18413"/>
    <cellStyle name="60% - Accent4 31" xfId="18414"/>
    <cellStyle name="60% - Accent4 32" xfId="18415"/>
    <cellStyle name="60% - Accent4 33" xfId="18416"/>
    <cellStyle name="60% - Accent4 34" xfId="18417"/>
    <cellStyle name="60% - Accent4 35" xfId="18418"/>
    <cellStyle name="60% - Accent4 36" xfId="18419"/>
    <cellStyle name="60% - Accent4 37" xfId="18420"/>
    <cellStyle name="60% - Accent4 38" xfId="18421"/>
    <cellStyle name="60% - Accent4 39" xfId="18422"/>
    <cellStyle name="60% - Accent4 4" xfId="573"/>
    <cellStyle name="60% - Accent4 4 2" xfId="574"/>
    <cellStyle name="60% - Accent4 4 2 2" xfId="8134"/>
    <cellStyle name="60% - Accent4 4 2 2 2" xfId="8135"/>
    <cellStyle name="60% - Accent4 4 2 3" xfId="8136"/>
    <cellStyle name="60% - Accent4 4 2 4" xfId="8137"/>
    <cellStyle name="60% - Accent4 4 2 5" xfId="8138"/>
    <cellStyle name="60% - Accent4 4 3" xfId="575"/>
    <cellStyle name="60% - Accent4 4 3 2" xfId="3728"/>
    <cellStyle name="60% - Accent4 4 3 2 2" xfId="8139"/>
    <cellStyle name="60% - Accent4 4 3 2 3" xfId="37945"/>
    <cellStyle name="60% - Accent4 4 3 3" xfId="9713"/>
    <cellStyle name="60% - Accent4 4 4" xfId="576"/>
    <cellStyle name="60% - Accent4 4 4 2" xfId="3729"/>
    <cellStyle name="60% - Accent4 4 4 3" xfId="8140"/>
    <cellStyle name="60% - Accent4 4 4 4" xfId="9714"/>
    <cellStyle name="60% - Accent4 4 5" xfId="3730"/>
    <cellStyle name="60% - Accent4 4 6" xfId="3731"/>
    <cellStyle name="60% - Accent4 4 7" xfId="3727"/>
    <cellStyle name="60% - Accent4 4 8" xfId="8141"/>
    <cellStyle name="60% - Accent4 4_KC E&amp;G program trend" xfId="577"/>
    <cellStyle name="60% - Accent4 40" xfId="18423"/>
    <cellStyle name="60% - Accent4 41" xfId="18424"/>
    <cellStyle name="60% - Accent4 42" xfId="18425"/>
    <cellStyle name="60% - Accent4 43" xfId="18426"/>
    <cellStyle name="60% - Accent4 44" xfId="18427"/>
    <cellStyle name="60% - Accent4 45" xfId="18428"/>
    <cellStyle name="60% - Accent4 46" xfId="18429"/>
    <cellStyle name="60% - Accent4 47" xfId="18430"/>
    <cellStyle name="60% - Accent4 48" xfId="18431"/>
    <cellStyle name="60% - Accent4 49" xfId="18432"/>
    <cellStyle name="60% - Accent4 5" xfId="578"/>
    <cellStyle name="60% - Accent4 5 2" xfId="579"/>
    <cellStyle name="60% - Accent4 5 2 2" xfId="3732"/>
    <cellStyle name="60% - Accent4 5 2 3" xfId="9715"/>
    <cellStyle name="60% - Accent4 5 3" xfId="580"/>
    <cellStyle name="60% - Accent4 5 3 2" xfId="8142"/>
    <cellStyle name="60% - Accent4 5 4" xfId="8143"/>
    <cellStyle name="60% - Accent4 5 5" xfId="8144"/>
    <cellStyle name="60% - Accent4 5 6" xfId="8145"/>
    <cellStyle name="60% - Accent4 50" xfId="18433"/>
    <cellStyle name="60% - Accent4 51" xfId="18434"/>
    <cellStyle name="60% - Accent4 52" xfId="18435"/>
    <cellStyle name="60% - Accent4 53" xfId="18436"/>
    <cellStyle name="60% - Accent4 54" xfId="18437"/>
    <cellStyle name="60% - Accent4 55" xfId="18438"/>
    <cellStyle name="60% - Accent4 56" xfId="18439"/>
    <cellStyle name="60% - Accent4 57" xfId="18440"/>
    <cellStyle name="60% - Accent4 58" xfId="18441"/>
    <cellStyle name="60% - Accent4 59" xfId="18442"/>
    <cellStyle name="60% - Accent4 6" xfId="581"/>
    <cellStyle name="60% - Accent4 6 2" xfId="582"/>
    <cellStyle name="60% - Accent4 6 2 2" xfId="3733"/>
    <cellStyle name="60% - Accent4 6 2 3" xfId="9716"/>
    <cellStyle name="60% - Accent4 6 3" xfId="583"/>
    <cellStyle name="60% - Accent4 6 3 2" xfId="8146"/>
    <cellStyle name="60% - Accent4 6 3 3" xfId="8147"/>
    <cellStyle name="60% - Accent4 6 4" xfId="8148"/>
    <cellStyle name="60% - Accent4 6 5" xfId="8149"/>
    <cellStyle name="60% - Accent4 60" xfId="18443"/>
    <cellStyle name="60% - Accent4 61" xfId="18444"/>
    <cellStyle name="60% - Accent4 62" xfId="18445"/>
    <cellStyle name="60% - Accent4 63" xfId="18446"/>
    <cellStyle name="60% - Accent4 64" xfId="18447"/>
    <cellStyle name="60% - Accent4 65" xfId="18448"/>
    <cellStyle name="60% - Accent4 66" xfId="18449"/>
    <cellStyle name="60% - Accent4 67" xfId="18450"/>
    <cellStyle name="60% - Accent4 68" xfId="18451"/>
    <cellStyle name="60% - Accent4 69" xfId="18452"/>
    <cellStyle name="60% - Accent4 7" xfId="584"/>
    <cellStyle name="60% - Accent4 7 2" xfId="4119"/>
    <cellStyle name="60% - Accent4 7 2 2" xfId="8150"/>
    <cellStyle name="60% - Accent4 70" xfId="18453"/>
    <cellStyle name="60% - Accent4 71" xfId="18454"/>
    <cellStyle name="60% - Accent4 72" xfId="18455"/>
    <cellStyle name="60% - Accent4 73" xfId="18456"/>
    <cellStyle name="60% - Accent4 74" xfId="18457"/>
    <cellStyle name="60% - Accent4 75" xfId="18458"/>
    <cellStyle name="60% - Accent4 76" xfId="18459"/>
    <cellStyle name="60% - Accent4 77" xfId="18460"/>
    <cellStyle name="60% - Accent4 78" xfId="18461"/>
    <cellStyle name="60% - Accent4 79" xfId="18462"/>
    <cellStyle name="60% - Accent4 8" xfId="585"/>
    <cellStyle name="60% - Accent4 8 2" xfId="4146"/>
    <cellStyle name="60% - Accent4 8 2 2" xfId="8151"/>
    <cellStyle name="60% - Accent4 80" xfId="18463"/>
    <cellStyle name="60% - Accent4 81" xfId="18464"/>
    <cellStyle name="60% - Accent4 82" xfId="18465"/>
    <cellStyle name="60% - Accent4 83" xfId="18466"/>
    <cellStyle name="60% - Accent4 84" xfId="18467"/>
    <cellStyle name="60% - Accent4 85" xfId="18468"/>
    <cellStyle name="60% - Accent4 86" xfId="16225"/>
    <cellStyle name="60% - Accent4 9" xfId="586"/>
    <cellStyle name="60% - Accent4 9 2" xfId="4147"/>
    <cellStyle name="60% - Accent4 9 2 2" xfId="8152"/>
    <cellStyle name="60% - Accent5" xfId="587" builtinId="48" customBuiltin="1"/>
    <cellStyle name="60% - Accent5 10" xfId="588"/>
    <cellStyle name="60% - Accent5 10 2" xfId="8153"/>
    <cellStyle name="60% - Accent5 11" xfId="589"/>
    <cellStyle name="60% - Accent5 11 2" xfId="8154"/>
    <cellStyle name="60% - Accent5 12" xfId="590"/>
    <cellStyle name="60% - Accent5 12 2" xfId="8155"/>
    <cellStyle name="60% - Accent5 13" xfId="591"/>
    <cellStyle name="60% - Accent5 13 2" xfId="8156"/>
    <cellStyle name="60% - Accent5 14" xfId="592"/>
    <cellStyle name="60% - Accent5 14 2" xfId="8157"/>
    <cellStyle name="60% - Accent5 15" xfId="593"/>
    <cellStyle name="60% - Accent5 16" xfId="594"/>
    <cellStyle name="60% - Accent5 17" xfId="595"/>
    <cellStyle name="60% - Accent5 18" xfId="596"/>
    <cellStyle name="60% - Accent5 19" xfId="597"/>
    <cellStyle name="60% - Accent5 2" xfId="598"/>
    <cellStyle name="60% - Accent5 2 2" xfId="599"/>
    <cellStyle name="60% - Accent5 2 3" xfId="3734"/>
    <cellStyle name="60% - Accent5 2 4" xfId="3735"/>
    <cellStyle name="60% - Accent5 2 5" xfId="3736"/>
    <cellStyle name="60% - Accent5 2 6" xfId="3737"/>
    <cellStyle name="60% - Accent5 2 7" xfId="8158"/>
    <cellStyle name="60% - Accent5 2 8" xfId="8159"/>
    <cellStyle name="60% - Accent5 2_AA - RC Centers FY10 Budget summary for distribution" xfId="600"/>
    <cellStyle name="60% - Accent5 20" xfId="601"/>
    <cellStyle name="60% - Accent5 21" xfId="3468"/>
    <cellStyle name="60% - Accent5 22" xfId="8160"/>
    <cellStyle name="60% - Accent5 23" xfId="8161"/>
    <cellStyle name="60% - Accent5 24" xfId="8162"/>
    <cellStyle name="60% - Accent5 25" xfId="8163"/>
    <cellStyle name="60% - Accent5 26" xfId="18469"/>
    <cellStyle name="60% - Accent5 27" xfId="18470"/>
    <cellStyle name="60% - Accent5 28" xfId="18471"/>
    <cellStyle name="60% - Accent5 29" xfId="18472"/>
    <cellStyle name="60% - Accent5 3" xfId="602"/>
    <cellStyle name="60% - Accent5 3 2" xfId="603"/>
    <cellStyle name="60% - Accent5 3 3" xfId="3738"/>
    <cellStyle name="60% - Accent5 3 4" xfId="3739"/>
    <cellStyle name="60% - Accent5 3 5" xfId="3740"/>
    <cellStyle name="60% - Accent5 3 6" xfId="3741"/>
    <cellStyle name="60% - Accent5 3 7" xfId="8164"/>
    <cellStyle name="60% - Accent5 3 8" xfId="8165"/>
    <cellStyle name="60% - Accent5 3_AA - RC Centers FY10 Budget summary for distribution" xfId="604"/>
    <cellStyle name="60% - Accent5 30" xfId="18473"/>
    <cellStyle name="60% - Accent5 31" xfId="18474"/>
    <cellStyle name="60% - Accent5 32" xfId="18475"/>
    <cellStyle name="60% - Accent5 33" xfId="18476"/>
    <cellStyle name="60% - Accent5 34" xfId="18477"/>
    <cellStyle name="60% - Accent5 35" xfId="18478"/>
    <cellStyle name="60% - Accent5 36" xfId="18479"/>
    <cellStyle name="60% - Accent5 37" xfId="18480"/>
    <cellStyle name="60% - Accent5 38" xfId="18481"/>
    <cellStyle name="60% - Accent5 39" xfId="18482"/>
    <cellStyle name="60% - Accent5 4" xfId="605"/>
    <cellStyle name="60% - Accent5 4 2" xfId="606"/>
    <cellStyle name="60% - Accent5 4 3" xfId="3742"/>
    <cellStyle name="60% - Accent5 4 4" xfId="3743"/>
    <cellStyle name="60% - Accent5 4 5" xfId="3744"/>
    <cellStyle name="60% - Accent5 4 6" xfId="3745"/>
    <cellStyle name="60% - Accent5 4 7" xfId="8166"/>
    <cellStyle name="60% - Accent5 4 8" xfId="8167"/>
    <cellStyle name="60% - Accent5 40" xfId="18483"/>
    <cellStyle name="60% - Accent5 41" xfId="18484"/>
    <cellStyle name="60% - Accent5 42" xfId="18485"/>
    <cellStyle name="60% - Accent5 43" xfId="18486"/>
    <cellStyle name="60% - Accent5 44" xfId="18487"/>
    <cellStyle name="60% - Accent5 45" xfId="18488"/>
    <cellStyle name="60% - Accent5 46" xfId="18489"/>
    <cellStyle name="60% - Accent5 47" xfId="18490"/>
    <cellStyle name="60% - Accent5 48" xfId="18491"/>
    <cellStyle name="60% - Accent5 49" xfId="18492"/>
    <cellStyle name="60% - Accent5 5" xfId="607"/>
    <cellStyle name="60% - Accent5 5 2" xfId="8168"/>
    <cellStyle name="60% - Accent5 5 3" xfId="8169"/>
    <cellStyle name="60% - Accent5 5 4" xfId="8170"/>
    <cellStyle name="60% - Accent5 5 5" xfId="8171"/>
    <cellStyle name="60% - Accent5 5 6" xfId="8172"/>
    <cellStyle name="60% - Accent5 50" xfId="18493"/>
    <cellStyle name="60% - Accent5 51" xfId="18494"/>
    <cellStyle name="60% - Accent5 52" xfId="18495"/>
    <cellStyle name="60% - Accent5 53" xfId="18496"/>
    <cellStyle name="60% - Accent5 54" xfId="18497"/>
    <cellStyle name="60% - Accent5 55" xfId="18498"/>
    <cellStyle name="60% - Accent5 56" xfId="18499"/>
    <cellStyle name="60% - Accent5 57" xfId="18500"/>
    <cellStyle name="60% - Accent5 58" xfId="18501"/>
    <cellStyle name="60% - Accent5 59" xfId="18502"/>
    <cellStyle name="60% - Accent5 6" xfId="608"/>
    <cellStyle name="60% - Accent5 6 2" xfId="8173"/>
    <cellStyle name="60% - Accent5 60" xfId="18503"/>
    <cellStyle name="60% - Accent5 61" xfId="18504"/>
    <cellStyle name="60% - Accent5 62" xfId="18505"/>
    <cellStyle name="60% - Accent5 63" xfId="18506"/>
    <cellStyle name="60% - Accent5 64" xfId="18507"/>
    <cellStyle name="60% - Accent5 65" xfId="18508"/>
    <cellStyle name="60% - Accent5 66" xfId="18509"/>
    <cellStyle name="60% - Accent5 67" xfId="18510"/>
    <cellStyle name="60% - Accent5 68" xfId="18511"/>
    <cellStyle name="60% - Accent5 69" xfId="18512"/>
    <cellStyle name="60% - Accent5 7" xfId="609"/>
    <cellStyle name="60% - Accent5 7 2" xfId="8174"/>
    <cellStyle name="60% - Accent5 70" xfId="18513"/>
    <cellStyle name="60% - Accent5 71" xfId="18514"/>
    <cellStyle name="60% - Accent5 72" xfId="18515"/>
    <cellStyle name="60% - Accent5 73" xfId="18516"/>
    <cellStyle name="60% - Accent5 74" xfId="18517"/>
    <cellStyle name="60% - Accent5 75" xfId="18518"/>
    <cellStyle name="60% - Accent5 76" xfId="18519"/>
    <cellStyle name="60% - Accent5 77" xfId="18520"/>
    <cellStyle name="60% - Accent5 78" xfId="18521"/>
    <cellStyle name="60% - Accent5 79" xfId="18522"/>
    <cellStyle name="60% - Accent5 8" xfId="610"/>
    <cellStyle name="60% - Accent5 8 2" xfId="8175"/>
    <cellStyle name="60% - Accent5 80" xfId="18523"/>
    <cellStyle name="60% - Accent5 81" xfId="18524"/>
    <cellStyle name="60% - Accent5 82" xfId="18525"/>
    <cellStyle name="60% - Accent5 83" xfId="15802"/>
    <cellStyle name="60% - Accent5 9" xfId="611"/>
    <cellStyle name="60% - Accent5 9 2" xfId="8176"/>
    <cellStyle name="60% - Accent6" xfId="612" builtinId="52" customBuiltin="1"/>
    <cellStyle name="60% - Accent6 10" xfId="613"/>
    <cellStyle name="60% - Accent6 10 2" xfId="8177"/>
    <cellStyle name="60% - Accent6 11" xfId="614"/>
    <cellStyle name="60% - Accent6 11 2" xfId="8178"/>
    <cellStyle name="60% - Accent6 12" xfId="615"/>
    <cellStyle name="60% - Accent6 12 2" xfId="8179"/>
    <cellStyle name="60% - Accent6 13" xfId="616"/>
    <cellStyle name="60% - Accent6 13 2" xfId="8180"/>
    <cellStyle name="60% - Accent6 14" xfId="617"/>
    <cellStyle name="60% - Accent6 14 2" xfId="8181"/>
    <cellStyle name="60% - Accent6 15" xfId="618"/>
    <cellStyle name="60% - Accent6 16" xfId="619"/>
    <cellStyle name="60% - Accent6 17" xfId="620"/>
    <cellStyle name="60% - Accent6 18" xfId="621"/>
    <cellStyle name="60% - Accent6 19" xfId="622"/>
    <cellStyle name="60% - Accent6 2" xfId="623"/>
    <cellStyle name="60% - Accent6 2 2" xfId="624"/>
    <cellStyle name="60% - Accent6 2 2 2" xfId="4201"/>
    <cellStyle name="60% - Accent6 2 2 2 2" xfId="8182"/>
    <cellStyle name="60% - Accent6 2 2 2 3" xfId="8183"/>
    <cellStyle name="60% - Accent6 2 2 3" xfId="8184"/>
    <cellStyle name="60% - Accent6 2 2 4" xfId="8185"/>
    <cellStyle name="60% - Accent6 2 2 5" xfId="8186"/>
    <cellStyle name="60% - Accent6 2 2 6" xfId="8187"/>
    <cellStyle name="60% - Accent6 2 3" xfId="625"/>
    <cellStyle name="60% - Accent6 2 3 2" xfId="3746"/>
    <cellStyle name="60% - Accent6 2 3 2 2" xfId="8188"/>
    <cellStyle name="60% - Accent6 2 3 2 3" xfId="37946"/>
    <cellStyle name="60% - Accent6 2 3 3" xfId="9717"/>
    <cellStyle name="60% - Accent6 2 4" xfId="626"/>
    <cellStyle name="60% - Accent6 2 4 2" xfId="3747"/>
    <cellStyle name="60% - Accent6 2 4 3" xfId="8189"/>
    <cellStyle name="60% - Accent6 2 4 4" xfId="9718"/>
    <cellStyle name="60% - Accent6 2 5" xfId="3748"/>
    <cellStyle name="60% - Accent6 2 6" xfId="3749"/>
    <cellStyle name="60% - Accent6 2 7" xfId="8190"/>
    <cellStyle name="60% - Accent6 2 8" xfId="8191"/>
    <cellStyle name="60% - Accent6 2_AA - RC Centers FY10 Budget summary for distribution" xfId="627"/>
    <cellStyle name="60% - Accent6 20" xfId="628"/>
    <cellStyle name="60% - Accent6 21" xfId="3469"/>
    <cellStyle name="60% - Accent6 21 2" xfId="8192"/>
    <cellStyle name="60% - Accent6 22" xfId="8193"/>
    <cellStyle name="60% - Accent6 22 2" xfId="9435"/>
    <cellStyle name="60% - Accent6 22 3" xfId="9971"/>
    <cellStyle name="60% - Accent6 23" xfId="8194"/>
    <cellStyle name="60% - Accent6 23 2" xfId="18526"/>
    <cellStyle name="60% - Accent6 24" xfId="8195"/>
    <cellStyle name="60% - Accent6 24 2" xfId="18527"/>
    <cellStyle name="60% - Accent6 25" xfId="8196"/>
    <cellStyle name="60% - Accent6 25 2" xfId="18528"/>
    <cellStyle name="60% - Accent6 26" xfId="18529"/>
    <cellStyle name="60% - Accent6 27" xfId="18530"/>
    <cellStyle name="60% - Accent6 28" xfId="18531"/>
    <cellStyle name="60% - Accent6 29" xfId="18532"/>
    <cellStyle name="60% - Accent6 3" xfId="629"/>
    <cellStyle name="60% - Accent6 3 2" xfId="630"/>
    <cellStyle name="60% - Accent6 3 2 2" xfId="3751"/>
    <cellStyle name="60% - Accent6 3 2 3" xfId="8197"/>
    <cellStyle name="60% - Accent6 3 2 4" xfId="8198"/>
    <cellStyle name="60% - Accent6 3 2 5" xfId="8199"/>
    <cellStyle name="60% - Accent6 3 2 6" xfId="8200"/>
    <cellStyle name="60% - Accent6 3 3" xfId="631"/>
    <cellStyle name="60% - Accent6 3 3 2" xfId="3752"/>
    <cellStyle name="60% - Accent6 3 3 2 2" xfId="8201"/>
    <cellStyle name="60% - Accent6 3 3 2 3" xfId="37947"/>
    <cellStyle name="60% - Accent6 3 3 3" xfId="9719"/>
    <cellStyle name="60% - Accent6 3 4" xfId="632"/>
    <cellStyle name="60% - Accent6 3 4 2" xfId="3753"/>
    <cellStyle name="60% - Accent6 3 4 3" xfId="8202"/>
    <cellStyle name="60% - Accent6 3 4 4" xfId="9720"/>
    <cellStyle name="60% - Accent6 3 5" xfId="3754"/>
    <cellStyle name="60% - Accent6 3 6" xfId="3755"/>
    <cellStyle name="60% - Accent6 3 7" xfId="3750"/>
    <cellStyle name="60% - Accent6 3 8" xfId="8203"/>
    <cellStyle name="60% - Accent6 3_AA - RC Centers FY10 Budget summary for distribution" xfId="633"/>
    <cellStyle name="60% - Accent6 30" xfId="18533"/>
    <cellStyle name="60% - Accent6 31" xfId="18534"/>
    <cellStyle name="60% - Accent6 32" xfId="18535"/>
    <cellStyle name="60% - Accent6 33" xfId="18536"/>
    <cellStyle name="60% - Accent6 34" xfId="18537"/>
    <cellStyle name="60% - Accent6 35" xfId="18538"/>
    <cellStyle name="60% - Accent6 36" xfId="18539"/>
    <cellStyle name="60% - Accent6 37" xfId="18540"/>
    <cellStyle name="60% - Accent6 38" xfId="18541"/>
    <cellStyle name="60% - Accent6 39" xfId="18542"/>
    <cellStyle name="60% - Accent6 4" xfId="634"/>
    <cellStyle name="60% - Accent6 4 2" xfId="635"/>
    <cellStyle name="60% - Accent6 4 2 2" xfId="8204"/>
    <cellStyle name="60% - Accent6 4 2 2 2" xfId="8205"/>
    <cellStyle name="60% - Accent6 4 2 3" xfId="8206"/>
    <cellStyle name="60% - Accent6 4 2 4" xfId="8207"/>
    <cellStyle name="60% - Accent6 4 2 5" xfId="8208"/>
    <cellStyle name="60% - Accent6 4 3" xfId="636"/>
    <cellStyle name="60% - Accent6 4 3 2" xfId="3757"/>
    <cellStyle name="60% - Accent6 4 3 2 2" xfId="8209"/>
    <cellStyle name="60% - Accent6 4 3 2 3" xfId="37948"/>
    <cellStyle name="60% - Accent6 4 3 3" xfId="9721"/>
    <cellStyle name="60% - Accent6 4 4" xfId="637"/>
    <cellStyle name="60% - Accent6 4 4 2" xfId="3758"/>
    <cellStyle name="60% - Accent6 4 4 3" xfId="8210"/>
    <cellStyle name="60% - Accent6 4 4 4" xfId="9722"/>
    <cellStyle name="60% - Accent6 4 5" xfId="3759"/>
    <cellStyle name="60% - Accent6 4 6" xfId="3760"/>
    <cellStyle name="60% - Accent6 4 7" xfId="3756"/>
    <cellStyle name="60% - Accent6 4 8" xfId="8211"/>
    <cellStyle name="60% - Accent6 4_KC E&amp;G program trend" xfId="638"/>
    <cellStyle name="60% - Accent6 40" xfId="18543"/>
    <cellStyle name="60% - Accent6 41" xfId="18544"/>
    <cellStyle name="60% - Accent6 42" xfId="18545"/>
    <cellStyle name="60% - Accent6 43" xfId="18546"/>
    <cellStyle name="60% - Accent6 44" xfId="18547"/>
    <cellStyle name="60% - Accent6 45" xfId="18548"/>
    <cellStyle name="60% - Accent6 46" xfId="18549"/>
    <cellStyle name="60% - Accent6 47" xfId="18550"/>
    <cellStyle name="60% - Accent6 48" xfId="18551"/>
    <cellStyle name="60% - Accent6 49" xfId="18552"/>
    <cellStyle name="60% - Accent6 5" xfId="639"/>
    <cellStyle name="60% - Accent6 5 2" xfId="640"/>
    <cellStyle name="60% - Accent6 5 2 2" xfId="3761"/>
    <cellStyle name="60% - Accent6 5 2 3" xfId="9723"/>
    <cellStyle name="60% - Accent6 5 3" xfId="641"/>
    <cellStyle name="60% - Accent6 5 3 2" xfId="8212"/>
    <cellStyle name="60% - Accent6 5 4" xfId="8213"/>
    <cellStyle name="60% - Accent6 5 5" xfId="8214"/>
    <cellStyle name="60% - Accent6 5 6" xfId="8215"/>
    <cellStyle name="60% - Accent6 50" xfId="18553"/>
    <cellStyle name="60% - Accent6 51" xfId="18554"/>
    <cellStyle name="60% - Accent6 52" xfId="18555"/>
    <cellStyle name="60% - Accent6 53" xfId="18556"/>
    <cellStyle name="60% - Accent6 54" xfId="18557"/>
    <cellStyle name="60% - Accent6 55" xfId="18558"/>
    <cellStyle name="60% - Accent6 56" xfId="18559"/>
    <cellStyle name="60% - Accent6 57" xfId="18560"/>
    <cellStyle name="60% - Accent6 58" xfId="18561"/>
    <cellStyle name="60% - Accent6 59" xfId="18562"/>
    <cellStyle name="60% - Accent6 6" xfId="642"/>
    <cellStyle name="60% - Accent6 6 2" xfId="643"/>
    <cellStyle name="60% - Accent6 6 2 2" xfId="3762"/>
    <cellStyle name="60% - Accent6 6 2 3" xfId="9724"/>
    <cellStyle name="60% - Accent6 6 3" xfId="644"/>
    <cellStyle name="60% - Accent6 6 3 2" xfId="8216"/>
    <cellStyle name="60% - Accent6 6 3 3" xfId="8217"/>
    <cellStyle name="60% - Accent6 6 4" xfId="8218"/>
    <cellStyle name="60% - Accent6 6 5" xfId="8219"/>
    <cellStyle name="60% - Accent6 60" xfId="18563"/>
    <cellStyle name="60% - Accent6 61" xfId="18564"/>
    <cellStyle name="60% - Accent6 62" xfId="18565"/>
    <cellStyle name="60% - Accent6 63" xfId="18566"/>
    <cellStyle name="60% - Accent6 64" xfId="18567"/>
    <cellStyle name="60% - Accent6 65" xfId="18568"/>
    <cellStyle name="60% - Accent6 66" xfId="18569"/>
    <cellStyle name="60% - Accent6 67" xfId="18570"/>
    <cellStyle name="60% - Accent6 68" xfId="18571"/>
    <cellStyle name="60% - Accent6 69" xfId="18572"/>
    <cellStyle name="60% - Accent6 7" xfId="645"/>
    <cellStyle name="60% - Accent6 7 2" xfId="4148"/>
    <cellStyle name="60% - Accent6 7 2 2" xfId="8220"/>
    <cellStyle name="60% - Accent6 70" xfId="18573"/>
    <cellStyle name="60% - Accent6 71" xfId="18574"/>
    <cellStyle name="60% - Accent6 72" xfId="18575"/>
    <cellStyle name="60% - Accent6 73" xfId="18576"/>
    <cellStyle name="60% - Accent6 74" xfId="18577"/>
    <cellStyle name="60% - Accent6 75" xfId="18578"/>
    <cellStyle name="60% - Accent6 76" xfId="18579"/>
    <cellStyle name="60% - Accent6 77" xfId="18580"/>
    <cellStyle name="60% - Accent6 78" xfId="18581"/>
    <cellStyle name="60% - Accent6 79" xfId="18582"/>
    <cellStyle name="60% - Accent6 8" xfId="646"/>
    <cellStyle name="60% - Accent6 8 2" xfId="4149"/>
    <cellStyle name="60% - Accent6 8 2 2" xfId="8221"/>
    <cellStyle name="60% - Accent6 80" xfId="18583"/>
    <cellStyle name="60% - Accent6 81" xfId="18584"/>
    <cellStyle name="60% - Accent6 82" xfId="18585"/>
    <cellStyle name="60% - Accent6 83" xfId="18586"/>
    <cellStyle name="60% - Accent6 84" xfId="18587"/>
    <cellStyle name="60% - Accent6 85" xfId="18588"/>
    <cellStyle name="60% - Accent6 86" xfId="15596"/>
    <cellStyle name="60% - Accent6 9" xfId="647"/>
    <cellStyle name="60% - Accent6 9 2" xfId="4150"/>
    <cellStyle name="60% - Accent6 9 2 2" xfId="8222"/>
    <cellStyle name="Accent1" xfId="648" builtinId="29" customBuiltin="1"/>
    <cellStyle name="Accent1 10" xfId="649"/>
    <cellStyle name="Accent1 10 2" xfId="8223"/>
    <cellStyle name="Accent1 11" xfId="650"/>
    <cellStyle name="Accent1 11 2" xfId="8224"/>
    <cellStyle name="Accent1 12" xfId="651"/>
    <cellStyle name="Accent1 12 2" xfId="8225"/>
    <cellStyle name="Accent1 13" xfId="652"/>
    <cellStyle name="Accent1 13 2" xfId="8226"/>
    <cellStyle name="Accent1 14" xfId="653"/>
    <cellStyle name="Accent1 14 2" xfId="8227"/>
    <cellStyle name="Accent1 15" xfId="654"/>
    <cellStyle name="Accent1 16" xfId="655"/>
    <cellStyle name="Accent1 17" xfId="656"/>
    <cellStyle name="Accent1 18" xfId="657"/>
    <cellStyle name="Accent1 19" xfId="658"/>
    <cellStyle name="Accent1 2" xfId="659"/>
    <cellStyle name="Accent1 2 2" xfId="660"/>
    <cellStyle name="Accent1 2 2 2" xfId="4200"/>
    <cellStyle name="Accent1 2 2 2 2" xfId="8228"/>
    <cellStyle name="Accent1 2 2 2 3" xfId="8229"/>
    <cellStyle name="Accent1 2 2 3" xfId="8230"/>
    <cellStyle name="Accent1 2 2 4" xfId="8231"/>
    <cellStyle name="Accent1 2 2 5" xfId="8232"/>
    <cellStyle name="Accent1 2 2 6" xfId="8233"/>
    <cellStyle name="Accent1 2 3" xfId="661"/>
    <cellStyle name="Accent1 2 3 2" xfId="3764"/>
    <cellStyle name="Accent1 2 3 2 2" xfId="8234"/>
    <cellStyle name="Accent1 2 3 2 3" xfId="37949"/>
    <cellStyle name="Accent1 2 3 3" xfId="9725"/>
    <cellStyle name="Accent1 2 4" xfId="662"/>
    <cellStyle name="Accent1 2 4 2" xfId="3765"/>
    <cellStyle name="Accent1 2 4 3" xfId="8235"/>
    <cellStyle name="Accent1 2 4 4" xfId="9726"/>
    <cellStyle name="Accent1 2 5" xfId="3766"/>
    <cellStyle name="Accent1 2 6" xfId="3767"/>
    <cellStyle name="Accent1 2 7" xfId="8236"/>
    <cellStyle name="Accent1 2 8" xfId="8237"/>
    <cellStyle name="Accent1 2_AA - RC Centers FY10 Budget summary for distribution" xfId="663"/>
    <cellStyle name="Accent1 20" xfId="664"/>
    <cellStyle name="Accent1 21" xfId="3470"/>
    <cellStyle name="Accent1 21 2" xfId="8238"/>
    <cellStyle name="Accent1 22" xfId="8239"/>
    <cellStyle name="Accent1 22 2" xfId="9436"/>
    <cellStyle name="Accent1 22 3" xfId="9972"/>
    <cellStyle name="Accent1 23" xfId="8240"/>
    <cellStyle name="Accent1 23 2" xfId="18589"/>
    <cellStyle name="Accent1 24" xfId="8241"/>
    <cellStyle name="Accent1 24 2" xfId="18590"/>
    <cellStyle name="Accent1 25" xfId="8242"/>
    <cellStyle name="Accent1 25 2" xfId="18591"/>
    <cellStyle name="Accent1 26" xfId="18592"/>
    <cellStyle name="Accent1 27" xfId="18593"/>
    <cellStyle name="Accent1 28" xfId="18594"/>
    <cellStyle name="Accent1 29" xfId="18595"/>
    <cellStyle name="Accent1 3" xfId="665"/>
    <cellStyle name="Accent1 3 2" xfId="666"/>
    <cellStyle name="Accent1 3 2 2" xfId="3769"/>
    <cellStyle name="Accent1 3 2 3" xfId="8243"/>
    <cellStyle name="Accent1 3 2 4" xfId="8244"/>
    <cellStyle name="Accent1 3 2 5" xfId="8245"/>
    <cellStyle name="Accent1 3 2 6" xfId="8246"/>
    <cellStyle name="Accent1 3 3" xfId="667"/>
    <cellStyle name="Accent1 3 3 2" xfId="3770"/>
    <cellStyle name="Accent1 3 3 2 2" xfId="8247"/>
    <cellStyle name="Accent1 3 3 2 3" xfId="37950"/>
    <cellStyle name="Accent1 3 3 3" xfId="9727"/>
    <cellStyle name="Accent1 3 4" xfId="668"/>
    <cellStyle name="Accent1 3 4 2" xfId="3771"/>
    <cellStyle name="Accent1 3 4 3" xfId="8248"/>
    <cellStyle name="Accent1 3 4 4" xfId="9728"/>
    <cellStyle name="Accent1 3 5" xfId="3772"/>
    <cellStyle name="Accent1 3 6" xfId="3773"/>
    <cellStyle name="Accent1 3 7" xfId="3768"/>
    <cellStyle name="Accent1 3 8" xfId="8249"/>
    <cellStyle name="Accent1 3_AA - RC Centers FY10 Budget summary for distribution" xfId="669"/>
    <cellStyle name="Accent1 30" xfId="18596"/>
    <cellStyle name="Accent1 31" xfId="18597"/>
    <cellStyle name="Accent1 32" xfId="18598"/>
    <cellStyle name="Accent1 33" xfId="18599"/>
    <cellStyle name="Accent1 34" xfId="18600"/>
    <cellStyle name="Accent1 35" xfId="18601"/>
    <cellStyle name="Accent1 36" xfId="18602"/>
    <cellStyle name="Accent1 37" xfId="18603"/>
    <cellStyle name="Accent1 38" xfId="18604"/>
    <cellStyle name="Accent1 39" xfId="18605"/>
    <cellStyle name="Accent1 4" xfId="670"/>
    <cellStyle name="Accent1 4 2" xfId="671"/>
    <cellStyle name="Accent1 4 2 2" xfId="8250"/>
    <cellStyle name="Accent1 4 2 2 2" xfId="8251"/>
    <cellStyle name="Accent1 4 2 3" xfId="8252"/>
    <cellStyle name="Accent1 4 2 4" xfId="8253"/>
    <cellStyle name="Accent1 4 2 5" xfId="8254"/>
    <cellStyle name="Accent1 4 3" xfId="672"/>
    <cellStyle name="Accent1 4 3 2" xfId="3775"/>
    <cellStyle name="Accent1 4 3 2 2" xfId="8255"/>
    <cellStyle name="Accent1 4 3 2 3" xfId="37953"/>
    <cellStyle name="Accent1 4 3 3" xfId="9729"/>
    <cellStyle name="Accent1 4 4" xfId="673"/>
    <cellStyle name="Accent1 4 4 2" xfId="3776"/>
    <cellStyle name="Accent1 4 4 3" xfId="8256"/>
    <cellStyle name="Accent1 4 4 4" xfId="9730"/>
    <cellStyle name="Accent1 4 5" xfId="3763"/>
    <cellStyle name="Accent1 4 6" xfId="3777"/>
    <cellStyle name="Accent1 4 7" xfId="3774"/>
    <cellStyle name="Accent1 4 8" xfId="8257"/>
    <cellStyle name="Accent1 4_KC E&amp;G program trend" xfId="674"/>
    <cellStyle name="Accent1 40" xfId="18606"/>
    <cellStyle name="Accent1 41" xfId="18607"/>
    <cellStyle name="Accent1 42" xfId="18608"/>
    <cellStyle name="Accent1 43" xfId="18609"/>
    <cellStyle name="Accent1 44" xfId="18610"/>
    <cellStyle name="Accent1 45" xfId="18611"/>
    <cellStyle name="Accent1 46" xfId="18612"/>
    <cellStyle name="Accent1 47" xfId="18613"/>
    <cellStyle name="Accent1 48" xfId="18614"/>
    <cellStyle name="Accent1 49" xfId="18615"/>
    <cellStyle name="Accent1 5" xfId="675"/>
    <cellStyle name="Accent1 5 2" xfId="676"/>
    <cellStyle name="Accent1 5 2 2" xfId="3778"/>
    <cellStyle name="Accent1 5 2 3" xfId="9731"/>
    <cellStyle name="Accent1 5 3" xfId="677"/>
    <cellStyle name="Accent1 5 3 2" xfId="8258"/>
    <cellStyle name="Accent1 5 4" xfId="8259"/>
    <cellStyle name="Accent1 5 5" xfId="8260"/>
    <cellStyle name="Accent1 5 6" xfId="8261"/>
    <cellStyle name="Accent1 50" xfId="18616"/>
    <cellStyle name="Accent1 51" xfId="18617"/>
    <cellStyle name="Accent1 52" xfId="18618"/>
    <cellStyle name="Accent1 53" xfId="18619"/>
    <cellStyle name="Accent1 54" xfId="18620"/>
    <cellStyle name="Accent1 55" xfId="18621"/>
    <cellStyle name="Accent1 56" xfId="18622"/>
    <cellStyle name="Accent1 57" xfId="18623"/>
    <cellStyle name="Accent1 58" xfId="18624"/>
    <cellStyle name="Accent1 59" xfId="18625"/>
    <cellStyle name="Accent1 6" xfId="678"/>
    <cellStyle name="Accent1 6 2" xfId="679"/>
    <cellStyle name="Accent1 6 2 2" xfId="3779"/>
    <cellStyle name="Accent1 6 2 3" xfId="9732"/>
    <cellStyle name="Accent1 6 3" xfId="680"/>
    <cellStyle name="Accent1 6 3 2" xfId="8262"/>
    <cellStyle name="Accent1 6 3 3" xfId="8263"/>
    <cellStyle name="Accent1 6 4" xfId="8264"/>
    <cellStyle name="Accent1 6 5" xfId="8265"/>
    <cellStyle name="Accent1 60" xfId="18626"/>
    <cellStyle name="Accent1 61" xfId="18627"/>
    <cellStyle name="Accent1 62" xfId="18628"/>
    <cellStyle name="Accent1 63" xfId="18629"/>
    <cellStyle name="Accent1 64" xfId="18630"/>
    <cellStyle name="Accent1 65" xfId="18631"/>
    <cellStyle name="Accent1 66" xfId="18632"/>
    <cellStyle name="Accent1 67" xfId="18633"/>
    <cellStyle name="Accent1 68" xfId="18634"/>
    <cellStyle name="Accent1 69" xfId="18635"/>
    <cellStyle name="Accent1 7" xfId="681"/>
    <cellStyle name="Accent1 7 2" xfId="4151"/>
    <cellStyle name="Accent1 7 2 2" xfId="8266"/>
    <cellStyle name="Accent1 70" xfId="18636"/>
    <cellStyle name="Accent1 71" xfId="18637"/>
    <cellStyle name="Accent1 72" xfId="18638"/>
    <cellStyle name="Accent1 73" xfId="18639"/>
    <cellStyle name="Accent1 74" xfId="18640"/>
    <cellStyle name="Accent1 75" xfId="18641"/>
    <cellStyle name="Accent1 76" xfId="18642"/>
    <cellStyle name="Accent1 77" xfId="18643"/>
    <cellStyle name="Accent1 78" xfId="18644"/>
    <cellStyle name="Accent1 79" xfId="18645"/>
    <cellStyle name="Accent1 8" xfId="682"/>
    <cellStyle name="Accent1 8 2" xfId="4152"/>
    <cellStyle name="Accent1 8 2 2" xfId="8267"/>
    <cellStyle name="Accent1 80" xfId="18646"/>
    <cellStyle name="Accent1 81" xfId="18647"/>
    <cellStyle name="Accent1 82" xfId="18648"/>
    <cellStyle name="Accent1 83" xfId="18649"/>
    <cellStyle name="Accent1 84" xfId="18650"/>
    <cellStyle name="Accent1 85" xfId="18651"/>
    <cellStyle name="Accent1 86" xfId="16388"/>
    <cellStyle name="Accent1 9" xfId="683"/>
    <cellStyle name="Accent1 9 2" xfId="4153"/>
    <cellStyle name="Accent1 9 2 2" xfId="8268"/>
    <cellStyle name="Accent2" xfId="684" builtinId="33" customBuiltin="1"/>
    <cellStyle name="Accent2 10" xfId="685"/>
    <cellStyle name="Accent2 10 2" xfId="8269"/>
    <cellStyle name="Accent2 11" xfId="686"/>
    <cellStyle name="Accent2 11 2" xfId="8270"/>
    <cellStyle name="Accent2 12" xfId="687"/>
    <cellStyle name="Accent2 12 2" xfId="8271"/>
    <cellStyle name="Accent2 13" xfId="688"/>
    <cellStyle name="Accent2 13 2" xfId="8272"/>
    <cellStyle name="Accent2 14" xfId="689"/>
    <cellStyle name="Accent2 14 2" xfId="8273"/>
    <cellStyle name="Accent2 15" xfId="690"/>
    <cellStyle name="Accent2 16" xfId="691"/>
    <cellStyle name="Accent2 17" xfId="692"/>
    <cellStyle name="Accent2 18" xfId="693"/>
    <cellStyle name="Accent2 19" xfId="694"/>
    <cellStyle name="Accent2 2" xfId="695"/>
    <cellStyle name="Accent2 2 2" xfId="696"/>
    <cellStyle name="Accent2 2 3" xfId="3780"/>
    <cellStyle name="Accent2 2 4" xfId="3781"/>
    <cellStyle name="Accent2 2 5" xfId="3782"/>
    <cellStyle name="Accent2 2 6" xfId="3783"/>
    <cellStyle name="Accent2 2 7" xfId="8274"/>
    <cellStyle name="Accent2 2 8" xfId="8275"/>
    <cellStyle name="Accent2 2_AA - RC Centers FY10 Budget summary for distribution" xfId="697"/>
    <cellStyle name="Accent2 20" xfId="698"/>
    <cellStyle name="Accent2 21" xfId="3471"/>
    <cellStyle name="Accent2 22" xfId="8276"/>
    <cellStyle name="Accent2 23" xfId="8277"/>
    <cellStyle name="Accent2 24" xfId="8278"/>
    <cellStyle name="Accent2 25" xfId="8279"/>
    <cellStyle name="Accent2 26" xfId="18652"/>
    <cellStyle name="Accent2 27" xfId="18653"/>
    <cellStyle name="Accent2 28" xfId="18654"/>
    <cellStyle name="Accent2 29" xfId="18655"/>
    <cellStyle name="Accent2 3" xfId="699"/>
    <cellStyle name="Accent2 3 2" xfId="700"/>
    <cellStyle name="Accent2 3 3" xfId="3784"/>
    <cellStyle name="Accent2 3 4" xfId="3785"/>
    <cellStyle name="Accent2 3 5" xfId="3786"/>
    <cellStyle name="Accent2 3 6" xfId="3787"/>
    <cellStyle name="Accent2 3 7" xfId="8280"/>
    <cellStyle name="Accent2 3 8" xfId="8281"/>
    <cellStyle name="Accent2 3_AA - RC Centers FY10 Budget summary for distribution" xfId="701"/>
    <cellStyle name="Accent2 30" xfId="18656"/>
    <cellStyle name="Accent2 31" xfId="18657"/>
    <cellStyle name="Accent2 32" xfId="18658"/>
    <cellStyle name="Accent2 33" xfId="18659"/>
    <cellStyle name="Accent2 34" xfId="18660"/>
    <cellStyle name="Accent2 35" xfId="18661"/>
    <cellStyle name="Accent2 36" xfId="18662"/>
    <cellStyle name="Accent2 37" xfId="18663"/>
    <cellStyle name="Accent2 38" xfId="18664"/>
    <cellStyle name="Accent2 39" xfId="18665"/>
    <cellStyle name="Accent2 4" xfId="702"/>
    <cellStyle name="Accent2 4 2" xfId="703"/>
    <cellStyle name="Accent2 4 3" xfId="3788"/>
    <cellStyle name="Accent2 4 4" xfId="3789"/>
    <cellStyle name="Accent2 4 5" xfId="3790"/>
    <cellStyle name="Accent2 4 6" xfId="3791"/>
    <cellStyle name="Accent2 4 7" xfId="8282"/>
    <cellStyle name="Accent2 4 8" xfId="8283"/>
    <cellStyle name="Accent2 40" xfId="18666"/>
    <cellStyle name="Accent2 41" xfId="18667"/>
    <cellStyle name="Accent2 42" xfId="18668"/>
    <cellStyle name="Accent2 43" xfId="18669"/>
    <cellStyle name="Accent2 44" xfId="18670"/>
    <cellStyle name="Accent2 45" xfId="18671"/>
    <cellStyle name="Accent2 46" xfId="18672"/>
    <cellStyle name="Accent2 47" xfId="18673"/>
    <cellStyle name="Accent2 48" xfId="18674"/>
    <cellStyle name="Accent2 49" xfId="18675"/>
    <cellStyle name="Accent2 5" xfId="704"/>
    <cellStyle name="Accent2 5 2" xfId="8284"/>
    <cellStyle name="Accent2 5 3" xfId="8285"/>
    <cellStyle name="Accent2 5 4" xfId="8286"/>
    <cellStyle name="Accent2 5 5" xfId="8287"/>
    <cellStyle name="Accent2 5 6" xfId="8288"/>
    <cellStyle name="Accent2 50" xfId="18676"/>
    <cellStyle name="Accent2 51" xfId="18677"/>
    <cellStyle name="Accent2 52" xfId="18678"/>
    <cellStyle name="Accent2 53" xfId="18679"/>
    <cellStyle name="Accent2 54" xfId="18680"/>
    <cellStyle name="Accent2 55" xfId="18681"/>
    <cellStyle name="Accent2 56" xfId="18682"/>
    <cellStyle name="Accent2 57" xfId="18683"/>
    <cellStyle name="Accent2 58" xfId="18684"/>
    <cellStyle name="Accent2 59" xfId="18685"/>
    <cellStyle name="Accent2 6" xfId="705"/>
    <cellStyle name="Accent2 6 2" xfId="8289"/>
    <cellStyle name="Accent2 60" xfId="18686"/>
    <cellStyle name="Accent2 61" xfId="18687"/>
    <cellStyle name="Accent2 62" xfId="18688"/>
    <cellStyle name="Accent2 63" xfId="18689"/>
    <cellStyle name="Accent2 64" xfId="18690"/>
    <cellStyle name="Accent2 65" xfId="18691"/>
    <cellStyle name="Accent2 66" xfId="18692"/>
    <cellStyle name="Accent2 67" xfId="18693"/>
    <cellStyle name="Accent2 68" xfId="18694"/>
    <cellStyle name="Accent2 69" xfId="18695"/>
    <cellStyle name="Accent2 7" xfId="706"/>
    <cellStyle name="Accent2 7 2" xfId="8290"/>
    <cellStyle name="Accent2 70" xfId="18696"/>
    <cellStyle name="Accent2 71" xfId="18697"/>
    <cellStyle name="Accent2 72" xfId="18698"/>
    <cellStyle name="Accent2 73" xfId="18699"/>
    <cellStyle name="Accent2 74" xfId="18700"/>
    <cellStyle name="Accent2 75" xfId="18701"/>
    <cellStyle name="Accent2 76" xfId="18702"/>
    <cellStyle name="Accent2 77" xfId="18703"/>
    <cellStyle name="Accent2 78" xfId="18704"/>
    <cellStyle name="Accent2 79" xfId="18705"/>
    <cellStyle name="Accent2 8" xfId="707"/>
    <cellStyle name="Accent2 8 2" xfId="8291"/>
    <cellStyle name="Accent2 80" xfId="18706"/>
    <cellStyle name="Accent2 81" xfId="18707"/>
    <cellStyle name="Accent2 82" xfId="18708"/>
    <cellStyle name="Accent2 83" xfId="16387"/>
    <cellStyle name="Accent2 9" xfId="708"/>
    <cellStyle name="Accent2 9 2" xfId="8292"/>
    <cellStyle name="Accent3" xfId="709" builtinId="37" customBuiltin="1"/>
    <cellStyle name="Accent3 10" xfId="710"/>
    <cellStyle name="Accent3 10 2" xfId="8293"/>
    <cellStyle name="Accent3 11" xfId="711"/>
    <cellStyle name="Accent3 11 2" xfId="8294"/>
    <cellStyle name="Accent3 12" xfId="712"/>
    <cellStyle name="Accent3 12 2" xfId="8295"/>
    <cellStyle name="Accent3 13" xfId="713"/>
    <cellStyle name="Accent3 13 2" xfId="8296"/>
    <cellStyle name="Accent3 14" xfId="714"/>
    <cellStyle name="Accent3 14 2" xfId="8297"/>
    <cellStyle name="Accent3 15" xfId="715"/>
    <cellStyle name="Accent3 16" xfId="716"/>
    <cellStyle name="Accent3 17" xfId="717"/>
    <cellStyle name="Accent3 18" xfId="718"/>
    <cellStyle name="Accent3 19" xfId="719"/>
    <cellStyle name="Accent3 2" xfId="720"/>
    <cellStyle name="Accent3 2 2" xfId="721"/>
    <cellStyle name="Accent3 2 3" xfId="3793"/>
    <cellStyle name="Accent3 2 4" xfId="3794"/>
    <cellStyle name="Accent3 2 5" xfId="3795"/>
    <cellStyle name="Accent3 2 6" xfId="3796"/>
    <cellStyle name="Accent3 2 7" xfId="8298"/>
    <cellStyle name="Accent3 2 8" xfId="8299"/>
    <cellStyle name="Accent3 2_AA - RC Centers FY10 Budget summary for distribution" xfId="722"/>
    <cellStyle name="Accent3 20" xfId="723"/>
    <cellStyle name="Accent3 21" xfId="3472"/>
    <cellStyle name="Accent3 22" xfId="8300"/>
    <cellStyle name="Accent3 23" xfId="8301"/>
    <cellStyle name="Accent3 24" xfId="8302"/>
    <cellStyle name="Accent3 25" xfId="8303"/>
    <cellStyle name="Accent3 26" xfId="18709"/>
    <cellStyle name="Accent3 27" xfId="18710"/>
    <cellStyle name="Accent3 28" xfId="18711"/>
    <cellStyle name="Accent3 29" xfId="18712"/>
    <cellStyle name="Accent3 3" xfId="724"/>
    <cellStyle name="Accent3 3 2" xfId="725"/>
    <cellStyle name="Accent3 3 3" xfId="3792"/>
    <cellStyle name="Accent3 3 4" xfId="3797"/>
    <cellStyle name="Accent3 3 5" xfId="3798"/>
    <cellStyle name="Accent3 3 6" xfId="3799"/>
    <cellStyle name="Accent3 3 7" xfId="8304"/>
    <cellStyle name="Accent3 3 8" xfId="8305"/>
    <cellStyle name="Accent3 3_AA - RC Centers FY10 Budget summary for distribution" xfId="726"/>
    <cellStyle name="Accent3 30" xfId="18713"/>
    <cellStyle name="Accent3 31" xfId="18714"/>
    <cellStyle name="Accent3 32" xfId="18715"/>
    <cellStyle name="Accent3 33" xfId="18716"/>
    <cellStyle name="Accent3 34" xfId="18717"/>
    <cellStyle name="Accent3 35" xfId="18718"/>
    <cellStyle name="Accent3 36" xfId="18719"/>
    <cellStyle name="Accent3 37" xfId="18720"/>
    <cellStyle name="Accent3 38" xfId="18721"/>
    <cellStyle name="Accent3 39" xfId="18722"/>
    <cellStyle name="Accent3 4" xfId="727"/>
    <cellStyle name="Accent3 4 2" xfId="728"/>
    <cellStyle name="Accent3 4 3" xfId="3800"/>
    <cellStyle name="Accent3 4 4" xfId="3801"/>
    <cellStyle name="Accent3 4 5" xfId="3802"/>
    <cellStyle name="Accent3 4 6" xfId="3803"/>
    <cellStyle name="Accent3 4 7" xfId="8306"/>
    <cellStyle name="Accent3 4 8" xfId="8307"/>
    <cellStyle name="Accent3 40" xfId="18723"/>
    <cellStyle name="Accent3 41" xfId="18724"/>
    <cellStyle name="Accent3 42" xfId="18725"/>
    <cellStyle name="Accent3 43" xfId="18726"/>
    <cellStyle name="Accent3 44" xfId="18727"/>
    <cellStyle name="Accent3 45" xfId="18728"/>
    <cellStyle name="Accent3 46" xfId="18729"/>
    <cellStyle name="Accent3 47" xfId="18730"/>
    <cellStyle name="Accent3 48" xfId="18731"/>
    <cellStyle name="Accent3 49" xfId="18732"/>
    <cellStyle name="Accent3 5" xfId="729"/>
    <cellStyle name="Accent3 5 2" xfId="8308"/>
    <cellStyle name="Accent3 5 3" xfId="8309"/>
    <cellStyle name="Accent3 5 4" xfId="8310"/>
    <cellStyle name="Accent3 5 5" xfId="8311"/>
    <cellStyle name="Accent3 5 6" xfId="8312"/>
    <cellStyle name="Accent3 50" xfId="18733"/>
    <cellStyle name="Accent3 51" xfId="18734"/>
    <cellStyle name="Accent3 52" xfId="18735"/>
    <cellStyle name="Accent3 53" xfId="18736"/>
    <cellStyle name="Accent3 54" xfId="18737"/>
    <cellStyle name="Accent3 55" xfId="18738"/>
    <cellStyle name="Accent3 56" xfId="18739"/>
    <cellStyle name="Accent3 57" xfId="18740"/>
    <cellStyle name="Accent3 58" xfId="18741"/>
    <cellStyle name="Accent3 59" xfId="18742"/>
    <cellStyle name="Accent3 6" xfId="730"/>
    <cellStyle name="Accent3 6 2" xfId="8313"/>
    <cellStyle name="Accent3 60" xfId="18743"/>
    <cellStyle name="Accent3 61" xfId="18744"/>
    <cellStyle name="Accent3 62" xfId="18745"/>
    <cellStyle name="Accent3 63" xfId="18746"/>
    <cellStyle name="Accent3 64" xfId="18747"/>
    <cellStyle name="Accent3 65" xfId="18748"/>
    <cellStyle name="Accent3 66" xfId="18749"/>
    <cellStyle name="Accent3 67" xfId="18750"/>
    <cellStyle name="Accent3 68" xfId="18751"/>
    <cellStyle name="Accent3 69" xfId="18752"/>
    <cellStyle name="Accent3 7" xfId="731"/>
    <cellStyle name="Accent3 7 2" xfId="8314"/>
    <cellStyle name="Accent3 70" xfId="18753"/>
    <cellStyle name="Accent3 71" xfId="18754"/>
    <cellStyle name="Accent3 72" xfId="18755"/>
    <cellStyle name="Accent3 73" xfId="18756"/>
    <cellStyle name="Accent3 74" xfId="18757"/>
    <cellStyle name="Accent3 75" xfId="18758"/>
    <cellStyle name="Accent3 76" xfId="18759"/>
    <cellStyle name="Accent3 77" xfId="18760"/>
    <cellStyle name="Accent3 78" xfId="18761"/>
    <cellStyle name="Accent3 79" xfId="18762"/>
    <cellStyle name="Accent3 8" xfId="732"/>
    <cellStyle name="Accent3 8 2" xfId="8315"/>
    <cellStyle name="Accent3 80" xfId="18763"/>
    <cellStyle name="Accent3 81" xfId="18764"/>
    <cellStyle name="Accent3 82" xfId="18765"/>
    <cellStyle name="Accent3 83" xfId="16230"/>
    <cellStyle name="Accent3 9" xfId="733"/>
    <cellStyle name="Accent3 9 2" xfId="8316"/>
    <cellStyle name="Accent4" xfId="734" builtinId="41" customBuiltin="1"/>
    <cellStyle name="Accent4 10" xfId="735"/>
    <cellStyle name="Accent4 10 2" xfId="8317"/>
    <cellStyle name="Accent4 11" xfId="736"/>
    <cellStyle name="Accent4 11 2" xfId="8318"/>
    <cellStyle name="Accent4 12" xfId="737"/>
    <cellStyle name="Accent4 12 2" xfId="8319"/>
    <cellStyle name="Accent4 13" xfId="738"/>
    <cellStyle name="Accent4 13 2" xfId="8320"/>
    <cellStyle name="Accent4 14" xfId="739"/>
    <cellStyle name="Accent4 14 2" xfId="8321"/>
    <cellStyle name="Accent4 15" xfId="740"/>
    <cellStyle name="Accent4 16" xfId="741"/>
    <cellStyle name="Accent4 17" xfId="742"/>
    <cellStyle name="Accent4 18" xfId="743"/>
    <cellStyle name="Accent4 19" xfId="744"/>
    <cellStyle name="Accent4 2" xfId="745"/>
    <cellStyle name="Accent4 2 2" xfId="746"/>
    <cellStyle name="Accent4 2 2 2" xfId="4199"/>
    <cellStyle name="Accent4 2 2 2 2" xfId="8322"/>
    <cellStyle name="Accent4 2 2 2 3" xfId="8323"/>
    <cellStyle name="Accent4 2 2 3" xfId="8324"/>
    <cellStyle name="Accent4 2 2 4" xfId="8325"/>
    <cellStyle name="Accent4 2 2 5" xfId="8326"/>
    <cellStyle name="Accent4 2 2 6" xfId="8327"/>
    <cellStyle name="Accent4 2 3" xfId="747"/>
    <cellStyle name="Accent4 2 3 2" xfId="3805"/>
    <cellStyle name="Accent4 2 3 2 2" xfId="8328"/>
    <cellStyle name="Accent4 2 3 2 3" xfId="37954"/>
    <cellStyle name="Accent4 2 3 3" xfId="9733"/>
    <cellStyle name="Accent4 2 4" xfId="748"/>
    <cellStyle name="Accent4 2 4 2" xfId="3806"/>
    <cellStyle name="Accent4 2 4 3" xfId="8329"/>
    <cellStyle name="Accent4 2 4 4" xfId="9734"/>
    <cellStyle name="Accent4 2 5" xfId="3804"/>
    <cellStyle name="Accent4 2 6" xfId="3807"/>
    <cellStyle name="Accent4 2 7" xfId="8330"/>
    <cellStyle name="Accent4 2 8" xfId="8331"/>
    <cellStyle name="Accent4 2_AA - RC Centers FY10 Budget summary for distribution" xfId="749"/>
    <cellStyle name="Accent4 20" xfId="750"/>
    <cellStyle name="Accent4 21" xfId="3473"/>
    <cellStyle name="Accent4 21 2" xfId="8332"/>
    <cellStyle name="Accent4 22" xfId="8333"/>
    <cellStyle name="Accent4 22 2" xfId="9438"/>
    <cellStyle name="Accent4 22 3" xfId="9973"/>
    <cellStyle name="Accent4 23" xfId="8334"/>
    <cellStyle name="Accent4 23 2" xfId="18766"/>
    <cellStyle name="Accent4 24" xfId="8335"/>
    <cellStyle name="Accent4 24 2" xfId="18767"/>
    <cellStyle name="Accent4 25" xfId="8336"/>
    <cellStyle name="Accent4 25 2" xfId="18768"/>
    <cellStyle name="Accent4 26" xfId="18769"/>
    <cellStyle name="Accent4 27" xfId="18770"/>
    <cellStyle name="Accent4 28" xfId="18771"/>
    <cellStyle name="Accent4 29" xfId="18772"/>
    <cellStyle name="Accent4 3" xfId="751"/>
    <cellStyle name="Accent4 3 2" xfId="752"/>
    <cellStyle name="Accent4 3 2 2" xfId="3809"/>
    <cellStyle name="Accent4 3 2 3" xfId="8337"/>
    <cellStyle name="Accent4 3 2 4" xfId="8338"/>
    <cellStyle name="Accent4 3 2 5" xfId="8339"/>
    <cellStyle name="Accent4 3 2 6" xfId="8340"/>
    <cellStyle name="Accent4 3 3" xfId="753"/>
    <cellStyle name="Accent4 3 3 2" xfId="3810"/>
    <cellStyle name="Accent4 3 3 2 2" xfId="8341"/>
    <cellStyle name="Accent4 3 3 2 3" xfId="37955"/>
    <cellStyle name="Accent4 3 3 3" xfId="9735"/>
    <cellStyle name="Accent4 3 4" xfId="754"/>
    <cellStyle name="Accent4 3 4 2" xfId="3811"/>
    <cellStyle name="Accent4 3 4 3" xfId="8342"/>
    <cellStyle name="Accent4 3 4 4" xfId="9736"/>
    <cellStyle name="Accent4 3 5" xfId="3812"/>
    <cellStyle name="Accent4 3 6" xfId="3813"/>
    <cellStyle name="Accent4 3 7" xfId="3808"/>
    <cellStyle name="Accent4 3 8" xfId="8343"/>
    <cellStyle name="Accent4 3_AA - RC Centers FY10 Budget summary for distribution" xfId="755"/>
    <cellStyle name="Accent4 30" xfId="18773"/>
    <cellStyle name="Accent4 31" xfId="18774"/>
    <cellStyle name="Accent4 32" xfId="18775"/>
    <cellStyle name="Accent4 33" xfId="18776"/>
    <cellStyle name="Accent4 34" xfId="18777"/>
    <cellStyle name="Accent4 35" xfId="18778"/>
    <cellStyle name="Accent4 36" xfId="18779"/>
    <cellStyle name="Accent4 37" xfId="18780"/>
    <cellStyle name="Accent4 38" xfId="18781"/>
    <cellStyle name="Accent4 39" xfId="18782"/>
    <cellStyle name="Accent4 4" xfId="756"/>
    <cellStyle name="Accent4 4 2" xfId="757"/>
    <cellStyle name="Accent4 4 2 2" xfId="8344"/>
    <cellStyle name="Accent4 4 2 2 2" xfId="8345"/>
    <cellStyle name="Accent4 4 2 3" xfId="8346"/>
    <cellStyle name="Accent4 4 2 4" xfId="8347"/>
    <cellStyle name="Accent4 4 2 5" xfId="8348"/>
    <cellStyle name="Accent4 4 3" xfId="758"/>
    <cellStyle name="Accent4 4 3 2" xfId="3815"/>
    <cellStyle name="Accent4 4 3 2 2" xfId="8349"/>
    <cellStyle name="Accent4 4 3 2 3" xfId="37956"/>
    <cellStyle name="Accent4 4 3 3" xfId="9737"/>
    <cellStyle name="Accent4 4 4" xfId="759"/>
    <cellStyle name="Accent4 4 4 2" xfId="3816"/>
    <cellStyle name="Accent4 4 4 3" xfId="8350"/>
    <cellStyle name="Accent4 4 4 4" xfId="9738"/>
    <cellStyle name="Accent4 4 5" xfId="3817"/>
    <cellStyle name="Accent4 4 6" xfId="3818"/>
    <cellStyle name="Accent4 4 7" xfId="3814"/>
    <cellStyle name="Accent4 4 8" xfId="8351"/>
    <cellStyle name="Accent4 4_KC E&amp;G program trend" xfId="760"/>
    <cellStyle name="Accent4 40" xfId="18783"/>
    <cellStyle name="Accent4 41" xfId="18784"/>
    <cellStyle name="Accent4 42" xfId="18785"/>
    <cellStyle name="Accent4 43" xfId="18786"/>
    <cellStyle name="Accent4 44" xfId="18787"/>
    <cellStyle name="Accent4 45" xfId="18788"/>
    <cellStyle name="Accent4 46" xfId="18789"/>
    <cellStyle name="Accent4 47" xfId="18790"/>
    <cellStyle name="Accent4 48" xfId="18791"/>
    <cellStyle name="Accent4 49" xfId="18792"/>
    <cellStyle name="Accent4 5" xfId="761"/>
    <cellStyle name="Accent4 5 2" xfId="762"/>
    <cellStyle name="Accent4 5 2 2" xfId="3819"/>
    <cellStyle name="Accent4 5 2 3" xfId="9739"/>
    <cellStyle name="Accent4 5 3" xfId="763"/>
    <cellStyle name="Accent4 5 3 2" xfId="8352"/>
    <cellStyle name="Accent4 5 4" xfId="8353"/>
    <cellStyle name="Accent4 5 5" xfId="8354"/>
    <cellStyle name="Accent4 5 6" xfId="8355"/>
    <cellStyle name="Accent4 50" xfId="18793"/>
    <cellStyle name="Accent4 51" xfId="18794"/>
    <cellStyle name="Accent4 52" xfId="18795"/>
    <cellStyle name="Accent4 53" xfId="18796"/>
    <cellStyle name="Accent4 54" xfId="18797"/>
    <cellStyle name="Accent4 55" xfId="18798"/>
    <cellStyle name="Accent4 56" xfId="18799"/>
    <cellStyle name="Accent4 57" xfId="18800"/>
    <cellStyle name="Accent4 58" xfId="18801"/>
    <cellStyle name="Accent4 59" xfId="18802"/>
    <cellStyle name="Accent4 6" xfId="764"/>
    <cellStyle name="Accent4 6 2" xfId="765"/>
    <cellStyle name="Accent4 6 2 2" xfId="3873"/>
    <cellStyle name="Accent4 6 2 3" xfId="9740"/>
    <cellStyle name="Accent4 6 3" xfId="766"/>
    <cellStyle name="Accent4 6 3 2" xfId="8356"/>
    <cellStyle name="Accent4 6 3 3" xfId="8357"/>
    <cellStyle name="Accent4 6 4" xfId="8358"/>
    <cellStyle name="Accent4 6 5" xfId="8359"/>
    <cellStyle name="Accent4 60" xfId="18803"/>
    <cellStyle name="Accent4 61" xfId="18804"/>
    <cellStyle name="Accent4 62" xfId="18805"/>
    <cellStyle name="Accent4 63" xfId="18806"/>
    <cellStyle name="Accent4 64" xfId="18807"/>
    <cellStyle name="Accent4 65" xfId="18808"/>
    <cellStyle name="Accent4 66" xfId="18809"/>
    <cellStyle name="Accent4 67" xfId="18810"/>
    <cellStyle name="Accent4 68" xfId="18811"/>
    <cellStyle name="Accent4 69" xfId="18812"/>
    <cellStyle name="Accent4 7" xfId="767"/>
    <cellStyle name="Accent4 7 2" xfId="4154"/>
    <cellStyle name="Accent4 7 2 2" xfId="8360"/>
    <cellStyle name="Accent4 70" xfId="18813"/>
    <cellStyle name="Accent4 71" xfId="18814"/>
    <cellStyle name="Accent4 72" xfId="18815"/>
    <cellStyle name="Accent4 73" xfId="18816"/>
    <cellStyle name="Accent4 74" xfId="18817"/>
    <cellStyle name="Accent4 75" xfId="18818"/>
    <cellStyle name="Accent4 76" xfId="18819"/>
    <cellStyle name="Accent4 77" xfId="18820"/>
    <cellStyle name="Accent4 78" xfId="18821"/>
    <cellStyle name="Accent4 79" xfId="18822"/>
    <cellStyle name="Accent4 8" xfId="768"/>
    <cellStyle name="Accent4 8 2" xfId="4155"/>
    <cellStyle name="Accent4 8 2 2" xfId="8361"/>
    <cellStyle name="Accent4 80" xfId="18823"/>
    <cellStyle name="Accent4 81" xfId="18824"/>
    <cellStyle name="Accent4 82" xfId="18825"/>
    <cellStyle name="Accent4 83" xfId="18826"/>
    <cellStyle name="Accent4 84" xfId="18827"/>
    <cellStyle name="Accent4 85" xfId="18828"/>
    <cellStyle name="Accent4 86" xfId="15752"/>
    <cellStyle name="Accent4 9" xfId="769"/>
    <cellStyle name="Accent4 9 2" xfId="4156"/>
    <cellStyle name="Accent4 9 2 2" xfId="8362"/>
    <cellStyle name="Accent5" xfId="770" builtinId="45" customBuiltin="1"/>
    <cellStyle name="Accent5 10" xfId="771"/>
    <cellStyle name="Accent5 10 2" xfId="8363"/>
    <cellStyle name="Accent5 11" xfId="772"/>
    <cellStyle name="Accent5 11 2" xfId="8364"/>
    <cellStyle name="Accent5 12" xfId="773"/>
    <cellStyle name="Accent5 12 2" xfId="8365"/>
    <cellStyle name="Accent5 13" xfId="774"/>
    <cellStyle name="Accent5 13 2" xfId="8366"/>
    <cellStyle name="Accent5 14" xfId="775"/>
    <cellStyle name="Accent5 14 2" xfId="8367"/>
    <cellStyle name="Accent5 15" xfId="776"/>
    <cellStyle name="Accent5 16" xfId="777"/>
    <cellStyle name="Accent5 17" xfId="778"/>
    <cellStyle name="Accent5 18" xfId="779"/>
    <cellStyle name="Accent5 19" xfId="780"/>
    <cellStyle name="Accent5 2" xfId="781"/>
    <cellStyle name="Accent5 2 2" xfId="782"/>
    <cellStyle name="Accent5 2 3" xfId="3820"/>
    <cellStyle name="Accent5 2 4" xfId="3821"/>
    <cellStyle name="Accent5 2 5" xfId="3822"/>
    <cellStyle name="Accent5 2 6" xfId="3823"/>
    <cellStyle name="Accent5 2 7" xfId="8368"/>
    <cellStyle name="Accent5 2 8" xfId="8369"/>
    <cellStyle name="Accent5 2_AA - RC Centers FY10 Budget summary for distribution" xfId="783"/>
    <cellStyle name="Accent5 20" xfId="784"/>
    <cellStyle name="Accent5 21" xfId="3474"/>
    <cellStyle name="Accent5 22" xfId="8370"/>
    <cellStyle name="Accent5 23" xfId="8371"/>
    <cellStyle name="Accent5 24" xfId="8372"/>
    <cellStyle name="Accent5 25" xfId="8373"/>
    <cellStyle name="Accent5 26" xfId="18829"/>
    <cellStyle name="Accent5 27" xfId="18830"/>
    <cellStyle name="Accent5 28" xfId="18831"/>
    <cellStyle name="Accent5 29" xfId="18832"/>
    <cellStyle name="Accent5 3" xfId="785"/>
    <cellStyle name="Accent5 3 2" xfId="786"/>
    <cellStyle name="Accent5 3 3" xfId="3824"/>
    <cellStyle name="Accent5 3 4" xfId="3825"/>
    <cellStyle name="Accent5 3 5" xfId="3826"/>
    <cellStyle name="Accent5 3 6" xfId="3827"/>
    <cellStyle name="Accent5 3 7" xfId="8374"/>
    <cellStyle name="Accent5 3 8" xfId="8375"/>
    <cellStyle name="Accent5 3_AA - RC Centers FY10 Budget summary for distribution" xfId="787"/>
    <cellStyle name="Accent5 30" xfId="18833"/>
    <cellStyle name="Accent5 31" xfId="18834"/>
    <cellStyle name="Accent5 32" xfId="18835"/>
    <cellStyle name="Accent5 33" xfId="18836"/>
    <cellStyle name="Accent5 34" xfId="18837"/>
    <cellStyle name="Accent5 35" xfId="18838"/>
    <cellStyle name="Accent5 36" xfId="18839"/>
    <cellStyle name="Accent5 37" xfId="18840"/>
    <cellStyle name="Accent5 38" xfId="18841"/>
    <cellStyle name="Accent5 39" xfId="18842"/>
    <cellStyle name="Accent5 4" xfId="788"/>
    <cellStyle name="Accent5 4 2" xfId="789"/>
    <cellStyle name="Accent5 4 3" xfId="3828"/>
    <cellStyle name="Accent5 4 4" xfId="3829"/>
    <cellStyle name="Accent5 4 5" xfId="3830"/>
    <cellStyle name="Accent5 4 6" xfId="3831"/>
    <cellStyle name="Accent5 4 7" xfId="8376"/>
    <cellStyle name="Accent5 4 8" xfId="8377"/>
    <cellStyle name="Accent5 40" xfId="18843"/>
    <cellStyle name="Accent5 41" xfId="18844"/>
    <cellStyle name="Accent5 42" xfId="18845"/>
    <cellStyle name="Accent5 43" xfId="18846"/>
    <cellStyle name="Accent5 44" xfId="18847"/>
    <cellStyle name="Accent5 45" xfId="18848"/>
    <cellStyle name="Accent5 46" xfId="18849"/>
    <cellStyle name="Accent5 47" xfId="18850"/>
    <cellStyle name="Accent5 48" xfId="18851"/>
    <cellStyle name="Accent5 49" xfId="18852"/>
    <cellStyle name="Accent5 5" xfId="790"/>
    <cellStyle name="Accent5 5 2" xfId="8378"/>
    <cellStyle name="Accent5 5 3" xfId="8379"/>
    <cellStyle name="Accent5 5 4" xfId="8380"/>
    <cellStyle name="Accent5 5 5" xfId="8381"/>
    <cellStyle name="Accent5 5 6" xfId="8382"/>
    <cellStyle name="Accent5 50" xfId="18853"/>
    <cellStyle name="Accent5 51" xfId="18854"/>
    <cellStyle name="Accent5 52" xfId="18855"/>
    <cellStyle name="Accent5 53" xfId="18856"/>
    <cellStyle name="Accent5 54" xfId="18857"/>
    <cellStyle name="Accent5 55" xfId="18858"/>
    <cellStyle name="Accent5 56" xfId="18859"/>
    <cellStyle name="Accent5 57" xfId="18860"/>
    <cellStyle name="Accent5 58" xfId="18861"/>
    <cellStyle name="Accent5 59" xfId="18862"/>
    <cellStyle name="Accent5 6" xfId="791"/>
    <cellStyle name="Accent5 6 2" xfId="8383"/>
    <cellStyle name="Accent5 60" xfId="18863"/>
    <cellStyle name="Accent5 61" xfId="18864"/>
    <cellStyle name="Accent5 62" xfId="18865"/>
    <cellStyle name="Accent5 63" xfId="18866"/>
    <cellStyle name="Accent5 64" xfId="18867"/>
    <cellStyle name="Accent5 65" xfId="18868"/>
    <cellStyle name="Accent5 66" xfId="18869"/>
    <cellStyle name="Accent5 67" xfId="18870"/>
    <cellStyle name="Accent5 68" xfId="18871"/>
    <cellStyle name="Accent5 69" xfId="18872"/>
    <cellStyle name="Accent5 7" xfId="792"/>
    <cellStyle name="Accent5 7 2" xfId="8384"/>
    <cellStyle name="Accent5 70" xfId="18873"/>
    <cellStyle name="Accent5 71" xfId="18874"/>
    <cellStyle name="Accent5 72" xfId="18875"/>
    <cellStyle name="Accent5 73" xfId="18876"/>
    <cellStyle name="Accent5 74" xfId="18877"/>
    <cellStyle name="Accent5 75" xfId="18878"/>
    <cellStyle name="Accent5 76" xfId="18879"/>
    <cellStyle name="Accent5 77" xfId="18880"/>
    <cellStyle name="Accent5 78" xfId="18881"/>
    <cellStyle name="Accent5 79" xfId="18882"/>
    <cellStyle name="Accent5 8" xfId="793"/>
    <cellStyle name="Accent5 8 2" xfId="8385"/>
    <cellStyle name="Accent5 80" xfId="18883"/>
    <cellStyle name="Accent5 81" xfId="18884"/>
    <cellStyle name="Accent5 82" xfId="18885"/>
    <cellStyle name="Accent5 83" xfId="16224"/>
    <cellStyle name="Accent5 9" xfId="794"/>
    <cellStyle name="Accent5 9 2" xfId="8386"/>
    <cellStyle name="Accent6" xfId="795" builtinId="49" customBuiltin="1"/>
    <cellStyle name="Accent6 10" xfId="796"/>
    <cellStyle name="Accent6 10 2" xfId="8387"/>
    <cellStyle name="Accent6 11" xfId="797"/>
    <cellStyle name="Accent6 11 2" xfId="8388"/>
    <cellStyle name="Accent6 12" xfId="798"/>
    <cellStyle name="Accent6 12 2" xfId="8389"/>
    <cellStyle name="Accent6 13" xfId="799"/>
    <cellStyle name="Accent6 13 2" xfId="8390"/>
    <cellStyle name="Accent6 14" xfId="800"/>
    <cellStyle name="Accent6 14 2" xfId="8391"/>
    <cellStyle name="Accent6 15" xfId="801"/>
    <cellStyle name="Accent6 16" xfId="802"/>
    <cellStyle name="Accent6 17" xfId="803"/>
    <cellStyle name="Accent6 18" xfId="804"/>
    <cellStyle name="Accent6 19" xfId="805"/>
    <cellStyle name="Accent6 2" xfId="806"/>
    <cellStyle name="Accent6 2 2" xfId="807"/>
    <cellStyle name="Accent6 2 3" xfId="3832"/>
    <cellStyle name="Accent6 2 4" xfId="3833"/>
    <cellStyle name="Accent6 2 5" xfId="3834"/>
    <cellStyle name="Accent6 2 6" xfId="3835"/>
    <cellStyle name="Accent6 2 7" xfId="8392"/>
    <cellStyle name="Accent6 2 8" xfId="8393"/>
    <cellStyle name="Accent6 2_AA - RC Centers FY10 Budget summary for distribution" xfId="808"/>
    <cellStyle name="Accent6 20" xfId="809"/>
    <cellStyle name="Accent6 21" xfId="3475"/>
    <cellStyle name="Accent6 22" xfId="8394"/>
    <cellStyle name="Accent6 23" xfId="8395"/>
    <cellStyle name="Accent6 24" xfId="8396"/>
    <cellStyle name="Accent6 25" xfId="8397"/>
    <cellStyle name="Accent6 26" xfId="18886"/>
    <cellStyle name="Accent6 27" xfId="18887"/>
    <cellStyle name="Accent6 28" xfId="18888"/>
    <cellStyle name="Accent6 29" xfId="18889"/>
    <cellStyle name="Accent6 3" xfId="810"/>
    <cellStyle name="Accent6 3 2" xfId="811"/>
    <cellStyle name="Accent6 3 3" xfId="3836"/>
    <cellStyle name="Accent6 3 4" xfId="3837"/>
    <cellStyle name="Accent6 3 5" xfId="3838"/>
    <cellStyle name="Accent6 3 6" xfId="3839"/>
    <cellStyle name="Accent6 3 7" xfId="8398"/>
    <cellStyle name="Accent6 3 8" xfId="8399"/>
    <cellStyle name="Accent6 3_AA - RC Centers FY10 Budget summary for distribution" xfId="812"/>
    <cellStyle name="Accent6 30" xfId="18890"/>
    <cellStyle name="Accent6 31" xfId="18891"/>
    <cellStyle name="Accent6 32" xfId="18892"/>
    <cellStyle name="Accent6 33" xfId="18893"/>
    <cellStyle name="Accent6 34" xfId="18894"/>
    <cellStyle name="Accent6 35" xfId="18895"/>
    <cellStyle name="Accent6 36" xfId="18896"/>
    <cellStyle name="Accent6 37" xfId="18897"/>
    <cellStyle name="Accent6 38" xfId="18898"/>
    <cellStyle name="Accent6 39" xfId="18899"/>
    <cellStyle name="Accent6 4" xfId="813"/>
    <cellStyle name="Accent6 4 2" xfId="814"/>
    <cellStyle name="Accent6 4 3" xfId="3840"/>
    <cellStyle name="Accent6 4 4" xfId="3841"/>
    <cellStyle name="Accent6 4 5" xfId="3842"/>
    <cellStyle name="Accent6 4 6" xfId="3843"/>
    <cellStyle name="Accent6 4 7" xfId="8400"/>
    <cellStyle name="Accent6 4 8" xfId="8401"/>
    <cellStyle name="Accent6 40" xfId="18900"/>
    <cellStyle name="Accent6 41" xfId="18901"/>
    <cellStyle name="Accent6 42" xfId="18902"/>
    <cellStyle name="Accent6 43" xfId="18903"/>
    <cellStyle name="Accent6 44" xfId="18904"/>
    <cellStyle name="Accent6 45" xfId="18905"/>
    <cellStyle name="Accent6 46" xfId="18906"/>
    <cellStyle name="Accent6 47" xfId="18907"/>
    <cellStyle name="Accent6 48" xfId="18908"/>
    <cellStyle name="Accent6 49" xfId="18909"/>
    <cellStyle name="Accent6 5" xfId="815"/>
    <cellStyle name="Accent6 5 2" xfId="8402"/>
    <cellStyle name="Accent6 5 3" xfId="8403"/>
    <cellStyle name="Accent6 5 4" xfId="8404"/>
    <cellStyle name="Accent6 5 5" xfId="8405"/>
    <cellStyle name="Accent6 5 6" xfId="8406"/>
    <cellStyle name="Accent6 50" xfId="18910"/>
    <cellStyle name="Accent6 51" xfId="18911"/>
    <cellStyle name="Accent6 52" xfId="18912"/>
    <cellStyle name="Accent6 53" xfId="18913"/>
    <cellStyle name="Accent6 54" xfId="18914"/>
    <cellStyle name="Accent6 55" xfId="18915"/>
    <cellStyle name="Accent6 56" xfId="18916"/>
    <cellStyle name="Accent6 57" xfId="18917"/>
    <cellStyle name="Accent6 58" xfId="18918"/>
    <cellStyle name="Accent6 59" xfId="18919"/>
    <cellStyle name="Accent6 6" xfId="816"/>
    <cellStyle name="Accent6 6 2" xfId="8407"/>
    <cellStyle name="Accent6 60" xfId="18920"/>
    <cellStyle name="Accent6 61" xfId="18921"/>
    <cellStyle name="Accent6 62" xfId="18922"/>
    <cellStyle name="Accent6 63" xfId="18923"/>
    <cellStyle name="Accent6 64" xfId="18924"/>
    <cellStyle name="Accent6 65" xfId="18925"/>
    <cellStyle name="Accent6 66" xfId="18926"/>
    <cellStyle name="Accent6 67" xfId="18927"/>
    <cellStyle name="Accent6 68" xfId="18928"/>
    <cellStyle name="Accent6 69" xfId="18929"/>
    <cellStyle name="Accent6 7" xfId="817"/>
    <cellStyle name="Accent6 7 2" xfId="8408"/>
    <cellStyle name="Accent6 70" xfId="18930"/>
    <cellStyle name="Accent6 71" xfId="18931"/>
    <cellStyle name="Accent6 72" xfId="18932"/>
    <cellStyle name="Accent6 73" xfId="18933"/>
    <cellStyle name="Accent6 74" xfId="18934"/>
    <cellStyle name="Accent6 75" xfId="18935"/>
    <cellStyle name="Accent6 76" xfId="18936"/>
    <cellStyle name="Accent6 77" xfId="18937"/>
    <cellStyle name="Accent6 78" xfId="18938"/>
    <cellStyle name="Accent6 79" xfId="18939"/>
    <cellStyle name="Accent6 8" xfId="818"/>
    <cellStyle name="Accent6 8 2" xfId="8409"/>
    <cellStyle name="Accent6 80" xfId="18940"/>
    <cellStyle name="Accent6 81" xfId="18941"/>
    <cellStyle name="Accent6 82" xfId="18942"/>
    <cellStyle name="Accent6 83" xfId="15599"/>
    <cellStyle name="Accent6 9" xfId="819"/>
    <cellStyle name="Accent6 9 2" xfId="8410"/>
    <cellStyle name="Bad" xfId="820" builtinId="27" customBuiltin="1"/>
    <cellStyle name="Bad 10" xfId="821"/>
    <cellStyle name="Bad 10 2" xfId="8411"/>
    <cellStyle name="Bad 11" xfId="822"/>
    <cellStyle name="Bad 11 2" xfId="8412"/>
    <cellStyle name="Bad 12" xfId="823"/>
    <cellStyle name="Bad 12 2" xfId="8413"/>
    <cellStyle name="Bad 13" xfId="824"/>
    <cellStyle name="Bad 13 2" xfId="8414"/>
    <cellStyle name="Bad 14" xfId="825"/>
    <cellStyle name="Bad 14 2" xfId="8415"/>
    <cellStyle name="Bad 15" xfId="826"/>
    <cellStyle name="Bad 16" xfId="827"/>
    <cellStyle name="Bad 17" xfId="828"/>
    <cellStyle name="Bad 18" xfId="829"/>
    <cellStyle name="Bad 19" xfId="830"/>
    <cellStyle name="Bad 2" xfId="831"/>
    <cellStyle name="Bad 2 2" xfId="832"/>
    <cellStyle name="Bad 2 3" xfId="3844"/>
    <cellStyle name="Bad 2 4" xfId="3846"/>
    <cellStyle name="Bad 2 5" xfId="3847"/>
    <cellStyle name="Bad 2 6" xfId="3848"/>
    <cellStyle name="Bad 2 7" xfId="8416"/>
    <cellStyle name="Bad 2 8" xfId="8417"/>
    <cellStyle name="Bad 2_AA - RC Centers FY10 Budget summary for distribution" xfId="833"/>
    <cellStyle name="Bad 20" xfId="834"/>
    <cellStyle name="Bad 21" xfId="3476"/>
    <cellStyle name="Bad 22" xfId="8418"/>
    <cellStyle name="Bad 23" xfId="8419"/>
    <cellStyle name="Bad 24" xfId="8420"/>
    <cellStyle name="Bad 25" xfId="8421"/>
    <cellStyle name="Bad 26" xfId="18943"/>
    <cellStyle name="Bad 27" xfId="18944"/>
    <cellStyle name="Bad 28" xfId="18945"/>
    <cellStyle name="Bad 29" xfId="18946"/>
    <cellStyle name="Bad 3" xfId="835"/>
    <cellStyle name="Bad 3 2" xfId="836"/>
    <cellStyle name="Bad 3 3" xfId="3849"/>
    <cellStyle name="Bad 3 4" xfId="3850"/>
    <cellStyle name="Bad 3 5" xfId="3851"/>
    <cellStyle name="Bad 3 6" xfId="3852"/>
    <cellStyle name="Bad 3 7" xfId="8422"/>
    <cellStyle name="Bad 3 8" xfId="8423"/>
    <cellStyle name="Bad 3_AA - RC Centers FY10 Budget summary for distribution" xfId="837"/>
    <cellStyle name="Bad 30" xfId="18947"/>
    <cellStyle name="Bad 31" xfId="18948"/>
    <cellStyle name="Bad 32" xfId="18949"/>
    <cellStyle name="Bad 33" xfId="18950"/>
    <cellStyle name="Bad 34" xfId="18951"/>
    <cellStyle name="Bad 35" xfId="18952"/>
    <cellStyle name="Bad 36" xfId="18953"/>
    <cellStyle name="Bad 37" xfId="18954"/>
    <cellStyle name="Bad 38" xfId="18955"/>
    <cellStyle name="Bad 39" xfId="18956"/>
    <cellStyle name="Bad 4" xfId="838"/>
    <cellStyle name="Bad 4 2" xfId="839"/>
    <cellStyle name="Bad 4 3" xfId="3853"/>
    <cellStyle name="Bad 4 4" xfId="3854"/>
    <cellStyle name="Bad 4 5" xfId="3855"/>
    <cellStyle name="Bad 4 6" xfId="3845"/>
    <cellStyle name="Bad 4 7" xfId="8424"/>
    <cellStyle name="Bad 4 8" xfId="8425"/>
    <cellStyle name="Bad 40" xfId="18957"/>
    <cellStyle name="Bad 41" xfId="18958"/>
    <cellStyle name="Bad 42" xfId="18959"/>
    <cellStyle name="Bad 43" xfId="18960"/>
    <cellStyle name="Bad 44" xfId="18961"/>
    <cellStyle name="Bad 45" xfId="18962"/>
    <cellStyle name="Bad 46" xfId="18963"/>
    <cellStyle name="Bad 47" xfId="18964"/>
    <cellStyle name="Bad 48" xfId="18965"/>
    <cellStyle name="Bad 49" xfId="18966"/>
    <cellStyle name="Bad 5" xfId="840"/>
    <cellStyle name="Bad 5 2" xfId="8426"/>
    <cellStyle name="Bad 5 3" xfId="8427"/>
    <cellStyle name="Bad 5 4" xfId="8428"/>
    <cellStyle name="Bad 5 5" xfId="8429"/>
    <cellStyle name="Bad 5 6" xfId="8430"/>
    <cellStyle name="Bad 50" xfId="18967"/>
    <cellStyle name="Bad 51" xfId="18968"/>
    <cellStyle name="Bad 52" xfId="18969"/>
    <cellStyle name="Bad 53" xfId="18970"/>
    <cellStyle name="Bad 54" xfId="18971"/>
    <cellStyle name="Bad 55" xfId="18972"/>
    <cellStyle name="Bad 56" xfId="18973"/>
    <cellStyle name="Bad 57" xfId="18974"/>
    <cellStyle name="Bad 58" xfId="18975"/>
    <cellStyle name="Bad 59" xfId="18976"/>
    <cellStyle name="Bad 6" xfId="841"/>
    <cellStyle name="Bad 6 2" xfId="8431"/>
    <cellStyle name="Bad 60" xfId="18977"/>
    <cellStyle name="Bad 61" xfId="18978"/>
    <cellStyle name="Bad 62" xfId="18979"/>
    <cellStyle name="Bad 63" xfId="18980"/>
    <cellStyle name="Bad 64" xfId="18981"/>
    <cellStyle name="Bad 65" xfId="18982"/>
    <cellStyle name="Bad 66" xfId="18983"/>
    <cellStyle name="Bad 67" xfId="18984"/>
    <cellStyle name="Bad 68" xfId="18985"/>
    <cellStyle name="Bad 69" xfId="18986"/>
    <cellStyle name="Bad 7" xfId="842"/>
    <cellStyle name="Bad 7 2" xfId="8432"/>
    <cellStyle name="Bad 70" xfId="18987"/>
    <cellStyle name="Bad 71" xfId="18988"/>
    <cellStyle name="Bad 72" xfId="18989"/>
    <cellStyle name="Bad 73" xfId="18990"/>
    <cellStyle name="Bad 74" xfId="18991"/>
    <cellStyle name="Bad 75" xfId="18992"/>
    <cellStyle name="Bad 76" xfId="18993"/>
    <cellStyle name="Bad 77" xfId="18994"/>
    <cellStyle name="Bad 78" xfId="18995"/>
    <cellStyle name="Bad 79" xfId="18996"/>
    <cellStyle name="Bad 8" xfId="843"/>
    <cellStyle name="Bad 8 2" xfId="8433"/>
    <cellStyle name="Bad 80" xfId="18997"/>
    <cellStyle name="Bad 81" xfId="18998"/>
    <cellStyle name="Bad 82" xfId="18999"/>
    <cellStyle name="Bad 83" xfId="16237"/>
    <cellStyle name="Bad 9" xfId="844"/>
    <cellStyle name="Bad 9 2" xfId="8434"/>
    <cellStyle name="Calculation" xfId="845" builtinId="22" customBuiltin="1"/>
    <cellStyle name="Calculation 10" xfId="846"/>
    <cellStyle name="Calculation 10 2" xfId="8435"/>
    <cellStyle name="Calculation 10 3" xfId="19000"/>
    <cellStyle name="Calculation 11" xfId="847"/>
    <cellStyle name="Calculation 11 2" xfId="8436"/>
    <cellStyle name="Calculation 11 3" xfId="19001"/>
    <cellStyle name="Calculation 12" xfId="848"/>
    <cellStyle name="Calculation 12 2" xfId="8437"/>
    <cellStyle name="Calculation 12 3" xfId="19002"/>
    <cellStyle name="Calculation 13" xfId="849"/>
    <cellStyle name="Calculation 13 2" xfId="8438"/>
    <cellStyle name="Calculation 13 3" xfId="19003"/>
    <cellStyle name="Calculation 14" xfId="850"/>
    <cellStyle name="Calculation 14 2" xfId="8439"/>
    <cellStyle name="Calculation 14 3" xfId="19004"/>
    <cellStyle name="Calculation 15" xfId="851"/>
    <cellStyle name="Calculation 15 2" xfId="19005"/>
    <cellStyle name="Calculation 15 3" xfId="19006"/>
    <cellStyle name="Calculation 16" xfId="852"/>
    <cellStyle name="Calculation 16 2" xfId="19007"/>
    <cellStyle name="Calculation 16 3" xfId="19008"/>
    <cellStyle name="Calculation 17" xfId="853"/>
    <cellStyle name="Calculation 17 2" xfId="19009"/>
    <cellStyle name="Calculation 17 3" xfId="19010"/>
    <cellStyle name="Calculation 18" xfId="854"/>
    <cellStyle name="Calculation 18 2" xfId="19011"/>
    <cellStyle name="Calculation 18 3" xfId="19012"/>
    <cellStyle name="Calculation 19" xfId="855"/>
    <cellStyle name="Calculation 19 2" xfId="19013"/>
    <cellStyle name="Calculation 19 3" xfId="19014"/>
    <cellStyle name="Calculation 2" xfId="856"/>
    <cellStyle name="Calculation 2 2" xfId="857"/>
    <cellStyle name="Calculation 2 2 2" xfId="4198"/>
    <cellStyle name="Calculation 2 2 2 2" xfId="8440"/>
    <cellStyle name="Calculation 2 2 2 3" xfId="8441"/>
    <cellStyle name="Calculation 2 2 3" xfId="8442"/>
    <cellStyle name="Calculation 2 2 4" xfId="8443"/>
    <cellStyle name="Calculation 2 2 5" xfId="8444"/>
    <cellStyle name="Calculation 2 2 6" xfId="8445"/>
    <cellStyle name="Calculation 2 3" xfId="858"/>
    <cellStyle name="Calculation 2 3 2" xfId="3856"/>
    <cellStyle name="Calculation 2 3 2 2" xfId="8446"/>
    <cellStyle name="Calculation 2 3 2 3" xfId="37958"/>
    <cellStyle name="Calculation 2 3 3" xfId="9741"/>
    <cellStyle name="Calculation 2 4" xfId="859"/>
    <cellStyle name="Calculation 2 4 2" xfId="3857"/>
    <cellStyle name="Calculation 2 4 3" xfId="8447"/>
    <cellStyle name="Calculation 2 4 4" xfId="9742"/>
    <cellStyle name="Calculation 2 5" xfId="3858"/>
    <cellStyle name="Calculation 2 6" xfId="3859"/>
    <cellStyle name="Calculation 2 7" xfId="8448"/>
    <cellStyle name="Calculation 2 8" xfId="8449"/>
    <cellStyle name="Calculation 2_AA - RC Centers FY10 Budget summary for distribution" xfId="860"/>
    <cellStyle name="Calculation 20" xfId="861"/>
    <cellStyle name="Calculation 20 2" xfId="19015"/>
    <cellStyle name="Calculation 20 3" xfId="19016"/>
    <cellStyle name="Calculation 21" xfId="3477"/>
    <cellStyle name="Calculation 21 2" xfId="8450"/>
    <cellStyle name="Calculation 21 2 2" xfId="19017"/>
    <cellStyle name="Calculation 21 3" xfId="19018"/>
    <cellStyle name="Calculation 22" xfId="8451"/>
    <cellStyle name="Calculation 22 2" xfId="9439"/>
    <cellStyle name="Calculation 22 3" xfId="9974"/>
    <cellStyle name="Calculation 22 3 2" xfId="19019"/>
    <cellStyle name="Calculation 23" xfId="8452"/>
    <cellStyle name="Calculation 23 2" xfId="19021"/>
    <cellStyle name="Calculation 23 3" xfId="19022"/>
    <cellStyle name="Calculation 23 4" xfId="19020"/>
    <cellStyle name="Calculation 24" xfId="8453"/>
    <cellStyle name="Calculation 24 2" xfId="19024"/>
    <cellStyle name="Calculation 24 3" xfId="19025"/>
    <cellStyle name="Calculation 24 4" xfId="19023"/>
    <cellStyle name="Calculation 25" xfId="8454"/>
    <cellStyle name="Calculation 25 2" xfId="19027"/>
    <cellStyle name="Calculation 25 3" xfId="19028"/>
    <cellStyle name="Calculation 25 4" xfId="19026"/>
    <cellStyle name="Calculation 26" xfId="19029"/>
    <cellStyle name="Calculation 26 2" xfId="19030"/>
    <cellStyle name="Calculation 26 3" xfId="19031"/>
    <cellStyle name="Calculation 27" xfId="19032"/>
    <cellStyle name="Calculation 27 2" xfId="19033"/>
    <cellStyle name="Calculation 27 3" xfId="19034"/>
    <cellStyle name="Calculation 28" xfId="19035"/>
    <cellStyle name="Calculation 28 2" xfId="19036"/>
    <cellStyle name="Calculation 28 3" xfId="19037"/>
    <cellStyle name="Calculation 29" xfId="19038"/>
    <cellStyle name="Calculation 29 2" xfId="19039"/>
    <cellStyle name="Calculation 29 3" xfId="19040"/>
    <cellStyle name="Calculation 3" xfId="862"/>
    <cellStyle name="Calculation 3 2" xfId="863"/>
    <cellStyle name="Calculation 3 2 2" xfId="3861"/>
    <cellStyle name="Calculation 3 2 2 2" xfId="19041"/>
    <cellStyle name="Calculation 3 2 3" xfId="8455"/>
    <cellStyle name="Calculation 3 2 3 2" xfId="19042"/>
    <cellStyle name="Calculation 3 2 4" xfId="8456"/>
    <cellStyle name="Calculation 3 2 5" xfId="8457"/>
    <cellStyle name="Calculation 3 2 6" xfId="8458"/>
    <cellStyle name="Calculation 3 3" xfId="864"/>
    <cellStyle name="Calculation 3 3 2" xfId="3862"/>
    <cellStyle name="Calculation 3 3 2 2" xfId="8459"/>
    <cellStyle name="Calculation 3 3 2 3" xfId="37959"/>
    <cellStyle name="Calculation 3 3 3" xfId="9743"/>
    <cellStyle name="Calculation 3 4" xfId="865"/>
    <cellStyle name="Calculation 3 4 2" xfId="3863"/>
    <cellStyle name="Calculation 3 4 3" xfId="8460"/>
    <cellStyle name="Calculation 3 4 4" xfId="9744"/>
    <cellStyle name="Calculation 3 5" xfId="3864"/>
    <cellStyle name="Calculation 3 6" xfId="3865"/>
    <cellStyle name="Calculation 3 7" xfId="3860"/>
    <cellStyle name="Calculation 3 8" xfId="8461"/>
    <cellStyle name="Calculation 3_AA - RC Centers FY10 Budget summary for distribution" xfId="866"/>
    <cellStyle name="Calculation 30" xfId="19043"/>
    <cellStyle name="Calculation 30 2" xfId="19044"/>
    <cellStyle name="Calculation 30 3" xfId="19045"/>
    <cellStyle name="Calculation 31" xfId="19046"/>
    <cellStyle name="Calculation 31 2" xfId="19047"/>
    <cellStyle name="Calculation 31 3" xfId="19048"/>
    <cellStyle name="Calculation 32" xfId="19049"/>
    <cellStyle name="Calculation 32 2" xfId="19050"/>
    <cellStyle name="Calculation 32 3" xfId="19051"/>
    <cellStyle name="Calculation 33" xfId="19052"/>
    <cellStyle name="Calculation 33 2" xfId="19053"/>
    <cellStyle name="Calculation 33 3" xfId="19054"/>
    <cellStyle name="Calculation 34" xfId="19055"/>
    <cellStyle name="Calculation 34 2" xfId="19056"/>
    <cellStyle name="Calculation 34 3" xfId="19057"/>
    <cellStyle name="Calculation 35" xfId="19058"/>
    <cellStyle name="Calculation 35 2" xfId="19059"/>
    <cellStyle name="Calculation 35 3" xfId="19060"/>
    <cellStyle name="Calculation 36" xfId="19061"/>
    <cellStyle name="Calculation 36 2" xfId="19062"/>
    <cellStyle name="Calculation 36 3" xfId="19063"/>
    <cellStyle name="Calculation 37" xfId="19064"/>
    <cellStyle name="Calculation 37 2" xfId="19065"/>
    <cellStyle name="Calculation 37 3" xfId="19066"/>
    <cellStyle name="Calculation 38" xfId="19067"/>
    <cellStyle name="Calculation 38 2" xfId="19068"/>
    <cellStyle name="Calculation 38 3" xfId="19069"/>
    <cellStyle name="Calculation 39" xfId="19070"/>
    <cellStyle name="Calculation 39 2" xfId="19071"/>
    <cellStyle name="Calculation 39 3" xfId="19072"/>
    <cellStyle name="Calculation 4" xfId="867"/>
    <cellStyle name="Calculation 4 2" xfId="868"/>
    <cellStyle name="Calculation 4 2 2" xfId="8462"/>
    <cellStyle name="Calculation 4 2 2 2" xfId="8463"/>
    <cellStyle name="Calculation 4 2 3" xfId="8464"/>
    <cellStyle name="Calculation 4 2 4" xfId="8465"/>
    <cellStyle name="Calculation 4 2 5" xfId="8466"/>
    <cellStyle name="Calculation 4 3" xfId="869"/>
    <cellStyle name="Calculation 4 3 2" xfId="3867"/>
    <cellStyle name="Calculation 4 3 2 2" xfId="8467"/>
    <cellStyle name="Calculation 4 3 2 3" xfId="37960"/>
    <cellStyle name="Calculation 4 3 3" xfId="9745"/>
    <cellStyle name="Calculation 4 4" xfId="870"/>
    <cellStyle name="Calculation 4 4 2" xfId="3868"/>
    <cellStyle name="Calculation 4 4 3" xfId="8468"/>
    <cellStyle name="Calculation 4 4 4" xfId="9746"/>
    <cellStyle name="Calculation 4 5" xfId="3869"/>
    <cellStyle name="Calculation 4 6" xfId="3870"/>
    <cellStyle name="Calculation 4 7" xfId="3866"/>
    <cellStyle name="Calculation 4 8" xfId="8469"/>
    <cellStyle name="Calculation 4_KC E&amp;G program trend" xfId="871"/>
    <cellStyle name="Calculation 40" xfId="19073"/>
    <cellStyle name="Calculation 40 2" xfId="19074"/>
    <cellStyle name="Calculation 40 3" xfId="19075"/>
    <cellStyle name="Calculation 41" xfId="19076"/>
    <cellStyle name="Calculation 41 2" xfId="19077"/>
    <cellStyle name="Calculation 41 3" xfId="19078"/>
    <cellStyle name="Calculation 42" xfId="19079"/>
    <cellStyle name="Calculation 42 2" xfId="19080"/>
    <cellStyle name="Calculation 42 3" xfId="19081"/>
    <cellStyle name="Calculation 43" xfId="19082"/>
    <cellStyle name="Calculation 43 2" xfId="19083"/>
    <cellStyle name="Calculation 43 3" xfId="19084"/>
    <cellStyle name="Calculation 44" xfId="19085"/>
    <cellStyle name="Calculation 44 2" xfId="19086"/>
    <cellStyle name="Calculation 44 3" xfId="19087"/>
    <cellStyle name="Calculation 45" xfId="19088"/>
    <cellStyle name="Calculation 45 2" xfId="19089"/>
    <cellStyle name="Calculation 45 3" xfId="19090"/>
    <cellStyle name="Calculation 46" xfId="19091"/>
    <cellStyle name="Calculation 46 2" xfId="19092"/>
    <cellStyle name="Calculation 46 3" xfId="19093"/>
    <cellStyle name="Calculation 47" xfId="19094"/>
    <cellStyle name="Calculation 47 2" xfId="19095"/>
    <cellStyle name="Calculation 47 3" xfId="19096"/>
    <cellStyle name="Calculation 48" xfId="19097"/>
    <cellStyle name="Calculation 48 2" xfId="19098"/>
    <cellStyle name="Calculation 48 3" xfId="19099"/>
    <cellStyle name="Calculation 49" xfId="19100"/>
    <cellStyle name="Calculation 49 2" xfId="19101"/>
    <cellStyle name="Calculation 49 3" xfId="19102"/>
    <cellStyle name="Calculation 5" xfId="872"/>
    <cellStyle name="Calculation 5 2" xfId="873"/>
    <cellStyle name="Calculation 5 2 2" xfId="3871"/>
    <cellStyle name="Calculation 5 2 3" xfId="9747"/>
    <cellStyle name="Calculation 5 3" xfId="874"/>
    <cellStyle name="Calculation 5 3 2" xfId="8470"/>
    <cellStyle name="Calculation 5 4" xfId="8471"/>
    <cellStyle name="Calculation 5 5" xfId="8472"/>
    <cellStyle name="Calculation 5 6" xfId="8473"/>
    <cellStyle name="Calculation 50" xfId="19103"/>
    <cellStyle name="Calculation 50 2" xfId="19104"/>
    <cellStyle name="Calculation 50 3" xfId="19105"/>
    <cellStyle name="Calculation 51" xfId="19106"/>
    <cellStyle name="Calculation 51 2" xfId="19107"/>
    <cellStyle name="Calculation 51 3" xfId="19108"/>
    <cellStyle name="Calculation 52" xfId="19109"/>
    <cellStyle name="Calculation 52 2" xfId="19110"/>
    <cellStyle name="Calculation 52 3" xfId="19111"/>
    <cellStyle name="Calculation 53" xfId="19112"/>
    <cellStyle name="Calculation 53 2" xfId="19113"/>
    <cellStyle name="Calculation 53 3" xfId="19114"/>
    <cellStyle name="Calculation 54" xfId="19115"/>
    <cellStyle name="Calculation 54 2" xfId="19116"/>
    <cellStyle name="Calculation 54 3" xfId="19117"/>
    <cellStyle name="Calculation 55" xfId="19118"/>
    <cellStyle name="Calculation 55 2" xfId="19119"/>
    <cellStyle name="Calculation 55 3" xfId="19120"/>
    <cellStyle name="Calculation 56" xfId="19121"/>
    <cellStyle name="Calculation 56 2" xfId="19122"/>
    <cellStyle name="Calculation 56 3" xfId="19123"/>
    <cellStyle name="Calculation 57" xfId="19124"/>
    <cellStyle name="Calculation 57 2" xfId="19125"/>
    <cellStyle name="Calculation 57 3" xfId="19126"/>
    <cellStyle name="Calculation 58" xfId="19127"/>
    <cellStyle name="Calculation 58 2" xfId="19128"/>
    <cellStyle name="Calculation 58 3" xfId="19129"/>
    <cellStyle name="Calculation 59" xfId="19130"/>
    <cellStyle name="Calculation 59 2" xfId="19131"/>
    <cellStyle name="Calculation 59 3" xfId="19132"/>
    <cellStyle name="Calculation 6" xfId="875"/>
    <cellStyle name="Calculation 6 2" xfId="876"/>
    <cellStyle name="Calculation 6 2 2" xfId="3872"/>
    <cellStyle name="Calculation 6 2 3" xfId="9748"/>
    <cellStyle name="Calculation 6 3" xfId="877"/>
    <cellStyle name="Calculation 6 3 2" xfId="8474"/>
    <cellStyle name="Calculation 6 3 3" xfId="8475"/>
    <cellStyle name="Calculation 6 4" xfId="8476"/>
    <cellStyle name="Calculation 6 5" xfId="8477"/>
    <cellStyle name="Calculation 60" xfId="19133"/>
    <cellStyle name="Calculation 60 2" xfId="19134"/>
    <cellStyle name="Calculation 60 3" xfId="19135"/>
    <cellStyle name="Calculation 61" xfId="19136"/>
    <cellStyle name="Calculation 61 2" xfId="19137"/>
    <cellStyle name="Calculation 61 3" xfId="19138"/>
    <cellStyle name="Calculation 62" xfId="19139"/>
    <cellStyle name="Calculation 62 2" xfId="19140"/>
    <cellStyle name="Calculation 62 3" xfId="19141"/>
    <cellStyle name="Calculation 63" xfId="19142"/>
    <cellStyle name="Calculation 63 2" xfId="19143"/>
    <cellStyle name="Calculation 63 3" xfId="19144"/>
    <cellStyle name="Calculation 64" xfId="19145"/>
    <cellStyle name="Calculation 64 2" xfId="19146"/>
    <cellStyle name="Calculation 64 3" xfId="19147"/>
    <cellStyle name="Calculation 65" xfId="19148"/>
    <cellStyle name="Calculation 65 2" xfId="19149"/>
    <cellStyle name="Calculation 65 3" xfId="19150"/>
    <cellStyle name="Calculation 66" xfId="19151"/>
    <cellStyle name="Calculation 66 2" xfId="19152"/>
    <cellStyle name="Calculation 66 3" xfId="19153"/>
    <cellStyle name="Calculation 67" xfId="19154"/>
    <cellStyle name="Calculation 67 2" xfId="19155"/>
    <cellStyle name="Calculation 67 3" xfId="19156"/>
    <cellStyle name="Calculation 68" xfId="19157"/>
    <cellStyle name="Calculation 68 2" xfId="19158"/>
    <cellStyle name="Calculation 68 3" xfId="19159"/>
    <cellStyle name="Calculation 69" xfId="19160"/>
    <cellStyle name="Calculation 69 2" xfId="19161"/>
    <cellStyle name="Calculation 69 3" xfId="19162"/>
    <cellStyle name="Calculation 7" xfId="878"/>
    <cellStyle name="Calculation 7 2" xfId="4157"/>
    <cellStyle name="Calculation 7 2 2" xfId="8478"/>
    <cellStyle name="Calculation 7 2 3" xfId="19163"/>
    <cellStyle name="Calculation 7 3" xfId="19164"/>
    <cellStyle name="Calculation 70" xfId="19165"/>
    <cellStyle name="Calculation 70 2" xfId="19166"/>
    <cellStyle name="Calculation 70 3" xfId="19167"/>
    <cellStyle name="Calculation 71" xfId="19168"/>
    <cellStyle name="Calculation 71 2" xfId="19169"/>
    <cellStyle name="Calculation 71 3" xfId="19170"/>
    <cellStyle name="Calculation 72" xfId="19171"/>
    <cellStyle name="Calculation 72 2" xfId="19172"/>
    <cellStyle name="Calculation 72 3" xfId="19173"/>
    <cellStyle name="Calculation 73" xfId="19174"/>
    <cellStyle name="Calculation 73 2" xfId="19175"/>
    <cellStyle name="Calculation 73 3" xfId="19176"/>
    <cellStyle name="Calculation 74" xfId="19177"/>
    <cellStyle name="Calculation 74 2" xfId="19178"/>
    <cellStyle name="Calculation 74 3" xfId="19179"/>
    <cellStyle name="Calculation 75" xfId="19180"/>
    <cellStyle name="Calculation 75 2" xfId="19181"/>
    <cellStyle name="Calculation 75 3" xfId="19182"/>
    <cellStyle name="Calculation 76" xfId="19183"/>
    <cellStyle name="Calculation 76 2" xfId="19184"/>
    <cellStyle name="Calculation 76 3" xfId="19185"/>
    <cellStyle name="Calculation 77" xfId="19186"/>
    <cellStyle name="Calculation 77 2" xfId="19187"/>
    <cellStyle name="Calculation 77 3" xfId="19188"/>
    <cellStyle name="Calculation 78" xfId="19189"/>
    <cellStyle name="Calculation 78 2" xfId="19190"/>
    <cellStyle name="Calculation 78 3" xfId="19191"/>
    <cellStyle name="Calculation 79" xfId="19192"/>
    <cellStyle name="Calculation 79 2" xfId="19193"/>
    <cellStyle name="Calculation 79 3" xfId="19194"/>
    <cellStyle name="Calculation 8" xfId="879"/>
    <cellStyle name="Calculation 8 2" xfId="4158"/>
    <cellStyle name="Calculation 8 2 2" xfId="8479"/>
    <cellStyle name="Calculation 8 2 3" xfId="19195"/>
    <cellStyle name="Calculation 8 3" xfId="19196"/>
    <cellStyle name="Calculation 80" xfId="19197"/>
    <cellStyle name="Calculation 80 2" xfId="19198"/>
    <cellStyle name="Calculation 80 3" xfId="19199"/>
    <cellStyle name="Calculation 81" xfId="19200"/>
    <cellStyle name="Calculation 81 2" xfId="19201"/>
    <cellStyle name="Calculation 81 3" xfId="19202"/>
    <cellStyle name="Calculation 82" xfId="19203"/>
    <cellStyle name="Calculation 82 2" xfId="19204"/>
    <cellStyle name="Calculation 82 3" xfId="19205"/>
    <cellStyle name="Calculation 83" xfId="19206"/>
    <cellStyle name="Calculation 83 2" xfId="19207"/>
    <cellStyle name="Calculation 83 3" xfId="19208"/>
    <cellStyle name="Calculation 84" xfId="19209"/>
    <cellStyle name="Calculation 84 2" xfId="19210"/>
    <cellStyle name="Calculation 84 3" xfId="19211"/>
    <cellStyle name="Calculation 85" xfId="19212"/>
    <cellStyle name="Calculation 85 2" xfId="19213"/>
    <cellStyle name="Calculation 85 3" xfId="19214"/>
    <cellStyle name="Calculation 86" xfId="15603"/>
    <cellStyle name="Calculation 9" xfId="880"/>
    <cellStyle name="Calculation 9 2" xfId="4159"/>
    <cellStyle name="Calculation 9 2 2" xfId="8480"/>
    <cellStyle name="Calculation 9 2 3" xfId="19215"/>
    <cellStyle name="Calculation 9 3" xfId="19216"/>
    <cellStyle name="Check Cell" xfId="881" builtinId="23" customBuiltin="1"/>
    <cellStyle name="Check Cell 10" xfId="882"/>
    <cellStyle name="Check Cell 10 2" xfId="8481"/>
    <cellStyle name="Check Cell 11" xfId="883"/>
    <cellStyle name="Check Cell 11 2" xfId="8482"/>
    <cellStyle name="Check Cell 12" xfId="884"/>
    <cellStyle name="Check Cell 12 2" xfId="8483"/>
    <cellStyle name="Check Cell 13" xfId="885"/>
    <cellStyle name="Check Cell 13 2" xfId="8484"/>
    <cellStyle name="Check Cell 14" xfId="886"/>
    <cellStyle name="Check Cell 14 2" xfId="8485"/>
    <cellStyle name="Check Cell 15" xfId="887"/>
    <cellStyle name="Check Cell 16" xfId="888"/>
    <cellStyle name="Check Cell 17" xfId="889"/>
    <cellStyle name="Check Cell 18" xfId="890"/>
    <cellStyle name="Check Cell 19" xfId="891"/>
    <cellStyle name="Check Cell 2" xfId="892"/>
    <cellStyle name="Check Cell 2 2" xfId="893"/>
    <cellStyle name="Check Cell 2 3" xfId="3874"/>
    <cellStyle name="Check Cell 2 4" xfId="3875"/>
    <cellStyle name="Check Cell 2 5" xfId="3876"/>
    <cellStyle name="Check Cell 2 6" xfId="3877"/>
    <cellStyle name="Check Cell 2 7" xfId="8486"/>
    <cellStyle name="Check Cell 2 8" xfId="8487"/>
    <cellStyle name="Check Cell 2_AA - RC Centers FY10 Budget summary for distribution" xfId="894"/>
    <cellStyle name="Check Cell 20" xfId="895"/>
    <cellStyle name="Check Cell 21" xfId="3478"/>
    <cellStyle name="Check Cell 22" xfId="8488"/>
    <cellStyle name="Check Cell 23" xfId="8489"/>
    <cellStyle name="Check Cell 24" xfId="8490"/>
    <cellStyle name="Check Cell 25" xfId="8491"/>
    <cellStyle name="Check Cell 26" xfId="19217"/>
    <cellStyle name="Check Cell 27" xfId="19218"/>
    <cellStyle name="Check Cell 28" xfId="19219"/>
    <cellStyle name="Check Cell 29" xfId="19220"/>
    <cellStyle name="Check Cell 3" xfId="896"/>
    <cellStyle name="Check Cell 3 2" xfId="897"/>
    <cellStyle name="Check Cell 3 3" xfId="3878"/>
    <cellStyle name="Check Cell 3 4" xfId="3879"/>
    <cellStyle name="Check Cell 3 5" xfId="3880"/>
    <cellStyle name="Check Cell 3 6" xfId="3881"/>
    <cellStyle name="Check Cell 3 7" xfId="8492"/>
    <cellStyle name="Check Cell 3 8" xfId="8493"/>
    <cellStyle name="Check Cell 3_AA - RC Centers FY10 Budget summary for distribution" xfId="898"/>
    <cellStyle name="Check Cell 30" xfId="19221"/>
    <cellStyle name="Check Cell 31" xfId="19222"/>
    <cellStyle name="Check Cell 32" xfId="19223"/>
    <cellStyle name="Check Cell 33" xfId="19224"/>
    <cellStyle name="Check Cell 34" xfId="19225"/>
    <cellStyle name="Check Cell 35" xfId="19226"/>
    <cellStyle name="Check Cell 36" xfId="19227"/>
    <cellStyle name="Check Cell 37" xfId="19228"/>
    <cellStyle name="Check Cell 38" xfId="19229"/>
    <cellStyle name="Check Cell 39" xfId="19230"/>
    <cellStyle name="Check Cell 4" xfId="899"/>
    <cellStyle name="Check Cell 4 2" xfId="900"/>
    <cellStyle name="Check Cell 4 3" xfId="3882"/>
    <cellStyle name="Check Cell 4 4" xfId="3883"/>
    <cellStyle name="Check Cell 4 5" xfId="3884"/>
    <cellStyle name="Check Cell 4 6" xfId="3885"/>
    <cellStyle name="Check Cell 4 7" xfId="8494"/>
    <cellStyle name="Check Cell 4 8" xfId="8495"/>
    <cellStyle name="Check Cell 40" xfId="19231"/>
    <cellStyle name="Check Cell 41" xfId="19232"/>
    <cellStyle name="Check Cell 42" xfId="19233"/>
    <cellStyle name="Check Cell 43" xfId="19234"/>
    <cellStyle name="Check Cell 44" xfId="19235"/>
    <cellStyle name="Check Cell 45" xfId="19236"/>
    <cellStyle name="Check Cell 46" xfId="19237"/>
    <cellStyle name="Check Cell 47" xfId="19238"/>
    <cellStyle name="Check Cell 48" xfId="19239"/>
    <cellStyle name="Check Cell 49" xfId="19240"/>
    <cellStyle name="Check Cell 5" xfId="901"/>
    <cellStyle name="Check Cell 5 2" xfId="8496"/>
    <cellStyle name="Check Cell 5 3" xfId="8497"/>
    <cellStyle name="Check Cell 5 4" xfId="8498"/>
    <cellStyle name="Check Cell 5 5" xfId="8499"/>
    <cellStyle name="Check Cell 5 6" xfId="8500"/>
    <cellStyle name="Check Cell 50" xfId="19241"/>
    <cellStyle name="Check Cell 51" xfId="19242"/>
    <cellStyle name="Check Cell 52" xfId="19243"/>
    <cellStyle name="Check Cell 53" xfId="19244"/>
    <cellStyle name="Check Cell 54" xfId="19245"/>
    <cellStyle name="Check Cell 55" xfId="19246"/>
    <cellStyle name="Check Cell 56" xfId="19247"/>
    <cellStyle name="Check Cell 57" xfId="19248"/>
    <cellStyle name="Check Cell 58" xfId="19249"/>
    <cellStyle name="Check Cell 59" xfId="19250"/>
    <cellStyle name="Check Cell 6" xfId="902"/>
    <cellStyle name="Check Cell 6 2" xfId="8501"/>
    <cellStyle name="Check Cell 60" xfId="19251"/>
    <cellStyle name="Check Cell 61" xfId="19252"/>
    <cellStyle name="Check Cell 62" xfId="19253"/>
    <cellStyle name="Check Cell 63" xfId="19254"/>
    <cellStyle name="Check Cell 64" xfId="19255"/>
    <cellStyle name="Check Cell 65" xfId="19256"/>
    <cellStyle name="Check Cell 66" xfId="19257"/>
    <cellStyle name="Check Cell 67" xfId="19258"/>
    <cellStyle name="Check Cell 68" xfId="19259"/>
    <cellStyle name="Check Cell 69" xfId="19260"/>
    <cellStyle name="Check Cell 7" xfId="903"/>
    <cellStyle name="Check Cell 7 2" xfId="8502"/>
    <cellStyle name="Check Cell 70" xfId="19261"/>
    <cellStyle name="Check Cell 71" xfId="19262"/>
    <cellStyle name="Check Cell 72" xfId="19263"/>
    <cellStyle name="Check Cell 73" xfId="19264"/>
    <cellStyle name="Check Cell 74" xfId="19265"/>
    <cellStyle name="Check Cell 75" xfId="19266"/>
    <cellStyle name="Check Cell 76" xfId="19267"/>
    <cellStyle name="Check Cell 77" xfId="19268"/>
    <cellStyle name="Check Cell 78" xfId="19269"/>
    <cellStyle name="Check Cell 79" xfId="19270"/>
    <cellStyle name="Check Cell 8" xfId="904"/>
    <cellStyle name="Check Cell 8 2" xfId="8503"/>
    <cellStyle name="Check Cell 80" xfId="19271"/>
    <cellStyle name="Check Cell 81" xfId="19272"/>
    <cellStyle name="Check Cell 82" xfId="19273"/>
    <cellStyle name="Check Cell 83" xfId="16234"/>
    <cellStyle name="Check Cell 9" xfId="905"/>
    <cellStyle name="Check Cell 9 2" xfId="8504"/>
    <cellStyle name="Comma 10" xfId="10055"/>
    <cellStyle name="Comma 10 10" xfId="10056"/>
    <cellStyle name="Comma 10 10 2" xfId="10057"/>
    <cellStyle name="Comma 10 11" xfId="10058"/>
    <cellStyle name="Comma 10 11 2" xfId="10059"/>
    <cellStyle name="Comma 10 12" xfId="10060"/>
    <cellStyle name="Comma 10 13" xfId="10061"/>
    <cellStyle name="Comma 10 2" xfId="10062"/>
    <cellStyle name="Comma 10 2 2" xfId="10063"/>
    <cellStyle name="Comma 10 2 2 2" xfId="10064"/>
    <cellStyle name="Comma 10 2 3" xfId="10065"/>
    <cellStyle name="Comma 10 2 3 2" xfId="10066"/>
    <cellStyle name="Comma 10 2 4" xfId="10067"/>
    <cellStyle name="Comma 10 2 4 2" xfId="10068"/>
    <cellStyle name="Comma 10 2 5" xfId="10069"/>
    <cellStyle name="Comma 10 2 5 2" xfId="10070"/>
    <cellStyle name="Comma 10 2 6" xfId="10071"/>
    <cellStyle name="Comma 10 2 7" xfId="10072"/>
    <cellStyle name="Comma 10 3" xfId="10073"/>
    <cellStyle name="Comma 10 3 2" xfId="10074"/>
    <cellStyle name="Comma 10 3 2 2" xfId="10075"/>
    <cellStyle name="Comma 10 3 3" xfId="10076"/>
    <cellStyle name="Comma 10 3 3 2" xfId="10077"/>
    <cellStyle name="Comma 10 3 4" xfId="10078"/>
    <cellStyle name="Comma 10 3 4 2" xfId="10079"/>
    <cellStyle name="Comma 10 3 5" xfId="10080"/>
    <cellStyle name="Comma 10 3 5 2" xfId="10081"/>
    <cellStyle name="Comma 10 3 6" xfId="10082"/>
    <cellStyle name="Comma 10 3 7" xfId="10083"/>
    <cellStyle name="Comma 10 4" xfId="10084"/>
    <cellStyle name="Comma 10 4 2" xfId="10085"/>
    <cellStyle name="Comma 10 4 2 2" xfId="10086"/>
    <cellStyle name="Comma 10 4 3" xfId="10087"/>
    <cellStyle name="Comma 10 4 3 2" xfId="10088"/>
    <cellStyle name="Comma 10 4 4" xfId="10089"/>
    <cellStyle name="Comma 10 4 4 2" xfId="10090"/>
    <cellStyle name="Comma 10 4 5" xfId="10091"/>
    <cellStyle name="Comma 10 4 5 2" xfId="10092"/>
    <cellStyle name="Comma 10 4 6" xfId="10093"/>
    <cellStyle name="Comma 10 4 7" xfId="10094"/>
    <cellStyle name="Comma 10 5" xfId="10095"/>
    <cellStyle name="Comma 10 5 2" xfId="10096"/>
    <cellStyle name="Comma 10 5 2 2" xfId="10097"/>
    <cellStyle name="Comma 10 5 3" xfId="10098"/>
    <cellStyle name="Comma 10 5 3 2" xfId="10099"/>
    <cellStyle name="Comma 10 5 4" xfId="10100"/>
    <cellStyle name="Comma 10 5 4 2" xfId="10101"/>
    <cellStyle name="Comma 10 5 5" xfId="10102"/>
    <cellStyle name="Comma 10 5 5 2" xfId="10103"/>
    <cellStyle name="Comma 10 5 6" xfId="10104"/>
    <cellStyle name="Comma 10 5 7" xfId="10105"/>
    <cellStyle name="Comma 10 6" xfId="10106"/>
    <cellStyle name="Comma 10 6 2" xfId="10107"/>
    <cellStyle name="Comma 10 6 2 2" xfId="10108"/>
    <cellStyle name="Comma 10 6 3" xfId="10109"/>
    <cellStyle name="Comma 10 6 3 2" xfId="10110"/>
    <cellStyle name="Comma 10 6 4" xfId="10111"/>
    <cellStyle name="Comma 10 6 4 2" xfId="10112"/>
    <cellStyle name="Comma 10 6 5" xfId="10113"/>
    <cellStyle name="Comma 10 6 5 2" xfId="10114"/>
    <cellStyle name="Comma 10 6 6" xfId="10115"/>
    <cellStyle name="Comma 10 6 7" xfId="10116"/>
    <cellStyle name="Comma 10 7" xfId="10117"/>
    <cellStyle name="Comma 10 7 2" xfId="10118"/>
    <cellStyle name="Comma 10 7 2 2" xfId="10119"/>
    <cellStyle name="Comma 10 7 3" xfId="10120"/>
    <cellStyle name="Comma 10 7 3 2" xfId="10121"/>
    <cellStyle name="Comma 10 7 4" xfId="10122"/>
    <cellStyle name="Comma 10 7 4 2" xfId="10123"/>
    <cellStyle name="Comma 10 7 5" xfId="10124"/>
    <cellStyle name="Comma 10 7 5 2" xfId="10125"/>
    <cellStyle name="Comma 10 7 6" xfId="10126"/>
    <cellStyle name="Comma 10 7 7" xfId="10127"/>
    <cellStyle name="Comma 10 8" xfId="10128"/>
    <cellStyle name="Comma 10 8 2" xfId="10129"/>
    <cellStyle name="Comma 10 9" xfId="10130"/>
    <cellStyle name="Comma 10 9 2" xfId="10131"/>
    <cellStyle name="Comma 11 2" xfId="10132"/>
    <cellStyle name="Comma 11 2 2" xfId="10133"/>
    <cellStyle name="Comma 11 2 2 2" xfId="10134"/>
    <cellStyle name="Comma 11 2 3" xfId="10135"/>
    <cellStyle name="Comma 11 2 3 2" xfId="10136"/>
    <cellStyle name="Comma 11 2 4" xfId="10137"/>
    <cellStyle name="Comma 11 2 4 2" xfId="10138"/>
    <cellStyle name="Comma 11 2 5" xfId="10139"/>
    <cellStyle name="Comma 11 2 5 2" xfId="10140"/>
    <cellStyle name="Comma 11 2 6" xfId="10141"/>
    <cellStyle name="Comma 11 2 7" xfId="10142"/>
    <cellStyle name="Comma 11 3" xfId="10143"/>
    <cellStyle name="Comma 11 3 2" xfId="10144"/>
    <cellStyle name="Comma 11 3 2 2" xfId="10145"/>
    <cellStyle name="Comma 11 3 3" xfId="10146"/>
    <cellStyle name="Comma 11 3 3 2" xfId="10147"/>
    <cellStyle name="Comma 11 3 4" xfId="10148"/>
    <cellStyle name="Comma 11 3 4 2" xfId="10149"/>
    <cellStyle name="Comma 11 3 5" xfId="10150"/>
    <cellStyle name="Comma 11 3 5 2" xfId="10151"/>
    <cellStyle name="Comma 11 3 6" xfId="10152"/>
    <cellStyle name="Comma 11 3 7" xfId="10153"/>
    <cellStyle name="Comma 11 4" xfId="10154"/>
    <cellStyle name="Comma 11 4 2" xfId="10155"/>
    <cellStyle name="Comma 11 4 2 2" xfId="10156"/>
    <cellStyle name="Comma 11 4 3" xfId="10157"/>
    <cellStyle name="Comma 11 4 3 2" xfId="10158"/>
    <cellStyle name="Comma 11 4 4" xfId="10159"/>
    <cellStyle name="Comma 11 4 4 2" xfId="10160"/>
    <cellStyle name="Comma 11 4 5" xfId="10161"/>
    <cellStyle name="Comma 11 4 5 2" xfId="10162"/>
    <cellStyle name="Comma 11 4 6" xfId="10163"/>
    <cellStyle name="Comma 11 4 7" xfId="10164"/>
    <cellStyle name="Comma 11 5" xfId="10165"/>
    <cellStyle name="Comma 11 5 2" xfId="10166"/>
    <cellStyle name="Comma 11 5 2 2" xfId="10167"/>
    <cellStyle name="Comma 11 5 3" xfId="10168"/>
    <cellStyle name="Comma 11 5 3 2" xfId="10169"/>
    <cellStyle name="Comma 11 5 4" xfId="10170"/>
    <cellStyle name="Comma 11 5 4 2" xfId="10171"/>
    <cellStyle name="Comma 11 5 5" xfId="10172"/>
    <cellStyle name="Comma 11 5 5 2" xfId="10173"/>
    <cellStyle name="Comma 11 5 6" xfId="10174"/>
    <cellStyle name="Comma 11 5 7" xfId="10175"/>
    <cellStyle name="Comma 11 6" xfId="10176"/>
    <cellStyle name="Comma 11 6 2" xfId="10177"/>
    <cellStyle name="Comma 11 6 2 2" xfId="10178"/>
    <cellStyle name="Comma 11 6 3" xfId="10179"/>
    <cellStyle name="Comma 11 6 3 2" xfId="10180"/>
    <cellStyle name="Comma 11 6 4" xfId="10181"/>
    <cellStyle name="Comma 11 6 4 2" xfId="10182"/>
    <cellStyle name="Comma 11 6 5" xfId="10183"/>
    <cellStyle name="Comma 11 6 5 2" xfId="10184"/>
    <cellStyle name="Comma 11 6 6" xfId="10185"/>
    <cellStyle name="Comma 11 6 7" xfId="10186"/>
    <cellStyle name="Comma 11 7" xfId="10187"/>
    <cellStyle name="Comma 11 7 2" xfId="10188"/>
    <cellStyle name="Comma 11 7 2 2" xfId="10189"/>
    <cellStyle name="Comma 11 7 3" xfId="10190"/>
    <cellStyle name="Comma 11 7 3 2" xfId="10191"/>
    <cellStyle name="Comma 11 7 4" xfId="10192"/>
    <cellStyle name="Comma 11 7 4 2" xfId="10193"/>
    <cellStyle name="Comma 11 7 5" xfId="10194"/>
    <cellStyle name="Comma 11 7 5 2" xfId="10195"/>
    <cellStyle name="Comma 11 7 6" xfId="10196"/>
    <cellStyle name="Comma 11 7 7" xfId="10197"/>
    <cellStyle name="Comma 12 2" xfId="10198"/>
    <cellStyle name="Comma 12 2 2" xfId="10199"/>
    <cellStyle name="Comma 12 2 2 2" xfId="10200"/>
    <cellStyle name="Comma 12 2 3" xfId="10201"/>
    <cellStyle name="Comma 12 2 3 2" xfId="10202"/>
    <cellStyle name="Comma 12 2 4" xfId="10203"/>
    <cellStyle name="Comma 12 2 4 2" xfId="10204"/>
    <cellStyle name="Comma 12 2 5" xfId="10205"/>
    <cellStyle name="Comma 12 2 5 2" xfId="10206"/>
    <cellStyle name="Comma 12 2 6" xfId="10207"/>
    <cellStyle name="Comma 12 2 7" xfId="10208"/>
    <cellStyle name="Comma 12 3" xfId="10209"/>
    <cellStyle name="Comma 12 3 2" xfId="10210"/>
    <cellStyle name="Comma 12 3 2 2" xfId="10211"/>
    <cellStyle name="Comma 12 3 3" xfId="10212"/>
    <cellStyle name="Comma 12 3 3 2" xfId="10213"/>
    <cellStyle name="Comma 12 3 4" xfId="10214"/>
    <cellStyle name="Comma 12 3 4 2" xfId="10215"/>
    <cellStyle name="Comma 12 3 5" xfId="10216"/>
    <cellStyle name="Comma 12 3 5 2" xfId="10217"/>
    <cellStyle name="Comma 12 3 6" xfId="10218"/>
    <cellStyle name="Comma 12 3 7" xfId="10219"/>
    <cellStyle name="Comma 12 4" xfId="10220"/>
    <cellStyle name="Comma 12 4 2" xfId="10221"/>
    <cellStyle name="Comma 12 4 2 2" xfId="10222"/>
    <cellStyle name="Comma 12 4 3" xfId="10223"/>
    <cellStyle name="Comma 12 4 3 2" xfId="10224"/>
    <cellStyle name="Comma 12 4 4" xfId="10225"/>
    <cellStyle name="Comma 12 4 4 2" xfId="10226"/>
    <cellStyle name="Comma 12 4 5" xfId="10227"/>
    <cellStyle name="Comma 12 4 5 2" xfId="10228"/>
    <cellStyle name="Comma 12 4 6" xfId="10229"/>
    <cellStyle name="Comma 12 4 7" xfId="10230"/>
    <cellStyle name="Comma 12 5" xfId="10231"/>
    <cellStyle name="Comma 12 5 2" xfId="10232"/>
    <cellStyle name="Comma 12 5 2 2" xfId="10233"/>
    <cellStyle name="Comma 12 5 3" xfId="10234"/>
    <cellStyle name="Comma 12 5 3 2" xfId="10235"/>
    <cellStyle name="Comma 12 5 4" xfId="10236"/>
    <cellStyle name="Comma 12 5 4 2" xfId="10237"/>
    <cellStyle name="Comma 12 5 5" xfId="10238"/>
    <cellStyle name="Comma 12 5 5 2" xfId="10239"/>
    <cellStyle name="Comma 12 5 6" xfId="10240"/>
    <cellStyle name="Comma 12 5 7" xfId="10241"/>
    <cellStyle name="Comma 12 6" xfId="10242"/>
    <cellStyle name="Comma 12 6 2" xfId="10243"/>
    <cellStyle name="Comma 12 6 2 2" xfId="10244"/>
    <cellStyle name="Comma 12 6 3" xfId="10245"/>
    <cellStyle name="Comma 12 6 3 2" xfId="10246"/>
    <cellStyle name="Comma 12 6 4" xfId="10247"/>
    <cellStyle name="Comma 12 6 4 2" xfId="10248"/>
    <cellStyle name="Comma 12 6 5" xfId="10249"/>
    <cellStyle name="Comma 12 6 5 2" xfId="10250"/>
    <cellStyle name="Comma 12 6 6" xfId="10251"/>
    <cellStyle name="Comma 12 6 7" xfId="10252"/>
    <cellStyle name="Comma 12 7" xfId="10253"/>
    <cellStyle name="Comma 12 7 2" xfId="10254"/>
    <cellStyle name="Comma 12 7 2 2" xfId="10255"/>
    <cellStyle name="Comma 12 7 3" xfId="10256"/>
    <cellStyle name="Comma 12 7 3 2" xfId="10257"/>
    <cellStyle name="Comma 12 7 4" xfId="10258"/>
    <cellStyle name="Comma 12 7 4 2" xfId="10259"/>
    <cellStyle name="Comma 12 7 5" xfId="10260"/>
    <cellStyle name="Comma 12 7 5 2" xfId="10261"/>
    <cellStyle name="Comma 12 7 6" xfId="10262"/>
    <cellStyle name="Comma 12 7 7" xfId="10263"/>
    <cellStyle name="Comma 13" xfId="4160"/>
    <cellStyle name="Comma 13 2" xfId="9466"/>
    <cellStyle name="Comma 13 2 2" xfId="10264"/>
    <cellStyle name="Comma 13 2 2 2" xfId="10265"/>
    <cellStyle name="Comma 13 2 3" xfId="10266"/>
    <cellStyle name="Comma 13 2 3 2" xfId="10267"/>
    <cellStyle name="Comma 13 2 4" xfId="10268"/>
    <cellStyle name="Comma 13 2 4 2" xfId="10269"/>
    <cellStyle name="Comma 13 2 5" xfId="10270"/>
    <cellStyle name="Comma 13 2 5 2" xfId="10271"/>
    <cellStyle name="Comma 13 2 6" xfId="10272"/>
    <cellStyle name="Comma 13 2 7" xfId="10273"/>
    <cellStyle name="Comma 13 3" xfId="9919"/>
    <cellStyle name="Comma 13 3 2" xfId="10274"/>
    <cellStyle name="Comma 13 3 2 2" xfId="10275"/>
    <cellStyle name="Comma 13 3 3" xfId="10276"/>
    <cellStyle name="Comma 13 3 3 2" xfId="10277"/>
    <cellStyle name="Comma 13 3 4" xfId="10278"/>
    <cellStyle name="Comma 13 3 4 2" xfId="10279"/>
    <cellStyle name="Comma 13 3 5" xfId="10280"/>
    <cellStyle name="Comma 13 3 5 2" xfId="10281"/>
    <cellStyle name="Comma 13 3 6" xfId="10282"/>
    <cellStyle name="Comma 13 3 7" xfId="10283"/>
    <cellStyle name="Comma 13 4" xfId="10284"/>
    <cellStyle name="Comma 13 4 2" xfId="10285"/>
    <cellStyle name="Comma 13 4 2 2" xfId="10286"/>
    <cellStyle name="Comma 13 4 3" xfId="10287"/>
    <cellStyle name="Comma 13 4 3 2" xfId="10288"/>
    <cellStyle name="Comma 13 4 4" xfId="10289"/>
    <cellStyle name="Comma 13 4 4 2" xfId="10290"/>
    <cellStyle name="Comma 13 4 5" xfId="10291"/>
    <cellStyle name="Comma 13 4 5 2" xfId="10292"/>
    <cellStyle name="Comma 13 4 6" xfId="10293"/>
    <cellStyle name="Comma 13 4 7" xfId="10294"/>
    <cellStyle name="Comma 13 5" xfId="10295"/>
    <cellStyle name="Comma 13 5 2" xfId="10296"/>
    <cellStyle name="Comma 13 5 2 2" xfId="10297"/>
    <cellStyle name="Comma 13 5 3" xfId="10298"/>
    <cellStyle name="Comma 13 5 3 2" xfId="10299"/>
    <cellStyle name="Comma 13 5 4" xfId="10300"/>
    <cellStyle name="Comma 13 5 4 2" xfId="10301"/>
    <cellStyle name="Comma 13 5 5" xfId="10302"/>
    <cellStyle name="Comma 13 5 5 2" xfId="10303"/>
    <cellStyle name="Comma 13 5 6" xfId="10304"/>
    <cellStyle name="Comma 13 5 7" xfId="10305"/>
    <cellStyle name="Comma 13 6" xfId="10306"/>
    <cellStyle name="Comma 13 6 2" xfId="10307"/>
    <cellStyle name="Comma 13 6 2 2" xfId="10308"/>
    <cellStyle name="Comma 13 6 3" xfId="10309"/>
    <cellStyle name="Comma 13 6 3 2" xfId="10310"/>
    <cellStyle name="Comma 13 6 4" xfId="10311"/>
    <cellStyle name="Comma 13 6 4 2" xfId="10312"/>
    <cellStyle name="Comma 13 6 5" xfId="10313"/>
    <cellStyle name="Comma 13 6 5 2" xfId="10314"/>
    <cellStyle name="Comma 13 6 6" xfId="10315"/>
    <cellStyle name="Comma 13 6 7" xfId="10316"/>
    <cellStyle name="Comma 13 7" xfId="10317"/>
    <cellStyle name="Comma 13 7 2" xfId="10318"/>
    <cellStyle name="Comma 13 7 2 2" xfId="10319"/>
    <cellStyle name="Comma 13 7 3" xfId="10320"/>
    <cellStyle name="Comma 13 7 3 2" xfId="10321"/>
    <cellStyle name="Comma 13 7 4" xfId="10322"/>
    <cellStyle name="Comma 13 7 4 2" xfId="10323"/>
    <cellStyle name="Comma 13 7 5" xfId="10324"/>
    <cellStyle name="Comma 13 7 5 2" xfId="10325"/>
    <cellStyle name="Comma 13 7 6" xfId="10326"/>
    <cellStyle name="Comma 13 7 7" xfId="10327"/>
    <cellStyle name="Comma 15" xfId="4161"/>
    <cellStyle name="Comma 15 10" xfId="10328"/>
    <cellStyle name="Comma 15 10 2" xfId="10329"/>
    <cellStyle name="Comma 15 11" xfId="10330"/>
    <cellStyle name="Comma 15 11 2" xfId="10331"/>
    <cellStyle name="Comma 15 12" xfId="10332"/>
    <cellStyle name="Comma 15 13" xfId="10333"/>
    <cellStyle name="Comma 15 2" xfId="9467"/>
    <cellStyle name="Comma 15 2 2" xfId="10334"/>
    <cellStyle name="Comma 15 2 2 2" xfId="10335"/>
    <cellStyle name="Comma 15 2 3" xfId="10336"/>
    <cellStyle name="Comma 15 2 3 2" xfId="10337"/>
    <cellStyle name="Comma 15 2 4" xfId="10338"/>
    <cellStyle name="Comma 15 2 4 2" xfId="10339"/>
    <cellStyle name="Comma 15 2 5" xfId="10340"/>
    <cellStyle name="Comma 15 2 5 2" xfId="10341"/>
    <cellStyle name="Comma 15 2 6" xfId="10342"/>
    <cellStyle name="Comma 15 2 7" xfId="10343"/>
    <cellStyle name="Comma 15 3" xfId="9920"/>
    <cellStyle name="Comma 15 3 2" xfId="10344"/>
    <cellStyle name="Comma 15 3 2 2" xfId="10345"/>
    <cellStyle name="Comma 15 3 3" xfId="10346"/>
    <cellStyle name="Comma 15 3 3 2" xfId="10347"/>
    <cellStyle name="Comma 15 3 4" xfId="10348"/>
    <cellStyle name="Comma 15 3 4 2" xfId="10349"/>
    <cellStyle name="Comma 15 3 5" xfId="10350"/>
    <cellStyle name="Comma 15 3 5 2" xfId="10351"/>
    <cellStyle name="Comma 15 3 6" xfId="10352"/>
    <cellStyle name="Comma 15 3 7" xfId="10353"/>
    <cellStyle name="Comma 15 4" xfId="10354"/>
    <cellStyle name="Comma 15 4 2" xfId="10355"/>
    <cellStyle name="Comma 15 4 2 2" xfId="10356"/>
    <cellStyle name="Comma 15 4 3" xfId="10357"/>
    <cellStyle name="Comma 15 4 3 2" xfId="10358"/>
    <cellStyle name="Comma 15 4 4" xfId="10359"/>
    <cellStyle name="Comma 15 4 4 2" xfId="10360"/>
    <cellStyle name="Comma 15 4 5" xfId="10361"/>
    <cellStyle name="Comma 15 4 5 2" xfId="10362"/>
    <cellStyle name="Comma 15 4 6" xfId="10363"/>
    <cellStyle name="Comma 15 4 7" xfId="10364"/>
    <cellStyle name="Comma 15 5" xfId="10365"/>
    <cellStyle name="Comma 15 5 2" xfId="10366"/>
    <cellStyle name="Comma 15 5 2 2" xfId="10367"/>
    <cellStyle name="Comma 15 5 3" xfId="10368"/>
    <cellStyle name="Comma 15 5 3 2" xfId="10369"/>
    <cellStyle name="Comma 15 5 4" xfId="10370"/>
    <cellStyle name="Comma 15 5 4 2" xfId="10371"/>
    <cellStyle name="Comma 15 5 5" xfId="10372"/>
    <cellStyle name="Comma 15 5 5 2" xfId="10373"/>
    <cellStyle name="Comma 15 5 6" xfId="10374"/>
    <cellStyle name="Comma 15 5 7" xfId="10375"/>
    <cellStyle name="Comma 15 6" xfId="10376"/>
    <cellStyle name="Comma 15 6 2" xfId="10377"/>
    <cellStyle name="Comma 15 6 2 2" xfId="10378"/>
    <cellStyle name="Comma 15 6 3" xfId="10379"/>
    <cellStyle name="Comma 15 6 3 2" xfId="10380"/>
    <cellStyle name="Comma 15 6 4" xfId="10381"/>
    <cellStyle name="Comma 15 6 4 2" xfId="10382"/>
    <cellStyle name="Comma 15 6 5" xfId="10383"/>
    <cellStyle name="Comma 15 6 5 2" xfId="10384"/>
    <cellStyle name="Comma 15 6 6" xfId="10385"/>
    <cellStyle name="Comma 15 6 7" xfId="10386"/>
    <cellStyle name="Comma 15 7" xfId="10387"/>
    <cellStyle name="Comma 15 7 2" xfId="10388"/>
    <cellStyle name="Comma 15 7 2 2" xfId="10389"/>
    <cellStyle name="Comma 15 7 3" xfId="10390"/>
    <cellStyle name="Comma 15 7 3 2" xfId="10391"/>
    <cellStyle name="Comma 15 7 4" xfId="10392"/>
    <cellStyle name="Comma 15 7 4 2" xfId="10393"/>
    <cellStyle name="Comma 15 7 5" xfId="10394"/>
    <cellStyle name="Comma 15 7 5 2" xfId="10395"/>
    <cellStyle name="Comma 15 7 6" xfId="10396"/>
    <cellStyle name="Comma 15 7 7" xfId="10397"/>
    <cellStyle name="Comma 15 8" xfId="10398"/>
    <cellStyle name="Comma 15 8 2" xfId="10399"/>
    <cellStyle name="Comma 15 9" xfId="10400"/>
    <cellStyle name="Comma 15 9 2" xfId="10401"/>
    <cellStyle name="Comma 16" xfId="4162"/>
    <cellStyle name="Comma 16 2" xfId="9468"/>
    <cellStyle name="Comma 16 2 2" xfId="10402"/>
    <cellStyle name="Comma 16 2 2 2" xfId="10403"/>
    <cellStyle name="Comma 16 2 2 2 2" xfId="16462"/>
    <cellStyle name="Comma 16 2 2 2 3" xfId="13281"/>
    <cellStyle name="Comma 16 2 2 3" xfId="10404"/>
    <cellStyle name="Comma 16 2 2 3 2" xfId="16463"/>
    <cellStyle name="Comma 16 2 2 3 3" xfId="13282"/>
    <cellStyle name="Comma 16 2 2 4" xfId="16461"/>
    <cellStyle name="Comma 16 2 2 5" xfId="13280"/>
    <cellStyle name="Comma 16 2 3" xfId="10405"/>
    <cellStyle name="Comma 16 2 3 2" xfId="10406"/>
    <cellStyle name="Comma 16 2 3 2 2" xfId="16465"/>
    <cellStyle name="Comma 16 2 3 2 3" xfId="13284"/>
    <cellStyle name="Comma 16 2 3 3" xfId="10407"/>
    <cellStyle name="Comma 16 2 3 3 2" xfId="16466"/>
    <cellStyle name="Comma 16 2 3 3 3" xfId="13285"/>
    <cellStyle name="Comma 16 2 3 4" xfId="16464"/>
    <cellStyle name="Comma 16 2 3 5" xfId="13283"/>
    <cellStyle name="Comma 16 2 4" xfId="10408"/>
    <cellStyle name="Comma 16 2 4 2" xfId="10409"/>
    <cellStyle name="Comma 16 2 4 2 2" xfId="16468"/>
    <cellStyle name="Comma 16 2 4 2 3" xfId="13287"/>
    <cellStyle name="Comma 16 2 4 3" xfId="10410"/>
    <cellStyle name="Comma 16 2 4 3 2" xfId="16469"/>
    <cellStyle name="Comma 16 2 4 3 3" xfId="13288"/>
    <cellStyle name="Comma 16 2 4 4" xfId="16467"/>
    <cellStyle name="Comma 16 2 4 5" xfId="13286"/>
    <cellStyle name="Comma 16 2 5" xfId="10411"/>
    <cellStyle name="Comma 16 2 5 2" xfId="10412"/>
    <cellStyle name="Comma 16 2 5 2 2" xfId="16471"/>
    <cellStyle name="Comma 16 2 5 2 3" xfId="13290"/>
    <cellStyle name="Comma 16 2 5 3" xfId="10413"/>
    <cellStyle name="Comma 16 2 5 3 2" xfId="16472"/>
    <cellStyle name="Comma 16 2 5 3 3" xfId="13291"/>
    <cellStyle name="Comma 16 2 5 4" xfId="16470"/>
    <cellStyle name="Comma 16 2 5 5" xfId="13289"/>
    <cellStyle name="Comma 16 2 6" xfId="10414"/>
    <cellStyle name="Comma 16 2 6 2" xfId="10415"/>
    <cellStyle name="Comma 16 2 6 2 2" xfId="16474"/>
    <cellStyle name="Comma 16 2 6 2 3" xfId="13293"/>
    <cellStyle name="Comma 16 2 6 3" xfId="10416"/>
    <cellStyle name="Comma 16 2 6 3 2" xfId="16475"/>
    <cellStyle name="Comma 16 2 6 3 3" xfId="13294"/>
    <cellStyle name="Comma 16 2 6 4" xfId="16473"/>
    <cellStyle name="Comma 16 2 6 5" xfId="13292"/>
    <cellStyle name="Comma 16 2 7" xfId="10417"/>
    <cellStyle name="Comma 16 2 7 2" xfId="16476"/>
    <cellStyle name="Comma 16 2 7 3" xfId="13295"/>
    <cellStyle name="Comma 16 2 8" xfId="10418"/>
    <cellStyle name="Comma 16 2 8 2" xfId="16477"/>
    <cellStyle name="Comma 16 2 8 3" xfId="13296"/>
    <cellStyle name="Comma 16 3" xfId="9921"/>
    <cellStyle name="Comma 16 3 2" xfId="10419"/>
    <cellStyle name="Comma 16 3 3" xfId="10420"/>
    <cellStyle name="Comma 16 3 3 2" xfId="16478"/>
    <cellStyle name="Comma 16 3 3 3" xfId="13297"/>
    <cellStyle name="Comma 16 3 4" xfId="10421"/>
    <cellStyle name="Comma 16 3 4 2" xfId="16479"/>
    <cellStyle name="Comma 16 3 4 3" xfId="13298"/>
    <cellStyle name="Comma 16 4" xfId="10422"/>
    <cellStyle name="Comma 16 4 2" xfId="10423"/>
    <cellStyle name="Comma 16 4 2 2" xfId="16481"/>
    <cellStyle name="Comma 16 4 2 3" xfId="13300"/>
    <cellStyle name="Comma 16 4 3" xfId="10424"/>
    <cellStyle name="Comma 16 4 3 2" xfId="16482"/>
    <cellStyle name="Comma 16 4 3 3" xfId="13301"/>
    <cellStyle name="Comma 16 4 4" xfId="16480"/>
    <cellStyle name="Comma 16 4 5" xfId="13299"/>
    <cellStyle name="Comma 2" xfId="8505"/>
    <cellStyle name="Comma 2 10" xfId="906"/>
    <cellStyle name="Comma 2 10 2" xfId="907"/>
    <cellStyle name="Comma 2 11" xfId="908"/>
    <cellStyle name="Comma 2 11 2" xfId="909"/>
    <cellStyle name="Comma 2 12" xfId="910"/>
    <cellStyle name="Comma 2 12 2" xfId="911"/>
    <cellStyle name="Comma 2 13" xfId="912"/>
    <cellStyle name="Comma 2 13 2" xfId="913"/>
    <cellStyle name="Comma 2 14" xfId="914"/>
    <cellStyle name="Comma 2 14 2" xfId="915"/>
    <cellStyle name="Comma 2 15" xfId="916"/>
    <cellStyle name="Comma 2 15 2" xfId="917"/>
    <cellStyle name="Comma 2 16" xfId="918"/>
    <cellStyle name="Comma 2 16 2" xfId="919"/>
    <cellStyle name="Comma 2 17" xfId="920"/>
    <cellStyle name="Comma 2 17 2" xfId="921"/>
    <cellStyle name="Comma 2 18" xfId="922"/>
    <cellStyle name="Comma 2 18 2" xfId="923"/>
    <cellStyle name="Comma 2 19" xfId="924"/>
    <cellStyle name="Comma 2 19 2" xfId="925"/>
    <cellStyle name="Comma 2 2" xfId="926"/>
    <cellStyle name="Comma 2 2 2" xfId="927"/>
    <cellStyle name="Comma 2 20" xfId="928"/>
    <cellStyle name="Comma 2 20 2" xfId="929"/>
    <cellStyle name="Comma 2 21" xfId="930"/>
    <cellStyle name="Comma 2 21 2" xfId="931"/>
    <cellStyle name="Comma 2 22" xfId="932"/>
    <cellStyle name="Comma 2 22 2" xfId="933"/>
    <cellStyle name="Comma 2 23" xfId="934"/>
    <cellStyle name="Comma 2 23 2" xfId="935"/>
    <cellStyle name="Comma 2 24" xfId="936"/>
    <cellStyle name="Comma 2 24 2" xfId="937"/>
    <cellStyle name="Comma 2 25" xfId="938"/>
    <cellStyle name="Comma 2 25 2" xfId="939"/>
    <cellStyle name="Comma 2 26" xfId="940"/>
    <cellStyle name="Comma 2 26 2" xfId="941"/>
    <cellStyle name="Comma 2 27" xfId="942"/>
    <cellStyle name="Comma 2 27 2" xfId="943"/>
    <cellStyle name="Comma 2 28" xfId="944"/>
    <cellStyle name="Comma 2 28 2" xfId="945"/>
    <cellStyle name="Comma 2 29" xfId="946"/>
    <cellStyle name="Comma 2 29 2" xfId="947"/>
    <cellStyle name="Comma 2 3" xfId="948"/>
    <cellStyle name="Comma 2 3 2" xfId="949"/>
    <cellStyle name="Comma 2 30" xfId="950"/>
    <cellStyle name="Comma 2 30 2" xfId="951"/>
    <cellStyle name="Comma 2 31" xfId="952"/>
    <cellStyle name="Comma 2 31 2" xfId="953"/>
    <cellStyle name="Comma 2 32" xfId="954"/>
    <cellStyle name="Comma 2 32 2" xfId="955"/>
    <cellStyle name="Comma 2 33" xfId="956"/>
    <cellStyle name="Comma 2 33 2" xfId="957"/>
    <cellStyle name="Comma 2 34" xfId="958"/>
    <cellStyle name="Comma 2 34 2" xfId="959"/>
    <cellStyle name="Comma 2 35" xfId="960"/>
    <cellStyle name="Comma 2 35 2" xfId="961"/>
    <cellStyle name="Comma 2 36" xfId="962"/>
    <cellStyle name="Comma 2 36 2" xfId="963"/>
    <cellStyle name="Comma 2 37" xfId="964"/>
    <cellStyle name="Comma 2 37 2" xfId="965"/>
    <cellStyle name="Comma 2 38" xfId="966"/>
    <cellStyle name="Comma 2 38 2" xfId="967"/>
    <cellStyle name="Comma 2 39" xfId="968"/>
    <cellStyle name="Comma 2 39 2" xfId="969"/>
    <cellStyle name="Comma 2 4" xfId="970"/>
    <cellStyle name="Comma 2 4 2" xfId="971"/>
    <cellStyle name="Comma 2 40" xfId="972"/>
    <cellStyle name="Comma 2 40 2" xfId="973"/>
    <cellStyle name="Comma 2 41" xfId="974"/>
    <cellStyle name="Comma 2 41 2" xfId="975"/>
    <cellStyle name="Comma 2 42" xfId="976"/>
    <cellStyle name="Comma 2 42 2" xfId="977"/>
    <cellStyle name="Comma 2 43" xfId="978"/>
    <cellStyle name="Comma 2 43 2" xfId="979"/>
    <cellStyle name="Comma 2 44" xfId="980"/>
    <cellStyle name="Comma 2 44 2" xfId="981"/>
    <cellStyle name="Comma 2 45" xfId="982"/>
    <cellStyle name="Comma 2 45 2" xfId="983"/>
    <cellStyle name="Comma 2 46" xfId="984"/>
    <cellStyle name="Comma 2 46 2" xfId="985"/>
    <cellStyle name="Comma 2 47" xfId="986"/>
    <cellStyle name="Comma 2 47 2" xfId="987"/>
    <cellStyle name="Comma 2 48" xfId="988"/>
    <cellStyle name="Comma 2 48 2" xfId="989"/>
    <cellStyle name="Comma 2 49" xfId="990"/>
    <cellStyle name="Comma 2 49 2" xfId="991"/>
    <cellStyle name="Comma 2 5" xfId="992"/>
    <cellStyle name="Comma 2 5 2" xfId="993"/>
    <cellStyle name="Comma 2 50" xfId="994"/>
    <cellStyle name="Comma 2 50 2" xfId="995"/>
    <cellStyle name="Comma 2 51" xfId="996"/>
    <cellStyle name="Comma 2 51 2" xfId="997"/>
    <cellStyle name="Comma 2 52" xfId="998"/>
    <cellStyle name="Comma 2 52 2" xfId="999"/>
    <cellStyle name="Comma 2 53" xfId="1000"/>
    <cellStyle name="Comma 2 53 2" xfId="1001"/>
    <cellStyle name="Comma 2 54" xfId="1002"/>
    <cellStyle name="Comma 2 54 2" xfId="1003"/>
    <cellStyle name="Comma 2 55" xfId="1004"/>
    <cellStyle name="Comma 2 55 2" xfId="1005"/>
    <cellStyle name="Comma 2 56" xfId="1006"/>
    <cellStyle name="Comma 2 56 2" xfId="1007"/>
    <cellStyle name="Comma 2 57" xfId="1008"/>
    <cellStyle name="Comma 2 57 2" xfId="1009"/>
    <cellStyle name="Comma 2 58" xfId="1010"/>
    <cellStyle name="Comma 2 58 2" xfId="1011"/>
    <cellStyle name="Comma 2 59" xfId="1012"/>
    <cellStyle name="Comma 2 59 2" xfId="1013"/>
    <cellStyle name="Comma 2 6" xfId="1014"/>
    <cellStyle name="Comma 2 6 2" xfId="1015"/>
    <cellStyle name="Comma 2 60" xfId="1016"/>
    <cellStyle name="Comma 2 60 2" xfId="1017"/>
    <cellStyle name="Comma 2 61" xfId="1018"/>
    <cellStyle name="Comma 2 61 2" xfId="1019"/>
    <cellStyle name="Comma 2 62" xfId="1020"/>
    <cellStyle name="Comma 2 62 2" xfId="1021"/>
    <cellStyle name="Comma 2 63" xfId="1022"/>
    <cellStyle name="Comma 2 63 2" xfId="1023"/>
    <cellStyle name="Comma 2 64" xfId="1024"/>
    <cellStyle name="Comma 2 64 2" xfId="1025"/>
    <cellStyle name="Comma 2 65" xfId="1026"/>
    <cellStyle name="Comma 2 65 2" xfId="1027"/>
    <cellStyle name="Comma 2 66" xfId="1028"/>
    <cellStyle name="Comma 2 66 2" xfId="1029"/>
    <cellStyle name="Comma 2 67" xfId="1030"/>
    <cellStyle name="Comma 2 67 2" xfId="1031"/>
    <cellStyle name="Comma 2 68" xfId="1032"/>
    <cellStyle name="Comma 2 68 2" xfId="1033"/>
    <cellStyle name="Comma 2 69" xfId="1034"/>
    <cellStyle name="Comma 2 69 2" xfId="1035"/>
    <cellStyle name="Comma 2 7" xfId="1036"/>
    <cellStyle name="Comma 2 7 2" xfId="1037"/>
    <cellStyle name="Comma 2 70" xfId="1038"/>
    <cellStyle name="Comma 2 70 2" xfId="1039"/>
    <cellStyle name="Comma 2 71" xfId="1040"/>
    <cellStyle name="Comma 2 71 2" xfId="1041"/>
    <cellStyle name="Comma 2 72" xfId="1042"/>
    <cellStyle name="Comma 2 72 2" xfId="1043"/>
    <cellStyle name="Comma 2 73" xfId="1044"/>
    <cellStyle name="Comma 2 73 2" xfId="1045"/>
    <cellStyle name="Comma 2 74" xfId="1046"/>
    <cellStyle name="Comma 2 74 2" xfId="1047"/>
    <cellStyle name="Comma 2 75" xfId="1048"/>
    <cellStyle name="Comma 2 75 2" xfId="1049"/>
    <cellStyle name="Comma 2 76" xfId="1050"/>
    <cellStyle name="Comma 2 76 2" xfId="1051"/>
    <cellStyle name="Comma 2 77" xfId="1052"/>
    <cellStyle name="Comma 2 77 2" xfId="1053"/>
    <cellStyle name="Comma 2 78" xfId="1054"/>
    <cellStyle name="Comma 2 78 2" xfId="1055"/>
    <cellStyle name="Comma 2 79" xfId="1056"/>
    <cellStyle name="Comma 2 79 2" xfId="1057"/>
    <cellStyle name="Comma 2 8" xfId="1058"/>
    <cellStyle name="Comma 2 8 2" xfId="1059"/>
    <cellStyle name="Comma 2 80" xfId="1060"/>
    <cellStyle name="Comma 2 80 2" xfId="1061"/>
    <cellStyle name="Comma 2 81" xfId="1062"/>
    <cellStyle name="Comma 2 81 2" xfId="1063"/>
    <cellStyle name="Comma 2 82" xfId="1064"/>
    <cellStyle name="Comma 2 82 2" xfId="1065"/>
    <cellStyle name="Comma 2 83" xfId="1066"/>
    <cellStyle name="Comma 2 83 2" xfId="1067"/>
    <cellStyle name="Comma 2 84" xfId="1068"/>
    <cellStyle name="Comma 2 84 2" xfId="1069"/>
    <cellStyle name="Comma 2 85" xfId="1070"/>
    <cellStyle name="Comma 2 85 2" xfId="1071"/>
    <cellStyle name="Comma 2 86" xfId="1072"/>
    <cellStyle name="Comma 2 86 2" xfId="1073"/>
    <cellStyle name="Comma 2 87" xfId="1074"/>
    <cellStyle name="Comma 2 87 2" xfId="1075"/>
    <cellStyle name="Comma 2 88" xfId="1076"/>
    <cellStyle name="Comma 2 88 2" xfId="1077"/>
    <cellStyle name="Comma 2 89" xfId="1078"/>
    <cellStyle name="Comma 2 89 2" xfId="1079"/>
    <cellStyle name="Comma 2 9" xfId="1080"/>
    <cellStyle name="Comma 2 9 2" xfId="1081"/>
    <cellStyle name="Comma 2 90" xfId="1082"/>
    <cellStyle name="Comma 2 90 2" xfId="1083"/>
    <cellStyle name="Comma 2 91" xfId="1084"/>
    <cellStyle name="Comma 2 91 2" xfId="1085"/>
    <cellStyle name="Comma 2 92" xfId="1086"/>
    <cellStyle name="Comma 2 92 2" xfId="1087"/>
    <cellStyle name="Comma 2 93" xfId="1088"/>
    <cellStyle name="Comma 2 93 2" xfId="1089"/>
    <cellStyle name="Comma 2 94" xfId="1090"/>
    <cellStyle name="Comma 2 94 2" xfId="1091"/>
    <cellStyle name="Comma 2 95" xfId="8506"/>
    <cellStyle name="Comma 2 96" xfId="19274"/>
    <cellStyle name="Comma 3" xfId="8507"/>
    <cellStyle name="Comma 3 10" xfId="1092"/>
    <cellStyle name="Comma 3 11" xfId="1093"/>
    <cellStyle name="Comma 3 12" xfId="1094"/>
    <cellStyle name="Comma 3 13" xfId="1095"/>
    <cellStyle name="Comma 3 14" xfId="1096"/>
    <cellStyle name="Comma 3 15" xfId="1097"/>
    <cellStyle name="Comma 3 16" xfId="1098"/>
    <cellStyle name="Comma 3 17" xfId="1099"/>
    <cellStyle name="Comma 3 18" xfId="1100"/>
    <cellStyle name="Comma 3 19" xfId="1101"/>
    <cellStyle name="Comma 3 2" xfId="1102"/>
    <cellStyle name="Comma 3 20" xfId="1103"/>
    <cellStyle name="Comma 3 21" xfId="1104"/>
    <cellStyle name="Comma 3 22" xfId="1105"/>
    <cellStyle name="Comma 3 23" xfId="1106"/>
    <cellStyle name="Comma 3 3" xfId="1107"/>
    <cellStyle name="Comma 3 4" xfId="1108"/>
    <cellStyle name="Comma 3 5" xfId="1109"/>
    <cellStyle name="Comma 3 6" xfId="1110"/>
    <cellStyle name="Comma 3 7" xfId="1111"/>
    <cellStyle name="Comma 3 8" xfId="1112"/>
    <cellStyle name="Comma 3 9" xfId="1113"/>
    <cellStyle name="Comma 4 10" xfId="1114"/>
    <cellStyle name="Comma 4 11" xfId="1115"/>
    <cellStyle name="Comma 4 2" xfId="1116"/>
    <cellStyle name="Comma 4 3" xfId="1117"/>
    <cellStyle name="Comma 4 4" xfId="1118"/>
    <cellStyle name="Comma 4 5" xfId="1119"/>
    <cellStyle name="Comma 4 6" xfId="1120"/>
    <cellStyle name="Comma 4 7" xfId="1121"/>
    <cellStyle name="Comma 4 8" xfId="1122"/>
    <cellStyle name="Comma 4 9" xfId="1123"/>
    <cellStyle name="Comma 5 10" xfId="1124"/>
    <cellStyle name="Comma 5 11" xfId="1125"/>
    <cellStyle name="Comma 5 12" xfId="1126"/>
    <cellStyle name="Comma 5 13" xfId="1127"/>
    <cellStyle name="Comma 5 2" xfId="1128"/>
    <cellStyle name="Comma 5 3" xfId="1129"/>
    <cellStyle name="Comma 5 4" xfId="1130"/>
    <cellStyle name="Comma 5 5" xfId="1131"/>
    <cellStyle name="Comma 5 6" xfId="1132"/>
    <cellStyle name="Comma 5 7" xfId="1133"/>
    <cellStyle name="Comma 5 8" xfId="1134"/>
    <cellStyle name="Comma 5 9" xfId="1135"/>
    <cellStyle name="Comma 7" xfId="4163"/>
    <cellStyle name="Comma 7 2" xfId="9469"/>
    <cellStyle name="Comma 7 2 2" xfId="10425"/>
    <cellStyle name="Comma 7 2 2 2" xfId="10426"/>
    <cellStyle name="Comma 7 2 2 2 10" xfId="13302"/>
    <cellStyle name="Comma 7 2 2 2 2" xfId="10427"/>
    <cellStyle name="Comma 7 2 2 2 2 2" xfId="10428"/>
    <cellStyle name="Comma 7 2 2 2 2 2 2" xfId="16485"/>
    <cellStyle name="Comma 7 2 2 2 2 2 3" xfId="13304"/>
    <cellStyle name="Comma 7 2 2 2 2 3" xfId="10429"/>
    <cellStyle name="Comma 7 2 2 2 2 3 2" xfId="16486"/>
    <cellStyle name="Comma 7 2 2 2 2 3 3" xfId="13305"/>
    <cellStyle name="Comma 7 2 2 2 2 4" xfId="16484"/>
    <cellStyle name="Comma 7 2 2 2 2 5" xfId="13303"/>
    <cellStyle name="Comma 7 2 2 2 3" xfId="10430"/>
    <cellStyle name="Comma 7 2 2 2 3 2" xfId="10431"/>
    <cellStyle name="Comma 7 2 2 2 3 2 2" xfId="16488"/>
    <cellStyle name="Comma 7 2 2 2 3 2 3" xfId="13307"/>
    <cellStyle name="Comma 7 2 2 2 3 3" xfId="10432"/>
    <cellStyle name="Comma 7 2 2 2 3 3 2" xfId="16489"/>
    <cellStyle name="Comma 7 2 2 2 3 3 3" xfId="13308"/>
    <cellStyle name="Comma 7 2 2 2 3 4" xfId="16487"/>
    <cellStyle name="Comma 7 2 2 2 3 5" xfId="13306"/>
    <cellStyle name="Comma 7 2 2 2 4" xfId="10433"/>
    <cellStyle name="Comma 7 2 2 2 4 2" xfId="10434"/>
    <cellStyle name="Comma 7 2 2 2 4 2 2" xfId="16491"/>
    <cellStyle name="Comma 7 2 2 2 4 2 3" xfId="13310"/>
    <cellStyle name="Comma 7 2 2 2 4 3" xfId="10435"/>
    <cellStyle name="Comma 7 2 2 2 4 3 2" xfId="16492"/>
    <cellStyle name="Comma 7 2 2 2 4 3 3" xfId="13311"/>
    <cellStyle name="Comma 7 2 2 2 4 4" xfId="16490"/>
    <cellStyle name="Comma 7 2 2 2 4 5" xfId="13309"/>
    <cellStyle name="Comma 7 2 2 2 5" xfId="10436"/>
    <cellStyle name="Comma 7 2 2 2 5 2" xfId="10437"/>
    <cellStyle name="Comma 7 2 2 2 5 2 2" xfId="16494"/>
    <cellStyle name="Comma 7 2 2 2 5 2 3" xfId="13313"/>
    <cellStyle name="Comma 7 2 2 2 5 3" xfId="10438"/>
    <cellStyle name="Comma 7 2 2 2 5 3 2" xfId="16495"/>
    <cellStyle name="Comma 7 2 2 2 5 3 3" xfId="13314"/>
    <cellStyle name="Comma 7 2 2 2 5 4" xfId="16493"/>
    <cellStyle name="Comma 7 2 2 2 5 5" xfId="13312"/>
    <cellStyle name="Comma 7 2 2 2 6" xfId="10439"/>
    <cellStyle name="Comma 7 2 2 2 6 2" xfId="10440"/>
    <cellStyle name="Comma 7 2 2 2 6 2 2" xfId="16497"/>
    <cellStyle name="Comma 7 2 2 2 6 2 3" xfId="13316"/>
    <cellStyle name="Comma 7 2 2 2 6 3" xfId="10441"/>
    <cellStyle name="Comma 7 2 2 2 6 3 2" xfId="16498"/>
    <cellStyle name="Comma 7 2 2 2 6 3 3" xfId="13317"/>
    <cellStyle name="Comma 7 2 2 2 6 4" xfId="16496"/>
    <cellStyle name="Comma 7 2 2 2 6 5" xfId="13315"/>
    <cellStyle name="Comma 7 2 2 2 7" xfId="10442"/>
    <cellStyle name="Comma 7 2 2 2 7 2" xfId="16499"/>
    <cellStyle name="Comma 7 2 2 2 7 3" xfId="13318"/>
    <cellStyle name="Comma 7 2 2 2 8" xfId="10443"/>
    <cellStyle name="Comma 7 2 2 2 8 2" xfId="16500"/>
    <cellStyle name="Comma 7 2 2 2 8 3" xfId="13319"/>
    <cellStyle name="Comma 7 2 2 2 9" xfId="16483"/>
    <cellStyle name="Comma 7 2 2 3" xfId="10444"/>
    <cellStyle name="Comma 7 2 2 3 2" xfId="10445"/>
    <cellStyle name="Comma 7 2 2 3 3" xfId="10446"/>
    <cellStyle name="Comma 7 2 2 3 3 2" xfId="16502"/>
    <cellStyle name="Comma 7 2 2 3 3 3" xfId="13321"/>
    <cellStyle name="Comma 7 2 2 3 4" xfId="10447"/>
    <cellStyle name="Comma 7 2 2 3 4 2" xfId="16503"/>
    <cellStyle name="Comma 7 2 2 3 4 3" xfId="13322"/>
    <cellStyle name="Comma 7 2 2 3 5" xfId="16501"/>
    <cellStyle name="Comma 7 2 2 3 6" xfId="13320"/>
    <cellStyle name="Comma 7 2 2 4" xfId="10448"/>
    <cellStyle name="Comma 7 2 2 4 2" xfId="10449"/>
    <cellStyle name="Comma 7 2 2 4 2 2" xfId="16505"/>
    <cellStyle name="Comma 7 2 2 4 2 3" xfId="13324"/>
    <cellStyle name="Comma 7 2 2 4 3" xfId="10450"/>
    <cellStyle name="Comma 7 2 2 4 3 2" xfId="16506"/>
    <cellStyle name="Comma 7 2 2 4 3 3" xfId="13325"/>
    <cellStyle name="Comma 7 2 2 4 4" xfId="16504"/>
    <cellStyle name="Comma 7 2 2 4 5" xfId="13323"/>
    <cellStyle name="Comma 7 2 3" xfId="10451"/>
    <cellStyle name="Comma 7 2 3 2" xfId="10452"/>
    <cellStyle name="Comma 7 2 4" xfId="10453"/>
    <cellStyle name="Comma 7 2 4 2" xfId="10454"/>
    <cellStyle name="Comma 7 2 5" xfId="10455"/>
    <cellStyle name="Comma 7 2 5 2" xfId="10456"/>
    <cellStyle name="Comma 7 2 6" xfId="10457"/>
    <cellStyle name="Comma 7 2 6 2" xfId="10458"/>
    <cellStyle name="Comma 7 2 7" xfId="10459"/>
    <cellStyle name="Comma 7 2 8" xfId="10460"/>
    <cellStyle name="Comma 7 3" xfId="9922"/>
    <cellStyle name="Comma 7 3 2" xfId="10461"/>
    <cellStyle name="Comma 7 3 2 2" xfId="10462"/>
    <cellStyle name="Comma 7 3 2 2 10" xfId="13326"/>
    <cellStyle name="Comma 7 3 2 2 2" xfId="10463"/>
    <cellStyle name="Comma 7 3 2 2 2 2" xfId="10464"/>
    <cellStyle name="Comma 7 3 2 2 2 2 2" xfId="16509"/>
    <cellStyle name="Comma 7 3 2 2 2 2 3" xfId="13328"/>
    <cellStyle name="Comma 7 3 2 2 2 3" xfId="10465"/>
    <cellStyle name="Comma 7 3 2 2 2 3 2" xfId="16510"/>
    <cellStyle name="Comma 7 3 2 2 2 3 3" xfId="13329"/>
    <cellStyle name="Comma 7 3 2 2 2 4" xfId="16508"/>
    <cellStyle name="Comma 7 3 2 2 2 5" xfId="13327"/>
    <cellStyle name="Comma 7 3 2 2 3" xfId="10466"/>
    <cellStyle name="Comma 7 3 2 2 3 2" xfId="10467"/>
    <cellStyle name="Comma 7 3 2 2 3 2 2" xfId="16512"/>
    <cellStyle name="Comma 7 3 2 2 3 2 3" xfId="13331"/>
    <cellStyle name="Comma 7 3 2 2 3 3" xfId="10468"/>
    <cellStyle name="Comma 7 3 2 2 3 3 2" xfId="16513"/>
    <cellStyle name="Comma 7 3 2 2 3 3 3" xfId="13332"/>
    <cellStyle name="Comma 7 3 2 2 3 4" xfId="16511"/>
    <cellStyle name="Comma 7 3 2 2 3 5" xfId="13330"/>
    <cellStyle name="Comma 7 3 2 2 4" xfId="10469"/>
    <cellStyle name="Comma 7 3 2 2 4 2" xfId="10470"/>
    <cellStyle name="Comma 7 3 2 2 4 2 2" xfId="16515"/>
    <cellStyle name="Comma 7 3 2 2 4 2 3" xfId="13334"/>
    <cellStyle name="Comma 7 3 2 2 4 3" xfId="10471"/>
    <cellStyle name="Comma 7 3 2 2 4 3 2" xfId="16516"/>
    <cellStyle name="Comma 7 3 2 2 4 3 3" xfId="13335"/>
    <cellStyle name="Comma 7 3 2 2 4 4" xfId="16514"/>
    <cellStyle name="Comma 7 3 2 2 4 5" xfId="13333"/>
    <cellStyle name="Comma 7 3 2 2 5" xfId="10472"/>
    <cellStyle name="Comma 7 3 2 2 5 2" xfId="10473"/>
    <cellStyle name="Comma 7 3 2 2 5 2 2" xfId="16518"/>
    <cellStyle name="Comma 7 3 2 2 5 2 3" xfId="13337"/>
    <cellStyle name="Comma 7 3 2 2 5 3" xfId="10474"/>
    <cellStyle name="Comma 7 3 2 2 5 3 2" xfId="16519"/>
    <cellStyle name="Comma 7 3 2 2 5 3 3" xfId="13338"/>
    <cellStyle name="Comma 7 3 2 2 5 4" xfId="16517"/>
    <cellStyle name="Comma 7 3 2 2 5 5" xfId="13336"/>
    <cellStyle name="Comma 7 3 2 2 6" xfId="10475"/>
    <cellStyle name="Comma 7 3 2 2 6 2" xfId="10476"/>
    <cellStyle name="Comma 7 3 2 2 6 2 2" xfId="16521"/>
    <cellStyle name="Comma 7 3 2 2 6 2 3" xfId="13340"/>
    <cellStyle name="Comma 7 3 2 2 6 3" xfId="10477"/>
    <cellStyle name="Comma 7 3 2 2 6 3 2" xfId="16522"/>
    <cellStyle name="Comma 7 3 2 2 6 3 3" xfId="13341"/>
    <cellStyle name="Comma 7 3 2 2 6 4" xfId="16520"/>
    <cellStyle name="Comma 7 3 2 2 6 5" xfId="13339"/>
    <cellStyle name="Comma 7 3 2 2 7" xfId="10478"/>
    <cellStyle name="Comma 7 3 2 2 7 2" xfId="16523"/>
    <cellStyle name="Comma 7 3 2 2 7 3" xfId="13342"/>
    <cellStyle name="Comma 7 3 2 2 8" xfId="10479"/>
    <cellStyle name="Comma 7 3 2 2 8 2" xfId="16524"/>
    <cellStyle name="Comma 7 3 2 2 8 3" xfId="13343"/>
    <cellStyle name="Comma 7 3 2 2 9" xfId="16507"/>
    <cellStyle name="Comma 7 3 2 3" xfId="10480"/>
    <cellStyle name="Comma 7 3 2 3 2" xfId="10481"/>
    <cellStyle name="Comma 7 3 2 3 3" xfId="10482"/>
    <cellStyle name="Comma 7 3 2 3 3 2" xfId="16526"/>
    <cellStyle name="Comma 7 3 2 3 3 3" xfId="13345"/>
    <cellStyle name="Comma 7 3 2 3 4" xfId="10483"/>
    <cellStyle name="Comma 7 3 2 3 4 2" xfId="16527"/>
    <cellStyle name="Comma 7 3 2 3 4 3" xfId="13346"/>
    <cellStyle name="Comma 7 3 2 3 5" xfId="16525"/>
    <cellStyle name="Comma 7 3 2 3 6" xfId="13344"/>
    <cellStyle name="Comma 7 3 2 4" xfId="10484"/>
    <cellStyle name="Comma 7 3 2 4 2" xfId="10485"/>
    <cellStyle name="Comma 7 3 2 4 2 2" xfId="16529"/>
    <cellStyle name="Comma 7 3 2 4 2 3" xfId="13348"/>
    <cellStyle name="Comma 7 3 2 4 3" xfId="10486"/>
    <cellStyle name="Comma 7 3 2 4 3 2" xfId="16530"/>
    <cellStyle name="Comma 7 3 2 4 3 3" xfId="13349"/>
    <cellStyle name="Comma 7 3 2 4 4" xfId="16528"/>
    <cellStyle name="Comma 7 3 2 4 5" xfId="13347"/>
    <cellStyle name="Comma 7 3 3" xfId="10487"/>
    <cellStyle name="Comma 7 3 3 2" xfId="10488"/>
    <cellStyle name="Comma 7 3 4" xfId="10489"/>
    <cellStyle name="Comma 7 3 4 2" xfId="10490"/>
    <cellStyle name="Comma 7 3 5" xfId="10491"/>
    <cellStyle name="Comma 7 3 5 2" xfId="10492"/>
    <cellStyle name="Comma 7 3 6" xfId="10493"/>
    <cellStyle name="Comma 7 3 6 2" xfId="10494"/>
    <cellStyle name="Comma 7 3 7" xfId="10495"/>
    <cellStyle name="Comma 7 3 8" xfId="10496"/>
    <cellStyle name="Comma 7 4" xfId="10497"/>
    <cellStyle name="Comma 7 4 2" xfId="10498"/>
    <cellStyle name="Comma 7 4 2 2" xfId="10499"/>
    <cellStyle name="Comma 7 4 3" xfId="10500"/>
    <cellStyle name="Comma 7 4 3 2" xfId="10501"/>
    <cellStyle name="Comma 7 4 4" xfId="10502"/>
    <cellStyle name="Comma 7 4 4 2" xfId="10503"/>
    <cellStyle name="Comma 7 4 5" xfId="10504"/>
    <cellStyle name="Comma 7 4 5 2" xfId="10505"/>
    <cellStyle name="Comma 7 4 6" xfId="10506"/>
    <cellStyle name="Comma 7 4 7" xfId="10507"/>
    <cellStyle name="Comma 7 5" xfId="10508"/>
    <cellStyle name="Comma 7 5 2" xfId="10509"/>
    <cellStyle name="Comma 7 5 2 2" xfId="10510"/>
    <cellStyle name="Comma 7 5 3" xfId="10511"/>
    <cellStyle name="Comma 7 5 3 2" xfId="10512"/>
    <cellStyle name="Comma 7 5 4" xfId="10513"/>
    <cellStyle name="Comma 7 5 4 2" xfId="10514"/>
    <cellStyle name="Comma 7 5 5" xfId="10515"/>
    <cellStyle name="Comma 7 5 5 2" xfId="10516"/>
    <cellStyle name="Comma 7 5 6" xfId="10517"/>
    <cellStyle name="Comma 7 5 7" xfId="10518"/>
    <cellStyle name="Comma 7 6" xfId="10519"/>
    <cellStyle name="Comma 7 6 2" xfId="10520"/>
    <cellStyle name="Comma 7 6 2 2" xfId="10521"/>
    <cellStyle name="Comma 7 6 3" xfId="10522"/>
    <cellStyle name="Comma 7 6 3 2" xfId="10523"/>
    <cellStyle name="Comma 7 6 4" xfId="10524"/>
    <cellStyle name="Comma 7 6 4 2" xfId="10525"/>
    <cellStyle name="Comma 7 6 5" xfId="10526"/>
    <cellStyle name="Comma 7 6 5 2" xfId="10527"/>
    <cellStyle name="Comma 7 6 6" xfId="10528"/>
    <cellStyle name="Comma 7 6 7" xfId="10529"/>
    <cellStyle name="Comma 7 7" xfId="10530"/>
    <cellStyle name="Comma 7 7 2" xfId="10531"/>
    <cellStyle name="Comma 7 7 2 2" xfId="10532"/>
    <cellStyle name="Comma 7 7 3" xfId="10533"/>
    <cellStyle name="Comma 7 7 3 2" xfId="10534"/>
    <cellStyle name="Comma 7 7 4" xfId="10535"/>
    <cellStyle name="Comma 7 7 4 2" xfId="10536"/>
    <cellStyle name="Comma 7 7 5" xfId="10537"/>
    <cellStyle name="Comma 7 7 5 2" xfId="10538"/>
    <cellStyle name="Comma 7 7 6" xfId="10539"/>
    <cellStyle name="Comma 7 7 7" xfId="10540"/>
    <cellStyle name="Comma 7 8" xfId="10541"/>
    <cellStyle name="Comma 7 8 2" xfId="10542"/>
    <cellStyle name="Comma 7 8 2 2" xfId="10543"/>
    <cellStyle name="Comma 7 8 3" xfId="10544"/>
    <cellStyle name="Comma 7 8 3 2" xfId="10545"/>
    <cellStyle name="Comma 7 8 4" xfId="10546"/>
    <cellStyle name="Comma 7 8 4 2" xfId="10547"/>
    <cellStyle name="Comma 7 8 5" xfId="10548"/>
    <cellStyle name="Comma 7 8 5 2" xfId="10549"/>
    <cellStyle name="Comma 7 8 6" xfId="10550"/>
    <cellStyle name="Comma 7 8 7" xfId="10551"/>
    <cellStyle name="Comma 7 9" xfId="10552"/>
    <cellStyle name="Comma 7 9 2" xfId="10553"/>
    <cellStyle name="Comma 7 9 2 2" xfId="10554"/>
    <cellStyle name="Comma 7 9 3" xfId="10555"/>
    <cellStyle name="Comma 7 9 3 2" xfId="10556"/>
    <cellStyle name="Comma 7 9 4" xfId="10557"/>
    <cellStyle name="Comma 7 9 4 2" xfId="10558"/>
    <cellStyle name="Comma 7 9 5" xfId="10559"/>
    <cellStyle name="Comma 7 9 5 2" xfId="10560"/>
    <cellStyle name="Comma 7 9 6" xfId="10561"/>
    <cellStyle name="Comma 7 9 7" xfId="10562"/>
    <cellStyle name="Comma 8" xfId="4164"/>
    <cellStyle name="Comma 8 2" xfId="9470"/>
    <cellStyle name="Comma 8 2 2" xfId="10563"/>
    <cellStyle name="Comma 8 2 2 2" xfId="10564"/>
    <cellStyle name="Comma 8 2 2 2 10" xfId="13350"/>
    <cellStyle name="Comma 8 2 2 2 2" xfId="10565"/>
    <cellStyle name="Comma 8 2 2 2 2 2" xfId="10566"/>
    <cellStyle name="Comma 8 2 2 2 2 2 2" xfId="16533"/>
    <cellStyle name="Comma 8 2 2 2 2 2 3" xfId="13352"/>
    <cellStyle name="Comma 8 2 2 2 2 3" xfId="10567"/>
    <cellStyle name="Comma 8 2 2 2 2 3 2" xfId="16534"/>
    <cellStyle name="Comma 8 2 2 2 2 3 3" xfId="13353"/>
    <cellStyle name="Comma 8 2 2 2 2 4" xfId="16532"/>
    <cellStyle name="Comma 8 2 2 2 2 5" xfId="13351"/>
    <cellStyle name="Comma 8 2 2 2 3" xfId="10568"/>
    <cellStyle name="Comma 8 2 2 2 3 2" xfId="10569"/>
    <cellStyle name="Comma 8 2 2 2 3 2 2" xfId="16536"/>
    <cellStyle name="Comma 8 2 2 2 3 2 3" xfId="13355"/>
    <cellStyle name="Comma 8 2 2 2 3 3" xfId="10570"/>
    <cellStyle name="Comma 8 2 2 2 3 3 2" xfId="16537"/>
    <cellStyle name="Comma 8 2 2 2 3 3 3" xfId="13356"/>
    <cellStyle name="Comma 8 2 2 2 3 4" xfId="16535"/>
    <cellStyle name="Comma 8 2 2 2 3 5" xfId="13354"/>
    <cellStyle name="Comma 8 2 2 2 4" xfId="10571"/>
    <cellStyle name="Comma 8 2 2 2 4 2" xfId="10572"/>
    <cellStyle name="Comma 8 2 2 2 4 2 2" xfId="16539"/>
    <cellStyle name="Comma 8 2 2 2 4 2 3" xfId="13358"/>
    <cellStyle name="Comma 8 2 2 2 4 3" xfId="10573"/>
    <cellStyle name="Comma 8 2 2 2 4 3 2" xfId="16540"/>
    <cellStyle name="Comma 8 2 2 2 4 3 3" xfId="13359"/>
    <cellStyle name="Comma 8 2 2 2 4 4" xfId="16538"/>
    <cellStyle name="Comma 8 2 2 2 4 5" xfId="13357"/>
    <cellStyle name="Comma 8 2 2 2 5" xfId="10574"/>
    <cellStyle name="Comma 8 2 2 2 5 2" xfId="10575"/>
    <cellStyle name="Comma 8 2 2 2 5 2 2" xfId="16542"/>
    <cellStyle name="Comma 8 2 2 2 5 2 3" xfId="13361"/>
    <cellStyle name="Comma 8 2 2 2 5 3" xfId="10576"/>
    <cellStyle name="Comma 8 2 2 2 5 3 2" xfId="16543"/>
    <cellStyle name="Comma 8 2 2 2 5 3 3" xfId="13362"/>
    <cellStyle name="Comma 8 2 2 2 5 4" xfId="16541"/>
    <cellStyle name="Comma 8 2 2 2 5 5" xfId="13360"/>
    <cellStyle name="Comma 8 2 2 2 6" xfId="10577"/>
    <cellStyle name="Comma 8 2 2 2 6 2" xfId="10578"/>
    <cellStyle name="Comma 8 2 2 2 6 2 2" xfId="16545"/>
    <cellStyle name="Comma 8 2 2 2 6 2 3" xfId="13364"/>
    <cellStyle name="Comma 8 2 2 2 6 3" xfId="10579"/>
    <cellStyle name="Comma 8 2 2 2 6 3 2" xfId="16546"/>
    <cellStyle name="Comma 8 2 2 2 6 3 3" xfId="13365"/>
    <cellStyle name="Comma 8 2 2 2 6 4" xfId="16544"/>
    <cellStyle name="Comma 8 2 2 2 6 5" xfId="13363"/>
    <cellStyle name="Comma 8 2 2 2 7" xfId="10580"/>
    <cellStyle name="Comma 8 2 2 2 7 2" xfId="16547"/>
    <cellStyle name="Comma 8 2 2 2 7 3" xfId="13366"/>
    <cellStyle name="Comma 8 2 2 2 8" xfId="10581"/>
    <cellStyle name="Comma 8 2 2 2 8 2" xfId="16548"/>
    <cellStyle name="Comma 8 2 2 2 8 3" xfId="13367"/>
    <cellStyle name="Comma 8 2 2 2 9" xfId="16531"/>
    <cellStyle name="Comma 8 2 2 3" xfId="10582"/>
    <cellStyle name="Comma 8 2 2 3 2" xfId="10583"/>
    <cellStyle name="Comma 8 2 2 3 3" xfId="10584"/>
    <cellStyle name="Comma 8 2 2 3 3 2" xfId="16550"/>
    <cellStyle name="Comma 8 2 2 3 3 3" xfId="13369"/>
    <cellStyle name="Comma 8 2 2 3 4" xfId="10585"/>
    <cellStyle name="Comma 8 2 2 3 4 2" xfId="16551"/>
    <cellStyle name="Comma 8 2 2 3 4 3" xfId="13370"/>
    <cellStyle name="Comma 8 2 2 3 5" xfId="16549"/>
    <cellStyle name="Comma 8 2 2 3 6" xfId="13368"/>
    <cellStyle name="Comma 8 2 2 4" xfId="10586"/>
    <cellStyle name="Comma 8 2 2 4 2" xfId="10587"/>
    <cellStyle name="Comma 8 2 2 4 2 2" xfId="16553"/>
    <cellStyle name="Comma 8 2 2 4 2 3" xfId="13372"/>
    <cellStyle name="Comma 8 2 2 4 3" xfId="10588"/>
    <cellStyle name="Comma 8 2 2 4 3 2" xfId="16554"/>
    <cellStyle name="Comma 8 2 2 4 3 3" xfId="13373"/>
    <cellStyle name="Comma 8 2 2 4 4" xfId="16552"/>
    <cellStyle name="Comma 8 2 2 4 5" xfId="13371"/>
    <cellStyle name="Comma 8 2 3" xfId="10589"/>
    <cellStyle name="Comma 8 2 3 2" xfId="10590"/>
    <cellStyle name="Comma 8 2 4" xfId="10591"/>
    <cellStyle name="Comma 8 2 4 2" xfId="10592"/>
    <cellStyle name="Comma 8 2 5" xfId="10593"/>
    <cellStyle name="Comma 8 2 5 2" xfId="10594"/>
    <cellStyle name="Comma 8 2 6" xfId="10595"/>
    <cellStyle name="Comma 8 2 6 2" xfId="10596"/>
    <cellStyle name="Comma 8 2 7" xfId="10597"/>
    <cellStyle name="Comma 8 2 8" xfId="10598"/>
    <cellStyle name="Comma 8 3" xfId="9923"/>
    <cellStyle name="Comma 8 3 2" xfId="10599"/>
    <cellStyle name="Comma 8 3 2 2" xfId="10600"/>
    <cellStyle name="Comma 8 3 2 2 10" xfId="13374"/>
    <cellStyle name="Comma 8 3 2 2 2" xfId="10601"/>
    <cellStyle name="Comma 8 3 2 2 2 2" xfId="10602"/>
    <cellStyle name="Comma 8 3 2 2 2 2 2" xfId="16557"/>
    <cellStyle name="Comma 8 3 2 2 2 2 3" xfId="13376"/>
    <cellStyle name="Comma 8 3 2 2 2 3" xfId="10603"/>
    <cellStyle name="Comma 8 3 2 2 2 3 2" xfId="16558"/>
    <cellStyle name="Comma 8 3 2 2 2 3 3" xfId="13377"/>
    <cellStyle name="Comma 8 3 2 2 2 4" xfId="16556"/>
    <cellStyle name="Comma 8 3 2 2 2 5" xfId="13375"/>
    <cellStyle name="Comma 8 3 2 2 3" xfId="10604"/>
    <cellStyle name="Comma 8 3 2 2 3 2" xfId="10605"/>
    <cellStyle name="Comma 8 3 2 2 3 2 2" xfId="16560"/>
    <cellStyle name="Comma 8 3 2 2 3 2 3" xfId="13379"/>
    <cellStyle name="Comma 8 3 2 2 3 3" xfId="10606"/>
    <cellStyle name="Comma 8 3 2 2 3 3 2" xfId="16561"/>
    <cellStyle name="Comma 8 3 2 2 3 3 3" xfId="13380"/>
    <cellStyle name="Comma 8 3 2 2 3 4" xfId="16559"/>
    <cellStyle name="Comma 8 3 2 2 3 5" xfId="13378"/>
    <cellStyle name="Comma 8 3 2 2 4" xfId="10607"/>
    <cellStyle name="Comma 8 3 2 2 4 2" xfId="10608"/>
    <cellStyle name="Comma 8 3 2 2 4 2 2" xfId="16563"/>
    <cellStyle name="Comma 8 3 2 2 4 2 3" xfId="13382"/>
    <cellStyle name="Comma 8 3 2 2 4 3" xfId="10609"/>
    <cellStyle name="Comma 8 3 2 2 4 3 2" xfId="16564"/>
    <cellStyle name="Comma 8 3 2 2 4 3 3" xfId="13383"/>
    <cellStyle name="Comma 8 3 2 2 4 4" xfId="16562"/>
    <cellStyle name="Comma 8 3 2 2 4 5" xfId="13381"/>
    <cellStyle name="Comma 8 3 2 2 5" xfId="10610"/>
    <cellStyle name="Comma 8 3 2 2 5 2" xfId="10611"/>
    <cellStyle name="Comma 8 3 2 2 5 2 2" xfId="16566"/>
    <cellStyle name="Comma 8 3 2 2 5 2 3" xfId="13385"/>
    <cellStyle name="Comma 8 3 2 2 5 3" xfId="10612"/>
    <cellStyle name="Comma 8 3 2 2 5 3 2" xfId="16567"/>
    <cellStyle name="Comma 8 3 2 2 5 3 3" xfId="13386"/>
    <cellStyle name="Comma 8 3 2 2 5 4" xfId="16565"/>
    <cellStyle name="Comma 8 3 2 2 5 5" xfId="13384"/>
    <cellStyle name="Comma 8 3 2 2 6" xfId="10613"/>
    <cellStyle name="Comma 8 3 2 2 6 2" xfId="10614"/>
    <cellStyle name="Comma 8 3 2 2 6 2 2" xfId="16569"/>
    <cellStyle name="Comma 8 3 2 2 6 2 3" xfId="13388"/>
    <cellStyle name="Comma 8 3 2 2 6 3" xfId="10615"/>
    <cellStyle name="Comma 8 3 2 2 6 3 2" xfId="16570"/>
    <cellStyle name="Comma 8 3 2 2 6 3 3" xfId="13389"/>
    <cellStyle name="Comma 8 3 2 2 6 4" xfId="16568"/>
    <cellStyle name="Comma 8 3 2 2 6 5" xfId="13387"/>
    <cellStyle name="Comma 8 3 2 2 7" xfId="10616"/>
    <cellStyle name="Comma 8 3 2 2 7 2" xfId="16571"/>
    <cellStyle name="Comma 8 3 2 2 7 3" xfId="13390"/>
    <cellStyle name="Comma 8 3 2 2 8" xfId="10617"/>
    <cellStyle name="Comma 8 3 2 2 8 2" xfId="16572"/>
    <cellStyle name="Comma 8 3 2 2 8 3" xfId="13391"/>
    <cellStyle name="Comma 8 3 2 2 9" xfId="16555"/>
    <cellStyle name="Comma 8 3 2 3" xfId="10618"/>
    <cellStyle name="Comma 8 3 2 3 2" xfId="10619"/>
    <cellStyle name="Comma 8 3 2 3 3" xfId="10620"/>
    <cellStyle name="Comma 8 3 2 3 3 2" xfId="16574"/>
    <cellStyle name="Comma 8 3 2 3 3 3" xfId="13393"/>
    <cellStyle name="Comma 8 3 2 3 4" xfId="10621"/>
    <cellStyle name="Comma 8 3 2 3 4 2" xfId="16575"/>
    <cellStyle name="Comma 8 3 2 3 4 3" xfId="13394"/>
    <cellStyle name="Comma 8 3 2 3 5" xfId="16573"/>
    <cellStyle name="Comma 8 3 2 3 6" xfId="13392"/>
    <cellStyle name="Comma 8 3 2 4" xfId="10622"/>
    <cellStyle name="Comma 8 3 2 4 2" xfId="10623"/>
    <cellStyle name="Comma 8 3 2 4 2 2" xfId="16577"/>
    <cellStyle name="Comma 8 3 2 4 2 3" xfId="13396"/>
    <cellStyle name="Comma 8 3 2 4 3" xfId="10624"/>
    <cellStyle name="Comma 8 3 2 4 3 2" xfId="16578"/>
    <cellStyle name="Comma 8 3 2 4 3 3" xfId="13397"/>
    <cellStyle name="Comma 8 3 2 4 4" xfId="16576"/>
    <cellStyle name="Comma 8 3 2 4 5" xfId="13395"/>
    <cellStyle name="Comma 8 3 3" xfId="10625"/>
    <cellStyle name="Comma 8 3 3 2" xfId="10626"/>
    <cellStyle name="Comma 8 3 4" xfId="10627"/>
    <cellStyle name="Comma 8 3 4 2" xfId="10628"/>
    <cellStyle name="Comma 8 3 5" xfId="10629"/>
    <cellStyle name="Comma 8 3 5 2" xfId="10630"/>
    <cellStyle name="Comma 8 3 6" xfId="10631"/>
    <cellStyle name="Comma 8 3 6 2" xfId="10632"/>
    <cellStyle name="Comma 8 3 7" xfId="10633"/>
    <cellStyle name="Comma 8 3 8" xfId="10634"/>
    <cellStyle name="Comma 9" xfId="4165"/>
    <cellStyle name="Comma 9 2" xfId="9471"/>
    <cellStyle name="Comma 9 2 2" xfId="10635"/>
    <cellStyle name="Comma 9 2 2 2" xfId="10636"/>
    <cellStyle name="Comma 9 2 3" xfId="10637"/>
    <cellStyle name="Comma 9 2 3 2" xfId="10638"/>
    <cellStyle name="Comma 9 2 4" xfId="10639"/>
    <cellStyle name="Comma 9 2 4 2" xfId="10640"/>
    <cellStyle name="Comma 9 2 5" xfId="10641"/>
    <cellStyle name="Comma 9 2 5 2" xfId="10642"/>
    <cellStyle name="Comma 9 2 6" xfId="10643"/>
    <cellStyle name="Comma 9 2 7" xfId="10644"/>
    <cellStyle name="Comma 9 3" xfId="9924"/>
    <cellStyle name="Comma 9 3 2" xfId="10645"/>
    <cellStyle name="Comma 9 3 2 2" xfId="10646"/>
    <cellStyle name="Comma 9 3 3" xfId="10647"/>
    <cellStyle name="Comma 9 3 3 2" xfId="10648"/>
    <cellStyle name="Comma 9 3 4" xfId="10649"/>
    <cellStyle name="Comma 9 3 4 2" xfId="10650"/>
    <cellStyle name="Comma 9 3 5" xfId="10651"/>
    <cellStyle name="Comma 9 3 5 2" xfId="10652"/>
    <cellStyle name="Comma 9 3 6" xfId="10653"/>
    <cellStyle name="Comma 9 3 7" xfId="10654"/>
    <cellStyle name="Comma 9 4" xfId="10655"/>
    <cellStyle name="Comma 9 4 2" xfId="10656"/>
    <cellStyle name="Comma 9 4 2 2" xfId="10657"/>
    <cellStyle name="Comma 9 4 3" xfId="10658"/>
    <cellStyle name="Comma 9 4 3 2" xfId="10659"/>
    <cellStyle name="Comma 9 4 4" xfId="10660"/>
    <cellStyle name="Comma 9 4 4 2" xfId="10661"/>
    <cellStyle name="Comma 9 4 5" xfId="10662"/>
    <cellStyle name="Comma 9 4 5 2" xfId="10663"/>
    <cellStyle name="Comma 9 4 6" xfId="10664"/>
    <cellStyle name="Comma 9 4 7" xfId="10665"/>
    <cellStyle name="Comma 9 5" xfId="10666"/>
    <cellStyle name="Comma 9 5 2" xfId="10667"/>
    <cellStyle name="Comma 9 5 2 2" xfId="10668"/>
    <cellStyle name="Comma 9 5 3" xfId="10669"/>
    <cellStyle name="Comma 9 5 3 2" xfId="10670"/>
    <cellStyle name="Comma 9 5 4" xfId="10671"/>
    <cellStyle name="Comma 9 5 4 2" xfId="10672"/>
    <cellStyle name="Comma 9 5 5" xfId="10673"/>
    <cellStyle name="Comma 9 5 5 2" xfId="10674"/>
    <cellStyle name="Comma 9 5 6" xfId="10675"/>
    <cellStyle name="Comma 9 5 7" xfId="10676"/>
    <cellStyle name="Comma 9 6" xfId="10677"/>
    <cellStyle name="Comma 9 6 2" xfId="10678"/>
    <cellStyle name="Comma 9 6 2 2" xfId="10679"/>
    <cellStyle name="Comma 9 6 3" xfId="10680"/>
    <cellStyle name="Comma 9 6 3 2" xfId="10681"/>
    <cellStyle name="Comma 9 6 4" xfId="10682"/>
    <cellStyle name="Comma 9 6 4 2" xfId="10683"/>
    <cellStyle name="Comma 9 6 5" xfId="10684"/>
    <cellStyle name="Comma 9 6 5 2" xfId="10685"/>
    <cellStyle name="Comma 9 6 6" xfId="10686"/>
    <cellStyle name="Comma 9 6 7" xfId="10687"/>
    <cellStyle name="Comma 9 7" xfId="10688"/>
    <cellStyle name="Comma 9 7 2" xfId="10689"/>
    <cellStyle name="Comma 9 7 2 2" xfId="10690"/>
    <cellStyle name="Comma 9 7 3" xfId="10691"/>
    <cellStyle name="Comma 9 7 3 2" xfId="10692"/>
    <cellStyle name="Comma 9 7 4" xfId="10693"/>
    <cellStyle name="Comma 9 7 4 2" xfId="10694"/>
    <cellStyle name="Comma 9 7 5" xfId="10695"/>
    <cellStyle name="Comma 9 7 5 2" xfId="10696"/>
    <cellStyle name="Comma 9 7 6" xfId="10697"/>
    <cellStyle name="Comma 9 7 7" xfId="10698"/>
    <cellStyle name="Currency 2" xfId="1136"/>
    <cellStyle name="Currency 2 10" xfId="1137"/>
    <cellStyle name="Currency 2 10 2" xfId="5862"/>
    <cellStyle name="Currency 2 10 3" xfId="4250"/>
    <cellStyle name="Currency 2 100" xfId="1138"/>
    <cellStyle name="Currency 2 100 2" xfId="5863"/>
    <cellStyle name="Currency 2 100 3" xfId="4251"/>
    <cellStyle name="Currency 2 101" xfId="1139"/>
    <cellStyle name="Currency 2 101 2" xfId="5864"/>
    <cellStyle name="Currency 2 101 3" xfId="4252"/>
    <cellStyle name="Currency 2 102" xfId="1140"/>
    <cellStyle name="Currency 2 102 2" xfId="5865"/>
    <cellStyle name="Currency 2 102 3" xfId="4253"/>
    <cellStyle name="Currency 2 103" xfId="1141"/>
    <cellStyle name="Currency 2 103 2" xfId="5866"/>
    <cellStyle name="Currency 2 103 3" xfId="4254"/>
    <cellStyle name="Currency 2 104" xfId="5861"/>
    <cellStyle name="Currency 2 105" xfId="4249"/>
    <cellStyle name="Currency 2 11" xfId="1142"/>
    <cellStyle name="Currency 2 11 2" xfId="5867"/>
    <cellStyle name="Currency 2 11 3" xfId="4255"/>
    <cellStyle name="Currency 2 12" xfId="1143"/>
    <cellStyle name="Currency 2 12 2" xfId="5868"/>
    <cellStyle name="Currency 2 12 3" xfId="4256"/>
    <cellStyle name="Currency 2 13" xfId="1144"/>
    <cellStyle name="Currency 2 13 2" xfId="5869"/>
    <cellStyle name="Currency 2 13 3" xfId="4257"/>
    <cellStyle name="Currency 2 14" xfId="1145"/>
    <cellStyle name="Currency 2 14 2" xfId="5870"/>
    <cellStyle name="Currency 2 14 3" xfId="4258"/>
    <cellStyle name="Currency 2 15" xfId="1146"/>
    <cellStyle name="Currency 2 15 2" xfId="5871"/>
    <cellStyle name="Currency 2 15 3" xfId="4259"/>
    <cellStyle name="Currency 2 16" xfId="1147"/>
    <cellStyle name="Currency 2 16 2" xfId="5872"/>
    <cellStyle name="Currency 2 16 3" xfId="4260"/>
    <cellStyle name="Currency 2 17" xfId="1148"/>
    <cellStyle name="Currency 2 17 2" xfId="5873"/>
    <cellStyle name="Currency 2 17 3" xfId="4261"/>
    <cellStyle name="Currency 2 18" xfId="1149"/>
    <cellStyle name="Currency 2 18 2" xfId="5874"/>
    <cellStyle name="Currency 2 18 3" xfId="4262"/>
    <cellStyle name="Currency 2 19" xfId="1150"/>
    <cellStyle name="Currency 2 19 2" xfId="5875"/>
    <cellStyle name="Currency 2 19 3" xfId="4263"/>
    <cellStyle name="Currency 2 2" xfId="1151"/>
    <cellStyle name="Currency 2 2 2" xfId="5876"/>
    <cellStyle name="Currency 2 2 3" xfId="4264"/>
    <cellStyle name="Currency 2 20" xfId="1152"/>
    <cellStyle name="Currency 2 20 2" xfId="5877"/>
    <cellStyle name="Currency 2 20 3" xfId="4265"/>
    <cellStyle name="Currency 2 21" xfId="1153"/>
    <cellStyle name="Currency 2 21 2" xfId="5878"/>
    <cellStyle name="Currency 2 21 3" xfId="4266"/>
    <cellStyle name="Currency 2 22" xfId="1154"/>
    <cellStyle name="Currency 2 22 2" xfId="5879"/>
    <cellStyle name="Currency 2 22 3" xfId="4267"/>
    <cellStyle name="Currency 2 23" xfId="1155"/>
    <cellStyle name="Currency 2 23 2" xfId="5880"/>
    <cellStyle name="Currency 2 23 3" xfId="4268"/>
    <cellStyle name="Currency 2 24" xfId="1156"/>
    <cellStyle name="Currency 2 24 2" xfId="5881"/>
    <cellStyle name="Currency 2 24 3" xfId="4269"/>
    <cellStyle name="Currency 2 25" xfId="1157"/>
    <cellStyle name="Currency 2 25 2" xfId="5882"/>
    <cellStyle name="Currency 2 25 3" xfId="4270"/>
    <cellStyle name="Currency 2 26" xfId="1158"/>
    <cellStyle name="Currency 2 26 2" xfId="5883"/>
    <cellStyle name="Currency 2 26 3" xfId="4271"/>
    <cellStyle name="Currency 2 27" xfId="1159"/>
    <cellStyle name="Currency 2 27 2" xfId="5884"/>
    <cellStyle name="Currency 2 27 3" xfId="4272"/>
    <cellStyle name="Currency 2 28" xfId="1160"/>
    <cellStyle name="Currency 2 28 2" xfId="5885"/>
    <cellStyle name="Currency 2 28 3" xfId="4273"/>
    <cellStyle name="Currency 2 29" xfId="1161"/>
    <cellStyle name="Currency 2 29 2" xfId="5886"/>
    <cellStyle name="Currency 2 29 3" xfId="4274"/>
    <cellStyle name="Currency 2 3" xfId="1162"/>
    <cellStyle name="Currency 2 3 2" xfId="5887"/>
    <cellStyle name="Currency 2 3 3" xfId="4275"/>
    <cellStyle name="Currency 2 30" xfId="1163"/>
    <cellStyle name="Currency 2 30 2" xfId="5888"/>
    <cellStyle name="Currency 2 30 3" xfId="4276"/>
    <cellStyle name="Currency 2 31" xfId="1164"/>
    <cellStyle name="Currency 2 31 2" xfId="5889"/>
    <cellStyle name="Currency 2 31 3" xfId="4277"/>
    <cellStyle name="Currency 2 32" xfId="1165"/>
    <cellStyle name="Currency 2 32 2" xfId="5890"/>
    <cellStyle name="Currency 2 32 3" xfId="4278"/>
    <cellStyle name="Currency 2 33" xfId="1166"/>
    <cellStyle name="Currency 2 33 2" xfId="5891"/>
    <cellStyle name="Currency 2 33 3" xfId="4279"/>
    <cellStyle name="Currency 2 34" xfId="1167"/>
    <cellStyle name="Currency 2 34 2" xfId="5892"/>
    <cellStyle name="Currency 2 34 3" xfId="4280"/>
    <cellStyle name="Currency 2 35" xfId="1168"/>
    <cellStyle name="Currency 2 35 2" xfId="5893"/>
    <cellStyle name="Currency 2 35 3" xfId="4281"/>
    <cellStyle name="Currency 2 36" xfId="1169"/>
    <cellStyle name="Currency 2 36 2" xfId="5894"/>
    <cellStyle name="Currency 2 36 3" xfId="4282"/>
    <cellStyle name="Currency 2 37" xfId="1170"/>
    <cellStyle name="Currency 2 37 2" xfId="5895"/>
    <cellStyle name="Currency 2 37 3" xfId="4283"/>
    <cellStyle name="Currency 2 38" xfId="1171"/>
    <cellStyle name="Currency 2 38 2" xfId="5896"/>
    <cellStyle name="Currency 2 38 3" xfId="4284"/>
    <cellStyle name="Currency 2 39" xfId="1172"/>
    <cellStyle name="Currency 2 39 2" xfId="5897"/>
    <cellStyle name="Currency 2 39 3" xfId="4285"/>
    <cellStyle name="Currency 2 4" xfId="1173"/>
    <cellStyle name="Currency 2 4 2" xfId="5898"/>
    <cellStyle name="Currency 2 4 3" xfId="4286"/>
    <cellStyle name="Currency 2 40" xfId="1174"/>
    <cellStyle name="Currency 2 40 2" xfId="5899"/>
    <cellStyle name="Currency 2 40 3" xfId="4287"/>
    <cellStyle name="Currency 2 41" xfId="1175"/>
    <cellStyle name="Currency 2 41 2" xfId="5900"/>
    <cellStyle name="Currency 2 41 3" xfId="4288"/>
    <cellStyle name="Currency 2 42" xfId="1176"/>
    <cellStyle name="Currency 2 42 2" xfId="5901"/>
    <cellStyle name="Currency 2 42 3" xfId="4289"/>
    <cellStyle name="Currency 2 43" xfId="1177"/>
    <cellStyle name="Currency 2 43 2" xfId="5902"/>
    <cellStyle name="Currency 2 43 3" xfId="4290"/>
    <cellStyle name="Currency 2 44" xfId="1178"/>
    <cellStyle name="Currency 2 44 2" xfId="5903"/>
    <cellStyle name="Currency 2 44 3" xfId="4291"/>
    <cellStyle name="Currency 2 45" xfId="1179"/>
    <cellStyle name="Currency 2 45 2" xfId="5904"/>
    <cellStyle name="Currency 2 45 3" xfId="4292"/>
    <cellStyle name="Currency 2 46" xfId="1180"/>
    <cellStyle name="Currency 2 46 2" xfId="5905"/>
    <cellStyle name="Currency 2 46 3" xfId="4293"/>
    <cellStyle name="Currency 2 47" xfId="1181"/>
    <cellStyle name="Currency 2 47 2" xfId="5906"/>
    <cellStyle name="Currency 2 47 3" xfId="4294"/>
    <cellStyle name="Currency 2 48" xfId="1182"/>
    <cellStyle name="Currency 2 48 2" xfId="5907"/>
    <cellStyle name="Currency 2 48 3" xfId="4295"/>
    <cellStyle name="Currency 2 49" xfId="1183"/>
    <cellStyle name="Currency 2 49 2" xfId="5908"/>
    <cellStyle name="Currency 2 49 3" xfId="4296"/>
    <cellStyle name="Currency 2 5" xfId="1184"/>
    <cellStyle name="Currency 2 5 2" xfId="5909"/>
    <cellStyle name="Currency 2 5 3" xfId="4297"/>
    <cellStyle name="Currency 2 50" xfId="1185"/>
    <cellStyle name="Currency 2 50 2" xfId="5910"/>
    <cellStyle name="Currency 2 50 3" xfId="4298"/>
    <cellStyle name="Currency 2 51" xfId="1186"/>
    <cellStyle name="Currency 2 51 2" xfId="5911"/>
    <cellStyle name="Currency 2 51 3" xfId="4299"/>
    <cellStyle name="Currency 2 52" xfId="1187"/>
    <cellStyle name="Currency 2 52 2" xfId="5912"/>
    <cellStyle name="Currency 2 52 3" xfId="4300"/>
    <cellStyle name="Currency 2 53" xfId="1188"/>
    <cellStyle name="Currency 2 53 2" xfId="5913"/>
    <cellStyle name="Currency 2 53 3" xfId="4301"/>
    <cellStyle name="Currency 2 54" xfId="1189"/>
    <cellStyle name="Currency 2 54 2" xfId="5914"/>
    <cellStyle name="Currency 2 54 3" xfId="4302"/>
    <cellStyle name="Currency 2 55" xfId="1190"/>
    <cellStyle name="Currency 2 55 2" xfId="5915"/>
    <cellStyle name="Currency 2 55 3" xfId="4303"/>
    <cellStyle name="Currency 2 56" xfId="1191"/>
    <cellStyle name="Currency 2 56 2" xfId="5916"/>
    <cellStyle name="Currency 2 56 3" xfId="4304"/>
    <cellStyle name="Currency 2 57" xfId="1192"/>
    <cellStyle name="Currency 2 57 2" xfId="5917"/>
    <cellStyle name="Currency 2 57 3" xfId="4305"/>
    <cellStyle name="Currency 2 58" xfId="1193"/>
    <cellStyle name="Currency 2 58 2" xfId="5918"/>
    <cellStyle name="Currency 2 58 3" xfId="4306"/>
    <cellStyle name="Currency 2 59" xfId="1194"/>
    <cellStyle name="Currency 2 59 2" xfId="5919"/>
    <cellStyle name="Currency 2 59 3" xfId="4307"/>
    <cellStyle name="Currency 2 6" xfId="1195"/>
    <cellStyle name="Currency 2 6 2" xfId="5920"/>
    <cellStyle name="Currency 2 6 3" xfId="4308"/>
    <cellStyle name="Currency 2 60" xfId="1196"/>
    <cellStyle name="Currency 2 60 2" xfId="5921"/>
    <cellStyle name="Currency 2 60 3" xfId="4309"/>
    <cellStyle name="Currency 2 61" xfId="1197"/>
    <cellStyle name="Currency 2 61 2" xfId="5922"/>
    <cellStyle name="Currency 2 61 3" xfId="4310"/>
    <cellStyle name="Currency 2 62" xfId="1198"/>
    <cellStyle name="Currency 2 62 2" xfId="5923"/>
    <cellStyle name="Currency 2 62 3" xfId="4311"/>
    <cellStyle name="Currency 2 63" xfId="1199"/>
    <cellStyle name="Currency 2 63 2" xfId="5924"/>
    <cellStyle name="Currency 2 63 3" xfId="4312"/>
    <cellStyle name="Currency 2 64" xfId="1200"/>
    <cellStyle name="Currency 2 64 2" xfId="5925"/>
    <cellStyle name="Currency 2 64 3" xfId="4313"/>
    <cellStyle name="Currency 2 65" xfId="1201"/>
    <cellStyle name="Currency 2 65 2" xfId="5926"/>
    <cellStyle name="Currency 2 65 3" xfId="4314"/>
    <cellStyle name="Currency 2 66" xfId="1202"/>
    <cellStyle name="Currency 2 66 2" xfId="5927"/>
    <cellStyle name="Currency 2 66 3" xfId="4315"/>
    <cellStyle name="Currency 2 67" xfId="1203"/>
    <cellStyle name="Currency 2 67 2" xfId="5928"/>
    <cellStyle name="Currency 2 67 3" xfId="4316"/>
    <cellStyle name="Currency 2 68" xfId="1204"/>
    <cellStyle name="Currency 2 68 2" xfId="5929"/>
    <cellStyle name="Currency 2 68 3" xfId="4317"/>
    <cellStyle name="Currency 2 69" xfId="1205"/>
    <cellStyle name="Currency 2 69 2" xfId="5930"/>
    <cellStyle name="Currency 2 69 3" xfId="4318"/>
    <cellStyle name="Currency 2 7" xfId="1206"/>
    <cellStyle name="Currency 2 7 2" xfId="5931"/>
    <cellStyle name="Currency 2 7 3" xfId="4319"/>
    <cellStyle name="Currency 2 70" xfId="1207"/>
    <cellStyle name="Currency 2 70 2" xfId="5932"/>
    <cellStyle name="Currency 2 70 3" xfId="4320"/>
    <cellStyle name="Currency 2 71" xfId="1208"/>
    <cellStyle name="Currency 2 71 2" xfId="5933"/>
    <cellStyle name="Currency 2 71 3" xfId="4321"/>
    <cellStyle name="Currency 2 72" xfId="1209"/>
    <cellStyle name="Currency 2 72 2" xfId="5934"/>
    <cellStyle name="Currency 2 72 3" xfId="4322"/>
    <cellStyle name="Currency 2 73" xfId="1210"/>
    <cellStyle name="Currency 2 73 2" xfId="5935"/>
    <cellStyle name="Currency 2 73 3" xfId="4323"/>
    <cellStyle name="Currency 2 74" xfId="1211"/>
    <cellStyle name="Currency 2 74 2" xfId="5936"/>
    <cellStyle name="Currency 2 74 3" xfId="4324"/>
    <cellStyle name="Currency 2 75" xfId="1212"/>
    <cellStyle name="Currency 2 75 2" xfId="5937"/>
    <cellStyle name="Currency 2 75 3" xfId="4325"/>
    <cellStyle name="Currency 2 76" xfId="1213"/>
    <cellStyle name="Currency 2 76 2" xfId="5938"/>
    <cellStyle name="Currency 2 76 3" xfId="4326"/>
    <cellStyle name="Currency 2 77" xfId="1214"/>
    <cellStyle name="Currency 2 77 2" xfId="5939"/>
    <cellStyle name="Currency 2 77 3" xfId="4327"/>
    <cellStyle name="Currency 2 78" xfId="1215"/>
    <cellStyle name="Currency 2 78 2" xfId="5940"/>
    <cellStyle name="Currency 2 78 3" xfId="4328"/>
    <cellStyle name="Currency 2 79" xfId="1216"/>
    <cellStyle name="Currency 2 79 2" xfId="5941"/>
    <cellStyle name="Currency 2 79 3" xfId="4329"/>
    <cellStyle name="Currency 2 8" xfId="1217"/>
    <cellStyle name="Currency 2 8 2" xfId="5942"/>
    <cellStyle name="Currency 2 8 3" xfId="4330"/>
    <cellStyle name="Currency 2 80" xfId="1218"/>
    <cellStyle name="Currency 2 80 2" xfId="5943"/>
    <cellStyle name="Currency 2 80 3" xfId="4331"/>
    <cellStyle name="Currency 2 81" xfId="1219"/>
    <cellStyle name="Currency 2 81 2" xfId="5944"/>
    <cellStyle name="Currency 2 81 3" xfId="4332"/>
    <cellStyle name="Currency 2 82" xfId="1220"/>
    <cellStyle name="Currency 2 82 2" xfId="5945"/>
    <cellStyle name="Currency 2 82 3" xfId="4333"/>
    <cellStyle name="Currency 2 83" xfId="1221"/>
    <cellStyle name="Currency 2 83 2" xfId="5946"/>
    <cellStyle name="Currency 2 83 3" xfId="4334"/>
    <cellStyle name="Currency 2 84" xfId="1222"/>
    <cellStyle name="Currency 2 84 2" xfId="5947"/>
    <cellStyle name="Currency 2 84 3" xfId="4335"/>
    <cellStyle name="Currency 2 85" xfId="1223"/>
    <cellStyle name="Currency 2 85 2" xfId="5948"/>
    <cellStyle name="Currency 2 85 3" xfId="4336"/>
    <cellStyle name="Currency 2 86" xfId="1224"/>
    <cellStyle name="Currency 2 86 2" xfId="5949"/>
    <cellStyle name="Currency 2 86 3" xfId="4337"/>
    <cellStyle name="Currency 2 87" xfId="1225"/>
    <cellStyle name="Currency 2 87 2" xfId="5950"/>
    <cellStyle name="Currency 2 87 3" xfId="4338"/>
    <cellStyle name="Currency 2 88" xfId="1226"/>
    <cellStyle name="Currency 2 88 2" xfId="5951"/>
    <cellStyle name="Currency 2 88 3" xfId="4339"/>
    <cellStyle name="Currency 2 89" xfId="1227"/>
    <cellStyle name="Currency 2 89 2" xfId="5952"/>
    <cellStyle name="Currency 2 89 3" xfId="4340"/>
    <cellStyle name="Currency 2 9" xfId="1228"/>
    <cellStyle name="Currency 2 9 2" xfId="5953"/>
    <cellStyle name="Currency 2 9 3" xfId="4341"/>
    <cellStyle name="Currency 2 90" xfId="1229"/>
    <cellStyle name="Currency 2 90 2" xfId="5954"/>
    <cellStyle name="Currency 2 90 3" xfId="4342"/>
    <cellStyle name="Currency 2 91" xfId="1230"/>
    <cellStyle name="Currency 2 91 2" xfId="5955"/>
    <cellStyle name="Currency 2 91 3" xfId="4343"/>
    <cellStyle name="Currency 2 92" xfId="1231"/>
    <cellStyle name="Currency 2 92 2" xfId="5956"/>
    <cellStyle name="Currency 2 92 3" xfId="4344"/>
    <cellStyle name="Currency 2 93" xfId="1232"/>
    <cellStyle name="Currency 2 93 2" xfId="5957"/>
    <cellStyle name="Currency 2 93 3" xfId="4345"/>
    <cellStyle name="Currency 2 94" xfId="1233"/>
    <cellStyle name="Currency 2 94 2" xfId="5958"/>
    <cellStyle name="Currency 2 94 3" xfId="4346"/>
    <cellStyle name="Currency 2 95" xfId="1234"/>
    <cellStyle name="Currency 2 95 2" xfId="5959"/>
    <cellStyle name="Currency 2 95 3" xfId="4347"/>
    <cellStyle name="Currency 2 96" xfId="1235"/>
    <cellStyle name="Currency 2 96 2" xfId="5960"/>
    <cellStyle name="Currency 2 96 3" xfId="4348"/>
    <cellStyle name="Currency 2 97" xfId="1236"/>
    <cellStyle name="Currency 2 97 2" xfId="5961"/>
    <cellStyle name="Currency 2 97 3" xfId="4349"/>
    <cellStyle name="Currency 2 98" xfId="1237"/>
    <cellStyle name="Currency 2 98 2" xfId="5962"/>
    <cellStyle name="Currency 2 98 3" xfId="4350"/>
    <cellStyle name="Currency 2 99" xfId="1238"/>
    <cellStyle name="Currency 2 99 2" xfId="5963"/>
    <cellStyle name="Currency 2 99 3" xfId="4351"/>
    <cellStyle name="Currency 3" xfId="1239"/>
    <cellStyle name="Currency 3 2" xfId="5964"/>
    <cellStyle name="Currency 3 3" xfId="4352"/>
    <cellStyle name="Currency 4" xfId="1240"/>
    <cellStyle name="Currency 4 2" xfId="5965"/>
    <cellStyle name="Currency 4 3" xfId="4353"/>
    <cellStyle name="Currency 5" xfId="1241"/>
    <cellStyle name="Currency 5 2" xfId="5966"/>
    <cellStyle name="Currency 5 3" xfId="4354"/>
    <cellStyle name="Currency 6" xfId="1242"/>
    <cellStyle name="Currency 6 2" xfId="5967"/>
    <cellStyle name="Currency 6 3" xfId="4355"/>
    <cellStyle name="Currency 7" xfId="1243"/>
    <cellStyle name="Currency 7 2" xfId="5968"/>
    <cellStyle name="Currency 7 2 2" xfId="10699"/>
    <cellStyle name="Currency 7 2 2 2" xfId="16579"/>
    <cellStyle name="Currency 7 2 2 3" xfId="13398"/>
    <cellStyle name="Currency 7 2 3" xfId="10700"/>
    <cellStyle name="Currency 7 2 3 2" xfId="16580"/>
    <cellStyle name="Currency 7 2 3 3" xfId="13399"/>
    <cellStyle name="Currency 7 3" xfId="4356"/>
    <cellStyle name="Currency 7 4" xfId="10701"/>
    <cellStyle name="Currency 7 4 2" xfId="10702"/>
    <cellStyle name="Currency 7 4 2 2" xfId="16582"/>
    <cellStyle name="Currency 7 4 2 3" xfId="13401"/>
    <cellStyle name="Currency 7 4 3" xfId="10703"/>
    <cellStyle name="Currency 7 4 3 2" xfId="16583"/>
    <cellStyle name="Currency 7 4 3 3" xfId="13402"/>
    <cellStyle name="Currency 7 4 4" xfId="16581"/>
    <cellStyle name="Currency 7 4 5" xfId="13400"/>
    <cellStyle name="Currency 9" xfId="10704"/>
    <cellStyle name="Currency 9 2" xfId="10705"/>
    <cellStyle name="Currency 9 2 2" xfId="10706"/>
    <cellStyle name="Currency 9 2 2 2" xfId="16585"/>
    <cellStyle name="Currency 9 2 2 3" xfId="13404"/>
    <cellStyle name="Currency 9 2 3" xfId="10707"/>
    <cellStyle name="Currency 9 2 3 2" xfId="16586"/>
    <cellStyle name="Currency 9 2 3 3" xfId="13405"/>
    <cellStyle name="Currency 9 2 4" xfId="16584"/>
    <cellStyle name="Currency 9 2 5" xfId="13403"/>
    <cellStyle name="Currency 9 3" xfId="10708"/>
    <cellStyle name="Currency 9 4" xfId="10709"/>
    <cellStyle name="Currency 9 4 2" xfId="10710"/>
    <cellStyle name="Currency 9 4 2 2" xfId="16588"/>
    <cellStyle name="Currency 9 4 2 3" xfId="13407"/>
    <cellStyle name="Currency 9 4 3" xfId="10711"/>
    <cellStyle name="Currency 9 4 3 2" xfId="16589"/>
    <cellStyle name="Currency 9 4 3 3" xfId="13408"/>
    <cellStyle name="Currency 9 4 4" xfId="16587"/>
    <cellStyle name="Currency 9 4 5" xfId="13406"/>
    <cellStyle name="Explanatory Text" xfId="1244" builtinId="53" customBuiltin="1"/>
    <cellStyle name="Explanatory Text 10" xfId="1245"/>
    <cellStyle name="Explanatory Text 10 2" xfId="8508"/>
    <cellStyle name="Explanatory Text 11" xfId="1246"/>
    <cellStyle name="Explanatory Text 11 2" xfId="8509"/>
    <cellStyle name="Explanatory Text 12" xfId="1247"/>
    <cellStyle name="Explanatory Text 12 2" xfId="8510"/>
    <cellStyle name="Explanatory Text 13" xfId="1248"/>
    <cellStyle name="Explanatory Text 13 2" xfId="8511"/>
    <cellStyle name="Explanatory Text 14" xfId="1249"/>
    <cellStyle name="Explanatory Text 14 2" xfId="8512"/>
    <cellStyle name="Explanatory Text 15" xfId="1250"/>
    <cellStyle name="Explanatory Text 16" xfId="1251"/>
    <cellStyle name="Explanatory Text 17" xfId="1252"/>
    <cellStyle name="Explanatory Text 18" xfId="1253"/>
    <cellStyle name="Explanatory Text 19" xfId="1254"/>
    <cellStyle name="Explanatory Text 2" xfId="1255"/>
    <cellStyle name="Explanatory Text 2 2" xfId="1256"/>
    <cellStyle name="Explanatory Text 2 3" xfId="3886"/>
    <cellStyle name="Explanatory Text 2 4" xfId="3887"/>
    <cellStyle name="Explanatory Text 2 5" xfId="3888"/>
    <cellStyle name="Explanatory Text 2 6" xfId="3889"/>
    <cellStyle name="Explanatory Text 2 7" xfId="8513"/>
    <cellStyle name="Explanatory Text 2 8" xfId="8514"/>
    <cellStyle name="Explanatory Text 2_AA - RC Centers FY10 Budget summary for distribution" xfId="1257"/>
    <cellStyle name="Explanatory Text 20" xfId="1258"/>
    <cellStyle name="Explanatory Text 21" xfId="3479"/>
    <cellStyle name="Explanatory Text 22" xfId="8515"/>
    <cellStyle name="Explanatory Text 23" xfId="8516"/>
    <cellStyle name="Explanatory Text 24" xfId="8517"/>
    <cellStyle name="Explanatory Text 25" xfId="8518"/>
    <cellStyle name="Explanatory Text 26" xfId="19277"/>
    <cellStyle name="Explanatory Text 27" xfId="19278"/>
    <cellStyle name="Explanatory Text 28" xfId="19279"/>
    <cellStyle name="Explanatory Text 29" xfId="19280"/>
    <cellStyle name="Explanatory Text 3" xfId="1259"/>
    <cellStyle name="Explanatory Text 3 2" xfId="1260"/>
    <cellStyle name="Explanatory Text 3 3" xfId="3890"/>
    <cellStyle name="Explanatory Text 3 4" xfId="3891"/>
    <cellStyle name="Explanatory Text 3 5" xfId="3892"/>
    <cellStyle name="Explanatory Text 3 6" xfId="3893"/>
    <cellStyle name="Explanatory Text 3 7" xfId="8519"/>
    <cellStyle name="Explanatory Text 3 8" xfId="8520"/>
    <cellStyle name="Explanatory Text 3_AA - RC Centers FY10 Budget summary for distribution" xfId="1261"/>
    <cellStyle name="Explanatory Text 30" xfId="19281"/>
    <cellStyle name="Explanatory Text 31" xfId="19282"/>
    <cellStyle name="Explanatory Text 32" xfId="19283"/>
    <cellStyle name="Explanatory Text 33" xfId="19284"/>
    <cellStyle name="Explanatory Text 34" xfId="19285"/>
    <cellStyle name="Explanatory Text 35" xfId="19286"/>
    <cellStyle name="Explanatory Text 36" xfId="19287"/>
    <cellStyle name="Explanatory Text 37" xfId="19288"/>
    <cellStyle name="Explanatory Text 38" xfId="19289"/>
    <cellStyle name="Explanatory Text 39" xfId="19290"/>
    <cellStyle name="Explanatory Text 4" xfId="1262"/>
    <cellStyle name="Explanatory Text 4 2" xfId="1263"/>
    <cellStyle name="Explanatory Text 4 3" xfId="3894"/>
    <cellStyle name="Explanatory Text 4 4" xfId="3895"/>
    <cellStyle name="Explanatory Text 4 5" xfId="3896"/>
    <cellStyle name="Explanatory Text 4 6" xfId="3897"/>
    <cellStyle name="Explanatory Text 4 7" xfId="8521"/>
    <cellStyle name="Explanatory Text 4 8" xfId="8522"/>
    <cellStyle name="Explanatory Text 40" xfId="19291"/>
    <cellStyle name="Explanatory Text 41" xfId="19292"/>
    <cellStyle name="Explanatory Text 42" xfId="19293"/>
    <cellStyle name="Explanatory Text 43" xfId="19294"/>
    <cellStyle name="Explanatory Text 44" xfId="19295"/>
    <cellStyle name="Explanatory Text 45" xfId="19296"/>
    <cellStyle name="Explanatory Text 46" xfId="19297"/>
    <cellStyle name="Explanatory Text 47" xfId="19298"/>
    <cellStyle name="Explanatory Text 48" xfId="19299"/>
    <cellStyle name="Explanatory Text 49" xfId="19300"/>
    <cellStyle name="Explanatory Text 5" xfId="1264"/>
    <cellStyle name="Explanatory Text 5 2" xfId="8523"/>
    <cellStyle name="Explanatory Text 5 3" xfId="8524"/>
    <cellStyle name="Explanatory Text 5 4" xfId="8525"/>
    <cellStyle name="Explanatory Text 5 5" xfId="8526"/>
    <cellStyle name="Explanatory Text 5 6" xfId="8527"/>
    <cellStyle name="Explanatory Text 50" xfId="19301"/>
    <cellStyle name="Explanatory Text 51" xfId="19302"/>
    <cellStyle name="Explanatory Text 52" xfId="19303"/>
    <cellStyle name="Explanatory Text 53" xfId="19304"/>
    <cellStyle name="Explanatory Text 54" xfId="19305"/>
    <cellStyle name="Explanatory Text 55" xfId="19306"/>
    <cellStyle name="Explanatory Text 56" xfId="19307"/>
    <cellStyle name="Explanatory Text 57" xfId="19308"/>
    <cellStyle name="Explanatory Text 58" xfId="19309"/>
    <cellStyle name="Explanatory Text 59" xfId="19310"/>
    <cellStyle name="Explanatory Text 6" xfId="1265"/>
    <cellStyle name="Explanatory Text 6 2" xfId="8528"/>
    <cellStyle name="Explanatory Text 60" xfId="19311"/>
    <cellStyle name="Explanatory Text 61" xfId="19312"/>
    <cellStyle name="Explanatory Text 62" xfId="19313"/>
    <cellStyle name="Explanatory Text 63" xfId="19314"/>
    <cellStyle name="Explanatory Text 64" xfId="19315"/>
    <cellStyle name="Explanatory Text 65" xfId="19316"/>
    <cellStyle name="Explanatory Text 66" xfId="19317"/>
    <cellStyle name="Explanatory Text 67" xfId="19318"/>
    <cellStyle name="Explanatory Text 68" xfId="19319"/>
    <cellStyle name="Explanatory Text 69" xfId="19320"/>
    <cellStyle name="Explanatory Text 7" xfId="1266"/>
    <cellStyle name="Explanatory Text 7 2" xfId="8529"/>
    <cellStyle name="Explanatory Text 70" xfId="19321"/>
    <cellStyle name="Explanatory Text 71" xfId="19322"/>
    <cellStyle name="Explanatory Text 72" xfId="19323"/>
    <cellStyle name="Explanatory Text 73" xfId="19324"/>
    <cellStyle name="Explanatory Text 74" xfId="19325"/>
    <cellStyle name="Explanatory Text 75" xfId="19326"/>
    <cellStyle name="Explanatory Text 76" xfId="19327"/>
    <cellStyle name="Explanatory Text 77" xfId="19328"/>
    <cellStyle name="Explanatory Text 78" xfId="19329"/>
    <cellStyle name="Explanatory Text 79" xfId="19330"/>
    <cellStyle name="Explanatory Text 8" xfId="1267"/>
    <cellStyle name="Explanatory Text 8 2" xfId="8530"/>
    <cellStyle name="Explanatory Text 80" xfId="19331"/>
    <cellStyle name="Explanatory Text 81" xfId="19332"/>
    <cellStyle name="Explanatory Text 82" xfId="19333"/>
    <cellStyle name="Explanatory Text 83" xfId="15625"/>
    <cellStyle name="Explanatory Text 9" xfId="1268"/>
    <cellStyle name="Explanatory Text 9 2" xfId="8531"/>
    <cellStyle name="Followed Hyperlink 2" xfId="10712"/>
    <cellStyle name="Followed Hyperlink 3" xfId="10713"/>
    <cellStyle name="Good" xfId="1269" builtinId="26" customBuiltin="1"/>
    <cellStyle name="Good 10" xfId="1270"/>
    <cellStyle name="Good 10 2" xfId="8532"/>
    <cellStyle name="Good 11" xfId="1271"/>
    <cellStyle name="Good 11 2" xfId="8533"/>
    <cellStyle name="Good 12" xfId="1272"/>
    <cellStyle name="Good 12 2" xfId="8534"/>
    <cellStyle name="Good 13" xfId="1273"/>
    <cellStyle name="Good 13 2" xfId="8535"/>
    <cellStyle name="Good 14" xfId="1274"/>
    <cellStyle name="Good 14 2" xfId="8536"/>
    <cellStyle name="Good 15" xfId="1275"/>
    <cellStyle name="Good 16" xfId="1276"/>
    <cellStyle name="Good 17" xfId="1277"/>
    <cellStyle name="Good 18" xfId="1278"/>
    <cellStyle name="Good 19" xfId="1279"/>
    <cellStyle name="Good 2" xfId="1280"/>
    <cellStyle name="Good 2 2" xfId="1281"/>
    <cellStyle name="Good 2 3" xfId="3898"/>
    <cellStyle name="Good 2 4" xfId="3899"/>
    <cellStyle name="Good 2 5" xfId="3900"/>
    <cellStyle name="Good 2 6" xfId="3901"/>
    <cellStyle name="Good 2 7" xfId="8537"/>
    <cellStyle name="Good 2 8" xfId="8538"/>
    <cellStyle name="Good 2_AA - RC Centers FY10 Budget summary for distribution" xfId="1282"/>
    <cellStyle name="Good 20" xfId="1283"/>
    <cellStyle name="Good 21" xfId="3480"/>
    <cellStyle name="Good 22" xfId="8539"/>
    <cellStyle name="Good 23" xfId="8540"/>
    <cellStyle name="Good 24" xfId="8541"/>
    <cellStyle name="Good 25" xfId="8542"/>
    <cellStyle name="Good 26" xfId="19334"/>
    <cellStyle name="Good 27" xfId="19335"/>
    <cellStyle name="Good 28" xfId="19336"/>
    <cellStyle name="Good 29" xfId="19337"/>
    <cellStyle name="Good 3" xfId="1284"/>
    <cellStyle name="Good 3 2" xfId="1285"/>
    <cellStyle name="Good 3 3" xfId="3902"/>
    <cellStyle name="Good 3 4" xfId="3903"/>
    <cellStyle name="Good 3 5" xfId="3904"/>
    <cellStyle name="Good 3 6" xfId="3905"/>
    <cellStyle name="Good 3 7" xfId="8543"/>
    <cellStyle name="Good 3 8" xfId="8544"/>
    <cellStyle name="Good 3_AA - RC Centers FY10 Budget summary for distribution" xfId="1286"/>
    <cellStyle name="Good 30" xfId="19338"/>
    <cellStyle name="Good 31" xfId="19339"/>
    <cellStyle name="Good 32" xfId="19340"/>
    <cellStyle name="Good 33" xfId="19341"/>
    <cellStyle name="Good 34" xfId="19342"/>
    <cellStyle name="Good 35" xfId="19343"/>
    <cellStyle name="Good 36" xfId="19344"/>
    <cellStyle name="Good 37" xfId="19345"/>
    <cellStyle name="Good 38" xfId="19346"/>
    <cellStyle name="Good 39" xfId="19347"/>
    <cellStyle name="Good 4" xfId="1287"/>
    <cellStyle name="Good 4 2" xfId="1288"/>
    <cellStyle name="Good 4 3" xfId="3906"/>
    <cellStyle name="Good 4 4" xfId="3907"/>
    <cellStyle name="Good 4 5" xfId="3908"/>
    <cellStyle name="Good 4 6" xfId="3909"/>
    <cellStyle name="Good 4 7" xfId="8545"/>
    <cellStyle name="Good 4 8" xfId="8546"/>
    <cellStyle name="Good 40" xfId="19348"/>
    <cellStyle name="Good 41" xfId="19349"/>
    <cellStyle name="Good 42" xfId="19350"/>
    <cellStyle name="Good 43" xfId="19351"/>
    <cellStyle name="Good 44" xfId="19352"/>
    <cellStyle name="Good 45" xfId="19353"/>
    <cellStyle name="Good 46" xfId="19354"/>
    <cellStyle name="Good 47" xfId="19355"/>
    <cellStyle name="Good 48" xfId="19356"/>
    <cellStyle name="Good 49" xfId="19357"/>
    <cellStyle name="Good 5" xfId="1289"/>
    <cellStyle name="Good 5 2" xfId="8547"/>
    <cellStyle name="Good 5 3" xfId="8548"/>
    <cellStyle name="Good 5 4" xfId="8549"/>
    <cellStyle name="Good 5 5" xfId="8550"/>
    <cellStyle name="Good 5 6" xfId="8551"/>
    <cellStyle name="Good 50" xfId="19358"/>
    <cellStyle name="Good 51" xfId="19359"/>
    <cellStyle name="Good 52" xfId="19360"/>
    <cellStyle name="Good 53" xfId="19361"/>
    <cellStyle name="Good 54" xfId="19362"/>
    <cellStyle name="Good 55" xfId="19363"/>
    <cellStyle name="Good 56" xfId="19364"/>
    <cellStyle name="Good 57" xfId="19365"/>
    <cellStyle name="Good 58" xfId="19366"/>
    <cellStyle name="Good 59" xfId="19367"/>
    <cellStyle name="Good 6" xfId="1290"/>
    <cellStyle name="Good 6 2" xfId="8552"/>
    <cellStyle name="Good 60" xfId="19368"/>
    <cellStyle name="Good 61" xfId="19369"/>
    <cellStyle name="Good 62" xfId="19370"/>
    <cellStyle name="Good 63" xfId="19371"/>
    <cellStyle name="Good 64" xfId="19372"/>
    <cellStyle name="Good 65" xfId="19373"/>
    <cellStyle name="Good 66" xfId="19374"/>
    <cellStyle name="Good 67" xfId="19375"/>
    <cellStyle name="Good 68" xfId="19376"/>
    <cellStyle name="Good 69" xfId="19377"/>
    <cellStyle name="Good 7" xfId="1291"/>
    <cellStyle name="Good 7 2" xfId="8553"/>
    <cellStyle name="Good 70" xfId="19378"/>
    <cellStyle name="Good 71" xfId="19379"/>
    <cellStyle name="Good 72" xfId="19380"/>
    <cellStyle name="Good 73" xfId="19381"/>
    <cellStyle name="Good 74" xfId="19382"/>
    <cellStyle name="Good 75" xfId="19383"/>
    <cellStyle name="Good 76" xfId="19384"/>
    <cellStyle name="Good 77" xfId="19385"/>
    <cellStyle name="Good 78" xfId="19386"/>
    <cellStyle name="Good 79" xfId="19387"/>
    <cellStyle name="Good 8" xfId="1292"/>
    <cellStyle name="Good 8 2" xfId="8554"/>
    <cellStyle name="Good 80" xfId="19388"/>
    <cellStyle name="Good 81" xfId="19389"/>
    <cellStyle name="Good 82" xfId="19390"/>
    <cellStyle name="Good 83" xfId="16275"/>
    <cellStyle name="Good 9" xfId="1293"/>
    <cellStyle name="Good 9 2" xfId="8555"/>
    <cellStyle name="Heading 1" xfId="1294" builtinId="16" customBuiltin="1"/>
    <cellStyle name="Heading 1 10" xfId="1295"/>
    <cellStyle name="Heading 1 10 2" xfId="8556"/>
    <cellStyle name="Heading 1 11" xfId="1296"/>
    <cellStyle name="Heading 1 11 2" xfId="8557"/>
    <cellStyle name="Heading 1 12" xfId="1297"/>
    <cellStyle name="Heading 1 12 2" xfId="8558"/>
    <cellStyle name="Heading 1 13" xfId="1298"/>
    <cellStyle name="Heading 1 13 2" xfId="8559"/>
    <cellStyle name="Heading 1 14" xfId="1299"/>
    <cellStyle name="Heading 1 14 2" xfId="8560"/>
    <cellStyle name="Heading 1 15" xfId="1300"/>
    <cellStyle name="Heading 1 16" xfId="1301"/>
    <cellStyle name="Heading 1 17" xfId="1302"/>
    <cellStyle name="Heading 1 18" xfId="1303"/>
    <cellStyle name="Heading 1 19" xfId="1304"/>
    <cellStyle name="Heading 1 2" xfId="1305"/>
    <cellStyle name="Heading 1 2 2" xfId="1306"/>
    <cellStyle name="Heading 1 2 2 2" xfId="4197"/>
    <cellStyle name="Heading 1 2 2 2 2" xfId="8561"/>
    <cellStyle name="Heading 1 2 2 2 3" xfId="8562"/>
    <cellStyle name="Heading 1 2 2 3" xfId="8563"/>
    <cellStyle name="Heading 1 2 2 4" xfId="8564"/>
    <cellStyle name="Heading 1 2 2 5" xfId="8565"/>
    <cellStyle name="Heading 1 2 2 6" xfId="8566"/>
    <cellStyle name="Heading 1 2 3" xfId="1307"/>
    <cellStyle name="Heading 1 2 3 2" xfId="3910"/>
    <cellStyle name="Heading 1 2 3 2 2" xfId="8567"/>
    <cellStyle name="Heading 1 2 3 2 3" xfId="37961"/>
    <cellStyle name="Heading 1 2 3 3" xfId="9749"/>
    <cellStyle name="Heading 1 2 4" xfId="1308"/>
    <cellStyle name="Heading 1 2 4 2" xfId="3911"/>
    <cellStyle name="Heading 1 2 4 3" xfId="8568"/>
    <cellStyle name="Heading 1 2 4 4" xfId="9750"/>
    <cellStyle name="Heading 1 2 5" xfId="3912"/>
    <cellStyle name="Heading 1 2 6" xfId="3913"/>
    <cellStyle name="Heading 1 2 7" xfId="8569"/>
    <cellStyle name="Heading 1 2 8" xfId="8570"/>
    <cellStyle name="Heading 1 2_FY09 YTD for FY10 allocation" xfId="1309"/>
    <cellStyle name="Heading 1 20" xfId="1310"/>
    <cellStyle name="Heading 1 21" xfId="3481"/>
    <cellStyle name="Heading 1 21 2" xfId="8571"/>
    <cellStyle name="Heading 1 22" xfId="8572"/>
    <cellStyle name="Heading 1 22 2" xfId="9440"/>
    <cellStyle name="Heading 1 22 3" xfId="9975"/>
    <cellStyle name="Heading 1 23" xfId="8573"/>
    <cellStyle name="Heading 1 23 2" xfId="19391"/>
    <cellStyle name="Heading 1 24" xfId="8574"/>
    <cellStyle name="Heading 1 24 2" xfId="19392"/>
    <cellStyle name="Heading 1 25" xfId="8575"/>
    <cellStyle name="Heading 1 25 2" xfId="19393"/>
    <cellStyle name="Heading 1 26" xfId="19394"/>
    <cellStyle name="Heading 1 27" xfId="19395"/>
    <cellStyle name="Heading 1 28" xfId="19396"/>
    <cellStyle name="Heading 1 29" xfId="19397"/>
    <cellStyle name="Heading 1 3" xfId="1311"/>
    <cellStyle name="Heading 1 3 2" xfId="1312"/>
    <cellStyle name="Heading 1 3 2 2" xfId="3915"/>
    <cellStyle name="Heading 1 3 2 3" xfId="8576"/>
    <cellStyle name="Heading 1 3 2 4" xfId="8577"/>
    <cellStyle name="Heading 1 3 2 5" xfId="8578"/>
    <cellStyle name="Heading 1 3 2 6" xfId="8579"/>
    <cellStyle name="Heading 1 3 3" xfId="1313"/>
    <cellStyle name="Heading 1 3 3 2" xfId="3916"/>
    <cellStyle name="Heading 1 3 3 2 2" xfId="8580"/>
    <cellStyle name="Heading 1 3 3 2 3" xfId="37962"/>
    <cellStyle name="Heading 1 3 3 3" xfId="9751"/>
    <cellStyle name="Heading 1 3 4" xfId="1314"/>
    <cellStyle name="Heading 1 3 4 2" xfId="3917"/>
    <cellStyle name="Heading 1 3 4 3" xfId="8581"/>
    <cellStyle name="Heading 1 3 4 4" xfId="9752"/>
    <cellStyle name="Heading 1 3 5" xfId="3918"/>
    <cellStyle name="Heading 1 3 6" xfId="3919"/>
    <cellStyle name="Heading 1 3 7" xfId="3914"/>
    <cellStyle name="Heading 1 3 8" xfId="8582"/>
    <cellStyle name="Heading 1 3_FY09 YTD for FY10 allocation" xfId="1315"/>
    <cellStyle name="Heading 1 30" xfId="19398"/>
    <cellStyle name="Heading 1 31" xfId="19399"/>
    <cellStyle name="Heading 1 32" xfId="19400"/>
    <cellStyle name="Heading 1 33" xfId="19401"/>
    <cellStyle name="Heading 1 34" xfId="19402"/>
    <cellStyle name="Heading 1 35" xfId="19403"/>
    <cellStyle name="Heading 1 36" xfId="19404"/>
    <cellStyle name="Heading 1 37" xfId="19405"/>
    <cellStyle name="Heading 1 38" xfId="19406"/>
    <cellStyle name="Heading 1 39" xfId="19407"/>
    <cellStyle name="Heading 1 4" xfId="1316"/>
    <cellStyle name="Heading 1 4 2" xfId="1317"/>
    <cellStyle name="Heading 1 4 2 2" xfId="8583"/>
    <cellStyle name="Heading 1 4 2 2 2" xfId="8584"/>
    <cellStyle name="Heading 1 4 2 3" xfId="8585"/>
    <cellStyle name="Heading 1 4 2 4" xfId="8586"/>
    <cellStyle name="Heading 1 4 2 5" xfId="8587"/>
    <cellStyle name="Heading 1 4 3" xfId="1318"/>
    <cellStyle name="Heading 1 4 3 2" xfId="3921"/>
    <cellStyle name="Heading 1 4 3 2 2" xfId="8588"/>
    <cellStyle name="Heading 1 4 3 2 3" xfId="37963"/>
    <cellStyle name="Heading 1 4 3 3" xfId="9753"/>
    <cellStyle name="Heading 1 4 4" xfId="1319"/>
    <cellStyle name="Heading 1 4 4 2" xfId="3922"/>
    <cellStyle name="Heading 1 4 4 3" xfId="8589"/>
    <cellStyle name="Heading 1 4 4 4" xfId="9754"/>
    <cellStyle name="Heading 1 4 5" xfId="3923"/>
    <cellStyle name="Heading 1 4 6" xfId="3924"/>
    <cellStyle name="Heading 1 4 7" xfId="3920"/>
    <cellStyle name="Heading 1 4 8" xfId="8590"/>
    <cellStyle name="Heading 1 4_KC E&amp;G program trend" xfId="1320"/>
    <cellStyle name="Heading 1 40" xfId="19408"/>
    <cellStyle name="Heading 1 41" xfId="19409"/>
    <cellStyle name="Heading 1 42" xfId="19410"/>
    <cellStyle name="Heading 1 43" xfId="19411"/>
    <cellStyle name="Heading 1 44" xfId="19412"/>
    <cellStyle name="Heading 1 45" xfId="19413"/>
    <cellStyle name="Heading 1 46" xfId="19414"/>
    <cellStyle name="Heading 1 47" xfId="19415"/>
    <cellStyle name="Heading 1 48" xfId="19416"/>
    <cellStyle name="Heading 1 49" xfId="19417"/>
    <cellStyle name="Heading 1 5" xfId="1321"/>
    <cellStyle name="Heading 1 5 2" xfId="1322"/>
    <cellStyle name="Heading 1 5 2 2" xfId="3925"/>
    <cellStyle name="Heading 1 5 2 3" xfId="9755"/>
    <cellStyle name="Heading 1 5 3" xfId="1323"/>
    <cellStyle name="Heading 1 5 3 2" xfId="8591"/>
    <cellStyle name="Heading 1 5 4" xfId="8592"/>
    <cellStyle name="Heading 1 5 5" xfId="8593"/>
    <cellStyle name="Heading 1 5 6" xfId="8594"/>
    <cellStyle name="Heading 1 50" xfId="19418"/>
    <cellStyle name="Heading 1 51" xfId="19419"/>
    <cellStyle name="Heading 1 52" xfId="19420"/>
    <cellStyle name="Heading 1 53" xfId="19421"/>
    <cellStyle name="Heading 1 54" xfId="19422"/>
    <cellStyle name="Heading 1 55" xfId="19423"/>
    <cellStyle name="Heading 1 56" xfId="19424"/>
    <cellStyle name="Heading 1 57" xfId="19425"/>
    <cellStyle name="Heading 1 58" xfId="19426"/>
    <cellStyle name="Heading 1 59" xfId="19427"/>
    <cellStyle name="Heading 1 6" xfId="1324"/>
    <cellStyle name="Heading 1 6 2" xfId="1325"/>
    <cellStyle name="Heading 1 6 2 2" xfId="3926"/>
    <cellStyle name="Heading 1 6 2 3" xfId="9756"/>
    <cellStyle name="Heading 1 6 3" xfId="1326"/>
    <cellStyle name="Heading 1 6 3 2" xfId="8595"/>
    <cellStyle name="Heading 1 6 3 3" xfId="8596"/>
    <cellStyle name="Heading 1 6 4" xfId="8597"/>
    <cellStyle name="Heading 1 6 5" xfId="8598"/>
    <cellStyle name="Heading 1 60" xfId="19428"/>
    <cellStyle name="Heading 1 61" xfId="19429"/>
    <cellStyle name="Heading 1 62" xfId="19430"/>
    <cellStyle name="Heading 1 63" xfId="19431"/>
    <cellStyle name="Heading 1 64" xfId="19432"/>
    <cellStyle name="Heading 1 65" xfId="19433"/>
    <cellStyle name="Heading 1 66" xfId="19434"/>
    <cellStyle name="Heading 1 67" xfId="19435"/>
    <cellStyle name="Heading 1 68" xfId="19436"/>
    <cellStyle name="Heading 1 69" xfId="19437"/>
    <cellStyle name="Heading 1 7" xfId="1327"/>
    <cellStyle name="Heading 1 7 2" xfId="4166"/>
    <cellStyle name="Heading 1 7 2 2" xfId="8599"/>
    <cellStyle name="Heading 1 70" xfId="19438"/>
    <cellStyle name="Heading 1 71" xfId="19439"/>
    <cellStyle name="Heading 1 72" xfId="19440"/>
    <cellStyle name="Heading 1 73" xfId="19441"/>
    <cellStyle name="Heading 1 74" xfId="19442"/>
    <cellStyle name="Heading 1 75" xfId="19443"/>
    <cellStyle name="Heading 1 76" xfId="19444"/>
    <cellStyle name="Heading 1 77" xfId="19445"/>
    <cellStyle name="Heading 1 78" xfId="19446"/>
    <cellStyle name="Heading 1 79" xfId="19447"/>
    <cellStyle name="Heading 1 8" xfId="1328"/>
    <cellStyle name="Heading 1 8 2" xfId="4167"/>
    <cellStyle name="Heading 1 8 2 2" xfId="8600"/>
    <cellStyle name="Heading 1 80" xfId="19448"/>
    <cellStyle name="Heading 1 81" xfId="19449"/>
    <cellStyle name="Heading 1 82" xfId="19450"/>
    <cellStyle name="Heading 1 83" xfId="19451"/>
    <cellStyle name="Heading 1 84" xfId="19452"/>
    <cellStyle name="Heading 1 85" xfId="19453"/>
    <cellStyle name="Heading 1 86" xfId="16240"/>
    <cellStyle name="Heading 1 9" xfId="1329"/>
    <cellStyle name="Heading 1 9 2" xfId="4168"/>
    <cellStyle name="Heading 1 9 2 2" xfId="8601"/>
    <cellStyle name="Heading 2" xfId="1330" builtinId="17" customBuiltin="1"/>
    <cellStyle name="Heading 2 10" xfId="1331"/>
    <cellStyle name="Heading 2 10 2" xfId="8602"/>
    <cellStyle name="Heading 2 11" xfId="1332"/>
    <cellStyle name="Heading 2 11 2" xfId="8603"/>
    <cellStyle name="Heading 2 12" xfId="1333"/>
    <cellStyle name="Heading 2 12 2" xfId="8604"/>
    <cellStyle name="Heading 2 13" xfId="1334"/>
    <cellStyle name="Heading 2 13 2" xfId="8605"/>
    <cellStyle name="Heading 2 14" xfId="1335"/>
    <cellStyle name="Heading 2 14 2" xfId="8606"/>
    <cellStyle name="Heading 2 15" xfId="1336"/>
    <cellStyle name="Heading 2 16" xfId="1337"/>
    <cellStyle name="Heading 2 17" xfId="1338"/>
    <cellStyle name="Heading 2 18" xfId="1339"/>
    <cellStyle name="Heading 2 19" xfId="1340"/>
    <cellStyle name="Heading 2 2" xfId="1341"/>
    <cellStyle name="Heading 2 2 2" xfId="1342"/>
    <cellStyle name="Heading 2 2 2 2" xfId="4196"/>
    <cellStyle name="Heading 2 2 2 2 2" xfId="8607"/>
    <cellStyle name="Heading 2 2 2 2 3" xfId="8608"/>
    <cellStyle name="Heading 2 2 2 3" xfId="8609"/>
    <cellStyle name="Heading 2 2 2 4" xfId="8610"/>
    <cellStyle name="Heading 2 2 2 5" xfId="8611"/>
    <cellStyle name="Heading 2 2 2 6" xfId="8612"/>
    <cellStyle name="Heading 2 2 3" xfId="1343"/>
    <cellStyle name="Heading 2 2 3 2" xfId="3927"/>
    <cellStyle name="Heading 2 2 3 2 2" xfId="8613"/>
    <cellStyle name="Heading 2 2 3 2 3" xfId="37964"/>
    <cellStyle name="Heading 2 2 3 3" xfId="9757"/>
    <cellStyle name="Heading 2 2 4" xfId="1344"/>
    <cellStyle name="Heading 2 2 4 2" xfId="3928"/>
    <cellStyle name="Heading 2 2 4 3" xfId="8614"/>
    <cellStyle name="Heading 2 2 4 4" xfId="9758"/>
    <cellStyle name="Heading 2 2 5" xfId="3929"/>
    <cellStyle name="Heading 2 2 6" xfId="3930"/>
    <cellStyle name="Heading 2 2 7" xfId="8615"/>
    <cellStyle name="Heading 2 2 8" xfId="8616"/>
    <cellStyle name="Heading 2 2_FY09 YTD for FY10 allocation" xfId="1345"/>
    <cellStyle name="Heading 2 20" xfId="1346"/>
    <cellStyle name="Heading 2 21" xfId="3482"/>
    <cellStyle name="Heading 2 21 2" xfId="8617"/>
    <cellStyle name="Heading 2 22" xfId="8618"/>
    <cellStyle name="Heading 2 22 2" xfId="9441"/>
    <cellStyle name="Heading 2 22 3" xfId="9976"/>
    <cellStyle name="Heading 2 23" xfId="8619"/>
    <cellStyle name="Heading 2 23 2" xfId="19454"/>
    <cellStyle name="Heading 2 24" xfId="8620"/>
    <cellStyle name="Heading 2 24 2" xfId="19455"/>
    <cellStyle name="Heading 2 25" xfId="8621"/>
    <cellStyle name="Heading 2 25 2" xfId="19456"/>
    <cellStyle name="Heading 2 26" xfId="19457"/>
    <cellStyle name="Heading 2 27" xfId="19458"/>
    <cellStyle name="Heading 2 28" xfId="19459"/>
    <cellStyle name="Heading 2 29" xfId="19460"/>
    <cellStyle name="Heading 2 3" xfId="1347"/>
    <cellStyle name="Heading 2 3 2" xfId="1348"/>
    <cellStyle name="Heading 2 3 2 2" xfId="3932"/>
    <cellStyle name="Heading 2 3 2 3" xfId="8622"/>
    <cellStyle name="Heading 2 3 2 4" xfId="8623"/>
    <cellStyle name="Heading 2 3 2 5" xfId="8624"/>
    <cellStyle name="Heading 2 3 2 6" xfId="8625"/>
    <cellStyle name="Heading 2 3 3" xfId="1349"/>
    <cellStyle name="Heading 2 3 3 2" xfId="3933"/>
    <cellStyle name="Heading 2 3 3 2 2" xfId="8626"/>
    <cellStyle name="Heading 2 3 3 2 3" xfId="37965"/>
    <cellStyle name="Heading 2 3 3 3" xfId="9759"/>
    <cellStyle name="Heading 2 3 4" xfId="1350"/>
    <cellStyle name="Heading 2 3 4 2" xfId="3934"/>
    <cellStyle name="Heading 2 3 4 3" xfId="8627"/>
    <cellStyle name="Heading 2 3 4 4" xfId="9760"/>
    <cellStyle name="Heading 2 3 5" xfId="3935"/>
    <cellStyle name="Heading 2 3 6" xfId="3936"/>
    <cellStyle name="Heading 2 3 7" xfId="3931"/>
    <cellStyle name="Heading 2 3 8" xfId="8628"/>
    <cellStyle name="Heading 2 3_FY09 YTD for FY10 allocation" xfId="1351"/>
    <cellStyle name="Heading 2 30" xfId="19461"/>
    <cellStyle name="Heading 2 31" xfId="19462"/>
    <cellStyle name="Heading 2 32" xfId="19463"/>
    <cellStyle name="Heading 2 33" xfId="19464"/>
    <cellStyle name="Heading 2 34" xfId="19465"/>
    <cellStyle name="Heading 2 35" xfId="19466"/>
    <cellStyle name="Heading 2 36" xfId="19467"/>
    <cellStyle name="Heading 2 37" xfId="19468"/>
    <cellStyle name="Heading 2 38" xfId="19469"/>
    <cellStyle name="Heading 2 39" xfId="19470"/>
    <cellStyle name="Heading 2 4" xfId="1352"/>
    <cellStyle name="Heading 2 4 2" xfId="1353"/>
    <cellStyle name="Heading 2 4 2 2" xfId="8629"/>
    <cellStyle name="Heading 2 4 2 2 2" xfId="8630"/>
    <cellStyle name="Heading 2 4 2 3" xfId="8631"/>
    <cellStyle name="Heading 2 4 2 4" xfId="8632"/>
    <cellStyle name="Heading 2 4 2 5" xfId="8633"/>
    <cellStyle name="Heading 2 4 3" xfId="1354"/>
    <cellStyle name="Heading 2 4 3 2" xfId="3938"/>
    <cellStyle name="Heading 2 4 3 2 2" xfId="8634"/>
    <cellStyle name="Heading 2 4 3 2 3" xfId="37966"/>
    <cellStyle name="Heading 2 4 3 3" xfId="9761"/>
    <cellStyle name="Heading 2 4 4" xfId="1355"/>
    <cellStyle name="Heading 2 4 4 2" xfId="3939"/>
    <cellStyle name="Heading 2 4 4 3" xfId="8635"/>
    <cellStyle name="Heading 2 4 4 4" xfId="9762"/>
    <cellStyle name="Heading 2 4 5" xfId="3940"/>
    <cellStyle name="Heading 2 4 6" xfId="3941"/>
    <cellStyle name="Heading 2 4 7" xfId="3937"/>
    <cellStyle name="Heading 2 4 8" xfId="8636"/>
    <cellStyle name="Heading 2 4_KC E&amp;G program trend" xfId="1356"/>
    <cellStyle name="Heading 2 40" xfId="19471"/>
    <cellStyle name="Heading 2 41" xfId="19472"/>
    <cellStyle name="Heading 2 42" xfId="19473"/>
    <cellStyle name="Heading 2 43" xfId="19474"/>
    <cellStyle name="Heading 2 44" xfId="19475"/>
    <cellStyle name="Heading 2 45" xfId="19476"/>
    <cellStyle name="Heading 2 46" xfId="19477"/>
    <cellStyle name="Heading 2 47" xfId="19478"/>
    <cellStyle name="Heading 2 48" xfId="19479"/>
    <cellStyle name="Heading 2 49" xfId="19480"/>
    <cellStyle name="Heading 2 5" xfId="1357"/>
    <cellStyle name="Heading 2 5 2" xfId="1358"/>
    <cellStyle name="Heading 2 5 2 2" xfId="3942"/>
    <cellStyle name="Heading 2 5 2 3" xfId="9763"/>
    <cellStyle name="Heading 2 5 3" xfId="1359"/>
    <cellStyle name="Heading 2 5 3 2" xfId="8637"/>
    <cellStyle name="Heading 2 5 4" xfId="8638"/>
    <cellStyle name="Heading 2 5 5" xfId="8639"/>
    <cellStyle name="Heading 2 5 6" xfId="8640"/>
    <cellStyle name="Heading 2 50" xfId="19481"/>
    <cellStyle name="Heading 2 51" xfId="19482"/>
    <cellStyle name="Heading 2 52" xfId="19483"/>
    <cellStyle name="Heading 2 53" xfId="19484"/>
    <cellStyle name="Heading 2 54" xfId="19485"/>
    <cellStyle name="Heading 2 55" xfId="19486"/>
    <cellStyle name="Heading 2 56" xfId="19487"/>
    <cellStyle name="Heading 2 57" xfId="19488"/>
    <cellStyle name="Heading 2 58" xfId="19489"/>
    <cellStyle name="Heading 2 59" xfId="19490"/>
    <cellStyle name="Heading 2 6" xfId="1360"/>
    <cellStyle name="Heading 2 6 2" xfId="1361"/>
    <cellStyle name="Heading 2 6 2 2" xfId="3943"/>
    <cellStyle name="Heading 2 6 2 3" xfId="9764"/>
    <cellStyle name="Heading 2 6 3" xfId="1362"/>
    <cellStyle name="Heading 2 6 3 2" xfId="8641"/>
    <cellStyle name="Heading 2 6 3 3" xfId="8642"/>
    <cellStyle name="Heading 2 6 4" xfId="8643"/>
    <cellStyle name="Heading 2 6 5" xfId="8644"/>
    <cellStyle name="Heading 2 60" xfId="19491"/>
    <cellStyle name="Heading 2 61" xfId="19492"/>
    <cellStyle name="Heading 2 62" xfId="19493"/>
    <cellStyle name="Heading 2 63" xfId="19494"/>
    <cellStyle name="Heading 2 64" xfId="19495"/>
    <cellStyle name="Heading 2 65" xfId="19496"/>
    <cellStyle name="Heading 2 66" xfId="19497"/>
    <cellStyle name="Heading 2 67" xfId="19498"/>
    <cellStyle name="Heading 2 68" xfId="19499"/>
    <cellStyle name="Heading 2 69" xfId="19500"/>
    <cellStyle name="Heading 2 7" xfId="1363"/>
    <cellStyle name="Heading 2 7 2" xfId="4169"/>
    <cellStyle name="Heading 2 7 2 2" xfId="8645"/>
    <cellStyle name="Heading 2 70" xfId="19501"/>
    <cellStyle name="Heading 2 71" xfId="19502"/>
    <cellStyle name="Heading 2 72" xfId="19503"/>
    <cellStyle name="Heading 2 73" xfId="19504"/>
    <cellStyle name="Heading 2 74" xfId="19505"/>
    <cellStyle name="Heading 2 75" xfId="19506"/>
    <cellStyle name="Heading 2 76" xfId="19507"/>
    <cellStyle name="Heading 2 77" xfId="19508"/>
    <cellStyle name="Heading 2 78" xfId="19509"/>
    <cellStyle name="Heading 2 79" xfId="19510"/>
    <cellStyle name="Heading 2 8" xfId="1364"/>
    <cellStyle name="Heading 2 8 2" xfId="4170"/>
    <cellStyle name="Heading 2 8 2 2" xfId="8646"/>
    <cellStyle name="Heading 2 80" xfId="19511"/>
    <cellStyle name="Heading 2 81" xfId="19512"/>
    <cellStyle name="Heading 2 82" xfId="19513"/>
    <cellStyle name="Heading 2 83" xfId="19514"/>
    <cellStyle name="Heading 2 84" xfId="19515"/>
    <cellStyle name="Heading 2 85" xfId="19516"/>
    <cellStyle name="Heading 2 86" xfId="16239"/>
    <cellStyle name="Heading 2 9" xfId="1365"/>
    <cellStyle name="Heading 2 9 2" xfId="4171"/>
    <cellStyle name="Heading 2 9 2 2" xfId="8647"/>
    <cellStyle name="Heading 3" xfId="1366" builtinId="18" customBuiltin="1"/>
    <cellStyle name="Heading 3 10" xfId="1367"/>
    <cellStyle name="Heading 3 10 2" xfId="8648"/>
    <cellStyle name="Heading 3 11" xfId="1368"/>
    <cellStyle name="Heading 3 11 2" xfId="8649"/>
    <cellStyle name="Heading 3 12" xfId="1369"/>
    <cellStyle name="Heading 3 12 2" xfId="8650"/>
    <cellStyle name="Heading 3 13" xfId="1370"/>
    <cellStyle name="Heading 3 13 2" xfId="8651"/>
    <cellStyle name="Heading 3 14" xfId="1371"/>
    <cellStyle name="Heading 3 14 2" xfId="8652"/>
    <cellStyle name="Heading 3 15" xfId="1372"/>
    <cellStyle name="Heading 3 16" xfId="1373"/>
    <cellStyle name="Heading 3 17" xfId="1374"/>
    <cellStyle name="Heading 3 18" xfId="1375"/>
    <cellStyle name="Heading 3 19" xfId="1376"/>
    <cellStyle name="Heading 3 2" xfId="1377"/>
    <cellStyle name="Heading 3 2 2" xfId="1378"/>
    <cellStyle name="Heading 3 2 2 2" xfId="4195"/>
    <cellStyle name="Heading 3 2 2 2 2" xfId="8653"/>
    <cellStyle name="Heading 3 2 2 2 3" xfId="8654"/>
    <cellStyle name="Heading 3 2 2 3" xfId="8655"/>
    <cellStyle name="Heading 3 2 2 4" xfId="8656"/>
    <cellStyle name="Heading 3 2 2 5" xfId="8657"/>
    <cellStyle name="Heading 3 2 2 6" xfId="8658"/>
    <cellStyle name="Heading 3 2 3" xfId="1379"/>
    <cellStyle name="Heading 3 2 3 2" xfId="3944"/>
    <cellStyle name="Heading 3 2 3 2 2" xfId="8659"/>
    <cellStyle name="Heading 3 2 3 2 3" xfId="37967"/>
    <cellStyle name="Heading 3 2 3 3" xfId="9765"/>
    <cellStyle name="Heading 3 2 4" xfId="1380"/>
    <cellStyle name="Heading 3 2 4 2" xfId="3945"/>
    <cellStyle name="Heading 3 2 4 3" xfId="8660"/>
    <cellStyle name="Heading 3 2 4 4" xfId="9766"/>
    <cellStyle name="Heading 3 2 5" xfId="3946"/>
    <cellStyle name="Heading 3 2 6" xfId="3947"/>
    <cellStyle name="Heading 3 2 7" xfId="8661"/>
    <cellStyle name="Heading 3 2 8" xfId="8662"/>
    <cellStyle name="Heading 3 2_FY09 YTD for FY10 allocation" xfId="1381"/>
    <cellStyle name="Heading 3 20" xfId="1382"/>
    <cellStyle name="Heading 3 21" xfId="3483"/>
    <cellStyle name="Heading 3 21 2" xfId="8663"/>
    <cellStyle name="Heading 3 22" xfId="8664"/>
    <cellStyle name="Heading 3 22 2" xfId="9442"/>
    <cellStyle name="Heading 3 22 3" xfId="9977"/>
    <cellStyle name="Heading 3 23" xfId="8665"/>
    <cellStyle name="Heading 3 23 2" xfId="19517"/>
    <cellStyle name="Heading 3 24" xfId="8666"/>
    <cellStyle name="Heading 3 24 2" xfId="19518"/>
    <cellStyle name="Heading 3 25" xfId="8667"/>
    <cellStyle name="Heading 3 25 2" xfId="19519"/>
    <cellStyle name="Heading 3 26" xfId="19520"/>
    <cellStyle name="Heading 3 27" xfId="19521"/>
    <cellStyle name="Heading 3 28" xfId="19522"/>
    <cellStyle name="Heading 3 29" xfId="19523"/>
    <cellStyle name="Heading 3 3" xfId="1383"/>
    <cellStyle name="Heading 3 3 2" xfId="1384"/>
    <cellStyle name="Heading 3 3 2 2" xfId="3949"/>
    <cellStyle name="Heading 3 3 2 3" xfId="8668"/>
    <cellStyle name="Heading 3 3 2 4" xfId="8669"/>
    <cellStyle name="Heading 3 3 2 5" xfId="8670"/>
    <cellStyle name="Heading 3 3 2 6" xfId="8671"/>
    <cellStyle name="Heading 3 3 3" xfId="1385"/>
    <cellStyle name="Heading 3 3 3 2" xfId="3950"/>
    <cellStyle name="Heading 3 3 3 2 2" xfId="8672"/>
    <cellStyle name="Heading 3 3 3 2 3" xfId="37968"/>
    <cellStyle name="Heading 3 3 3 3" xfId="9767"/>
    <cellStyle name="Heading 3 3 4" xfId="1386"/>
    <cellStyle name="Heading 3 3 4 2" xfId="3951"/>
    <cellStyle name="Heading 3 3 4 3" xfId="8673"/>
    <cellStyle name="Heading 3 3 4 4" xfId="9768"/>
    <cellStyle name="Heading 3 3 5" xfId="3952"/>
    <cellStyle name="Heading 3 3 6" xfId="3953"/>
    <cellStyle name="Heading 3 3 7" xfId="3948"/>
    <cellStyle name="Heading 3 3 8" xfId="8674"/>
    <cellStyle name="Heading 3 3_FY09 YTD for FY10 allocation" xfId="1387"/>
    <cellStyle name="Heading 3 30" xfId="19524"/>
    <cellStyle name="Heading 3 31" xfId="19525"/>
    <cellStyle name="Heading 3 32" xfId="19526"/>
    <cellStyle name="Heading 3 33" xfId="19527"/>
    <cellStyle name="Heading 3 34" xfId="19528"/>
    <cellStyle name="Heading 3 35" xfId="19529"/>
    <cellStyle name="Heading 3 36" xfId="19530"/>
    <cellStyle name="Heading 3 37" xfId="19531"/>
    <cellStyle name="Heading 3 38" xfId="19532"/>
    <cellStyle name="Heading 3 39" xfId="19533"/>
    <cellStyle name="Heading 3 4" xfId="1388"/>
    <cellStyle name="Heading 3 4 2" xfId="1389"/>
    <cellStyle name="Heading 3 4 2 2" xfId="8675"/>
    <cellStyle name="Heading 3 4 2 2 2" xfId="8676"/>
    <cellStyle name="Heading 3 4 2 3" xfId="8677"/>
    <cellStyle name="Heading 3 4 2 4" xfId="8678"/>
    <cellStyle name="Heading 3 4 2 5" xfId="8679"/>
    <cellStyle name="Heading 3 4 3" xfId="1390"/>
    <cellStyle name="Heading 3 4 3 2" xfId="3955"/>
    <cellStyle name="Heading 3 4 3 2 2" xfId="8680"/>
    <cellStyle name="Heading 3 4 3 2 3" xfId="37969"/>
    <cellStyle name="Heading 3 4 3 3" xfId="9769"/>
    <cellStyle name="Heading 3 4 4" xfId="1391"/>
    <cellStyle name="Heading 3 4 4 2" xfId="3956"/>
    <cellStyle name="Heading 3 4 4 3" xfId="8681"/>
    <cellStyle name="Heading 3 4 4 4" xfId="9770"/>
    <cellStyle name="Heading 3 4 5" xfId="3957"/>
    <cellStyle name="Heading 3 4 6" xfId="3958"/>
    <cellStyle name="Heading 3 4 7" xfId="3954"/>
    <cellStyle name="Heading 3 4 8" xfId="8682"/>
    <cellStyle name="Heading 3 4_KC E&amp;G program trend" xfId="1392"/>
    <cellStyle name="Heading 3 40" xfId="19534"/>
    <cellStyle name="Heading 3 41" xfId="19535"/>
    <cellStyle name="Heading 3 42" xfId="19536"/>
    <cellStyle name="Heading 3 43" xfId="19537"/>
    <cellStyle name="Heading 3 44" xfId="19538"/>
    <cellStyle name="Heading 3 45" xfId="19539"/>
    <cellStyle name="Heading 3 46" xfId="19540"/>
    <cellStyle name="Heading 3 47" xfId="19541"/>
    <cellStyle name="Heading 3 48" xfId="19542"/>
    <cellStyle name="Heading 3 49" xfId="19543"/>
    <cellStyle name="Heading 3 5" xfId="1393"/>
    <cellStyle name="Heading 3 5 2" xfId="1394"/>
    <cellStyle name="Heading 3 5 2 2" xfId="3959"/>
    <cellStyle name="Heading 3 5 2 3" xfId="9771"/>
    <cellStyle name="Heading 3 5 3" xfId="1395"/>
    <cellStyle name="Heading 3 5 3 2" xfId="8683"/>
    <cellStyle name="Heading 3 5 4" xfId="8684"/>
    <cellStyle name="Heading 3 5 5" xfId="8685"/>
    <cellStyle name="Heading 3 5 6" xfId="8686"/>
    <cellStyle name="Heading 3 50" xfId="19544"/>
    <cellStyle name="Heading 3 51" xfId="19545"/>
    <cellStyle name="Heading 3 52" xfId="19546"/>
    <cellStyle name="Heading 3 53" xfId="19547"/>
    <cellStyle name="Heading 3 54" xfId="19548"/>
    <cellStyle name="Heading 3 55" xfId="19549"/>
    <cellStyle name="Heading 3 56" xfId="19550"/>
    <cellStyle name="Heading 3 57" xfId="19551"/>
    <cellStyle name="Heading 3 58" xfId="19552"/>
    <cellStyle name="Heading 3 59" xfId="19553"/>
    <cellStyle name="Heading 3 6" xfId="1396"/>
    <cellStyle name="Heading 3 6 2" xfId="1397"/>
    <cellStyle name="Heading 3 6 2 2" xfId="3960"/>
    <cellStyle name="Heading 3 6 2 3" xfId="9772"/>
    <cellStyle name="Heading 3 6 3" xfId="1398"/>
    <cellStyle name="Heading 3 6 3 2" xfId="8687"/>
    <cellStyle name="Heading 3 6 3 3" xfId="8688"/>
    <cellStyle name="Heading 3 6 4" xfId="8689"/>
    <cellStyle name="Heading 3 6 5" xfId="8690"/>
    <cellStyle name="Heading 3 60" xfId="19554"/>
    <cellStyle name="Heading 3 61" xfId="19555"/>
    <cellStyle name="Heading 3 62" xfId="19556"/>
    <cellStyle name="Heading 3 63" xfId="19557"/>
    <cellStyle name="Heading 3 64" xfId="19558"/>
    <cellStyle name="Heading 3 65" xfId="19559"/>
    <cellStyle name="Heading 3 66" xfId="19560"/>
    <cellStyle name="Heading 3 67" xfId="19561"/>
    <cellStyle name="Heading 3 68" xfId="19562"/>
    <cellStyle name="Heading 3 69" xfId="19563"/>
    <cellStyle name="Heading 3 7" xfId="1399"/>
    <cellStyle name="Heading 3 7 2" xfId="4172"/>
    <cellStyle name="Heading 3 7 2 2" xfId="8691"/>
    <cellStyle name="Heading 3 70" xfId="19564"/>
    <cellStyle name="Heading 3 71" xfId="19565"/>
    <cellStyle name="Heading 3 72" xfId="19566"/>
    <cellStyle name="Heading 3 73" xfId="19567"/>
    <cellStyle name="Heading 3 74" xfId="19568"/>
    <cellStyle name="Heading 3 75" xfId="19569"/>
    <cellStyle name="Heading 3 76" xfId="19570"/>
    <cellStyle name="Heading 3 77" xfId="19571"/>
    <cellStyle name="Heading 3 78" xfId="19572"/>
    <cellStyle name="Heading 3 79" xfId="19573"/>
    <cellStyle name="Heading 3 8" xfId="1400"/>
    <cellStyle name="Heading 3 8 2" xfId="4173"/>
    <cellStyle name="Heading 3 8 2 2" xfId="8692"/>
    <cellStyle name="Heading 3 80" xfId="19574"/>
    <cellStyle name="Heading 3 81" xfId="19575"/>
    <cellStyle name="Heading 3 82" xfId="19576"/>
    <cellStyle name="Heading 3 83" xfId="19577"/>
    <cellStyle name="Heading 3 84" xfId="19578"/>
    <cellStyle name="Heading 3 85" xfId="19579"/>
    <cellStyle name="Heading 3 86" xfId="16238"/>
    <cellStyle name="Heading 3 9" xfId="1401"/>
    <cellStyle name="Heading 3 9 2" xfId="4174"/>
    <cellStyle name="Heading 3 9 2 2" xfId="8693"/>
    <cellStyle name="Heading 4" xfId="1402" builtinId="19" customBuiltin="1"/>
    <cellStyle name="Heading 4 10" xfId="1403"/>
    <cellStyle name="Heading 4 10 2" xfId="8694"/>
    <cellStyle name="Heading 4 11" xfId="1404"/>
    <cellStyle name="Heading 4 11 2" xfId="8695"/>
    <cellStyle name="Heading 4 12" xfId="1405"/>
    <cellStyle name="Heading 4 12 2" xfId="8696"/>
    <cellStyle name="Heading 4 13" xfId="1406"/>
    <cellStyle name="Heading 4 13 2" xfId="8697"/>
    <cellStyle name="Heading 4 14" xfId="1407"/>
    <cellStyle name="Heading 4 14 2" xfId="8698"/>
    <cellStyle name="Heading 4 15" xfId="1408"/>
    <cellStyle name="Heading 4 16" xfId="1409"/>
    <cellStyle name="Heading 4 17" xfId="1410"/>
    <cellStyle name="Heading 4 18" xfId="1411"/>
    <cellStyle name="Heading 4 19" xfId="1412"/>
    <cellStyle name="Heading 4 2" xfId="1413"/>
    <cellStyle name="Heading 4 2 2" xfId="1414"/>
    <cellStyle name="Heading 4 2 2 2" xfId="4194"/>
    <cellStyle name="Heading 4 2 2 2 2" xfId="8699"/>
    <cellStyle name="Heading 4 2 2 2 3" xfId="8700"/>
    <cellStyle name="Heading 4 2 2 3" xfId="8701"/>
    <cellStyle name="Heading 4 2 2 4" xfId="8702"/>
    <cellStyle name="Heading 4 2 2 5" xfId="8703"/>
    <cellStyle name="Heading 4 2 2 6" xfId="8704"/>
    <cellStyle name="Heading 4 2 3" xfId="1415"/>
    <cellStyle name="Heading 4 2 3 2" xfId="3961"/>
    <cellStyle name="Heading 4 2 3 2 2" xfId="8705"/>
    <cellStyle name="Heading 4 2 3 2 3" xfId="37970"/>
    <cellStyle name="Heading 4 2 3 3" xfId="9773"/>
    <cellStyle name="Heading 4 2 4" xfId="1416"/>
    <cellStyle name="Heading 4 2 4 2" xfId="3962"/>
    <cellStyle name="Heading 4 2 4 3" xfId="8706"/>
    <cellStyle name="Heading 4 2 4 4" xfId="9774"/>
    <cellStyle name="Heading 4 2 5" xfId="3963"/>
    <cellStyle name="Heading 4 2 6" xfId="3964"/>
    <cellStyle name="Heading 4 2 7" xfId="8707"/>
    <cellStyle name="Heading 4 2 8" xfId="8708"/>
    <cellStyle name="Heading 4 2_FY09 YTD for FY10 allocation" xfId="1417"/>
    <cellStyle name="Heading 4 20" xfId="1418"/>
    <cellStyle name="Heading 4 21" xfId="3484"/>
    <cellStyle name="Heading 4 21 2" xfId="8709"/>
    <cellStyle name="Heading 4 22" xfId="8710"/>
    <cellStyle name="Heading 4 22 2" xfId="9443"/>
    <cellStyle name="Heading 4 22 3" xfId="9978"/>
    <cellStyle name="Heading 4 23" xfId="8711"/>
    <cellStyle name="Heading 4 23 2" xfId="19580"/>
    <cellStyle name="Heading 4 24" xfId="8712"/>
    <cellStyle name="Heading 4 24 2" xfId="19581"/>
    <cellStyle name="Heading 4 25" xfId="8713"/>
    <cellStyle name="Heading 4 25 2" xfId="19582"/>
    <cellStyle name="Heading 4 26" xfId="19583"/>
    <cellStyle name="Heading 4 27" xfId="19584"/>
    <cellStyle name="Heading 4 28" xfId="19585"/>
    <cellStyle name="Heading 4 29" xfId="19586"/>
    <cellStyle name="Heading 4 3" xfId="1419"/>
    <cellStyle name="Heading 4 3 2" xfId="1420"/>
    <cellStyle name="Heading 4 3 2 2" xfId="3966"/>
    <cellStyle name="Heading 4 3 2 3" xfId="8714"/>
    <cellStyle name="Heading 4 3 2 4" xfId="8715"/>
    <cellStyle name="Heading 4 3 2 5" xfId="8716"/>
    <cellStyle name="Heading 4 3 2 6" xfId="8717"/>
    <cellStyle name="Heading 4 3 3" xfId="1421"/>
    <cellStyle name="Heading 4 3 3 2" xfId="3967"/>
    <cellStyle name="Heading 4 3 3 2 2" xfId="8718"/>
    <cellStyle name="Heading 4 3 3 2 3" xfId="37971"/>
    <cellStyle name="Heading 4 3 3 3" xfId="9775"/>
    <cellStyle name="Heading 4 3 4" xfId="1422"/>
    <cellStyle name="Heading 4 3 4 2" xfId="3968"/>
    <cellStyle name="Heading 4 3 4 3" xfId="8719"/>
    <cellStyle name="Heading 4 3 4 4" xfId="9776"/>
    <cellStyle name="Heading 4 3 5" xfId="3969"/>
    <cellStyle name="Heading 4 3 6" xfId="3970"/>
    <cellStyle name="Heading 4 3 7" xfId="3965"/>
    <cellStyle name="Heading 4 3 8" xfId="8720"/>
    <cellStyle name="Heading 4 3_FY09 YTD for FY10 allocation" xfId="1423"/>
    <cellStyle name="Heading 4 30" xfId="19587"/>
    <cellStyle name="Heading 4 31" xfId="19588"/>
    <cellStyle name="Heading 4 32" xfId="19589"/>
    <cellStyle name="Heading 4 33" xfId="19590"/>
    <cellStyle name="Heading 4 34" xfId="19591"/>
    <cellStyle name="Heading 4 35" xfId="19592"/>
    <cellStyle name="Heading 4 36" xfId="19593"/>
    <cellStyle name="Heading 4 37" xfId="19594"/>
    <cellStyle name="Heading 4 38" xfId="19595"/>
    <cellStyle name="Heading 4 39" xfId="19596"/>
    <cellStyle name="Heading 4 4" xfId="1424"/>
    <cellStyle name="Heading 4 4 2" xfId="1425"/>
    <cellStyle name="Heading 4 4 2 2" xfId="8721"/>
    <cellStyle name="Heading 4 4 2 2 2" xfId="8722"/>
    <cellStyle name="Heading 4 4 2 3" xfId="8723"/>
    <cellStyle name="Heading 4 4 2 4" xfId="8724"/>
    <cellStyle name="Heading 4 4 2 5" xfId="8725"/>
    <cellStyle name="Heading 4 4 3" xfId="1426"/>
    <cellStyle name="Heading 4 4 3 2" xfId="3972"/>
    <cellStyle name="Heading 4 4 3 2 2" xfId="8726"/>
    <cellStyle name="Heading 4 4 3 2 3" xfId="37972"/>
    <cellStyle name="Heading 4 4 3 3" xfId="9777"/>
    <cellStyle name="Heading 4 4 4" xfId="1427"/>
    <cellStyle name="Heading 4 4 4 2" xfId="3973"/>
    <cellStyle name="Heading 4 4 4 3" xfId="8727"/>
    <cellStyle name="Heading 4 4 4 4" xfId="9778"/>
    <cellStyle name="Heading 4 4 5" xfId="3974"/>
    <cellStyle name="Heading 4 4 6" xfId="3975"/>
    <cellStyle name="Heading 4 4 7" xfId="3971"/>
    <cellStyle name="Heading 4 4 8" xfId="8728"/>
    <cellStyle name="Heading 4 4_KC E&amp;G program trend" xfId="1428"/>
    <cellStyle name="Heading 4 40" xfId="19597"/>
    <cellStyle name="Heading 4 41" xfId="19598"/>
    <cellStyle name="Heading 4 42" xfId="19599"/>
    <cellStyle name="Heading 4 43" xfId="19600"/>
    <cellStyle name="Heading 4 44" xfId="19601"/>
    <cellStyle name="Heading 4 45" xfId="19602"/>
    <cellStyle name="Heading 4 46" xfId="19603"/>
    <cellStyle name="Heading 4 47" xfId="19604"/>
    <cellStyle name="Heading 4 48" xfId="19605"/>
    <cellStyle name="Heading 4 49" xfId="19606"/>
    <cellStyle name="Heading 4 5" xfId="1429"/>
    <cellStyle name="Heading 4 5 2" xfId="1430"/>
    <cellStyle name="Heading 4 5 2 2" xfId="3976"/>
    <cellStyle name="Heading 4 5 2 3" xfId="9779"/>
    <cellStyle name="Heading 4 5 3" xfId="1431"/>
    <cellStyle name="Heading 4 5 3 2" xfId="8729"/>
    <cellStyle name="Heading 4 5 4" xfId="8730"/>
    <cellStyle name="Heading 4 5 5" xfId="8731"/>
    <cellStyle name="Heading 4 5 6" xfId="8732"/>
    <cellStyle name="Heading 4 50" xfId="19607"/>
    <cellStyle name="Heading 4 51" xfId="19608"/>
    <cellStyle name="Heading 4 52" xfId="19609"/>
    <cellStyle name="Heading 4 53" xfId="19610"/>
    <cellStyle name="Heading 4 54" xfId="19611"/>
    <cellStyle name="Heading 4 55" xfId="19612"/>
    <cellStyle name="Heading 4 56" xfId="19613"/>
    <cellStyle name="Heading 4 57" xfId="19614"/>
    <cellStyle name="Heading 4 58" xfId="19615"/>
    <cellStyle name="Heading 4 59" xfId="19616"/>
    <cellStyle name="Heading 4 6" xfId="1432"/>
    <cellStyle name="Heading 4 6 2" xfId="1433"/>
    <cellStyle name="Heading 4 6 2 2" xfId="3977"/>
    <cellStyle name="Heading 4 6 2 3" xfId="9780"/>
    <cellStyle name="Heading 4 6 3" xfId="1434"/>
    <cellStyle name="Heading 4 6 3 2" xfId="8733"/>
    <cellStyle name="Heading 4 6 3 3" xfId="8734"/>
    <cellStyle name="Heading 4 6 4" xfId="8735"/>
    <cellStyle name="Heading 4 6 5" xfId="8736"/>
    <cellStyle name="Heading 4 60" xfId="19617"/>
    <cellStyle name="Heading 4 61" xfId="19618"/>
    <cellStyle name="Heading 4 62" xfId="19619"/>
    <cellStyle name="Heading 4 63" xfId="19620"/>
    <cellStyle name="Heading 4 64" xfId="19621"/>
    <cellStyle name="Heading 4 65" xfId="19622"/>
    <cellStyle name="Heading 4 66" xfId="19623"/>
    <cellStyle name="Heading 4 67" xfId="19624"/>
    <cellStyle name="Heading 4 68" xfId="19625"/>
    <cellStyle name="Heading 4 69" xfId="19626"/>
    <cellStyle name="Heading 4 7" xfId="1435"/>
    <cellStyle name="Heading 4 7 2" xfId="4175"/>
    <cellStyle name="Heading 4 7 2 2" xfId="8737"/>
    <cellStyle name="Heading 4 70" xfId="19627"/>
    <cellStyle name="Heading 4 71" xfId="19628"/>
    <cellStyle name="Heading 4 72" xfId="19629"/>
    <cellStyle name="Heading 4 73" xfId="19630"/>
    <cellStyle name="Heading 4 74" xfId="19631"/>
    <cellStyle name="Heading 4 75" xfId="19632"/>
    <cellStyle name="Heading 4 76" xfId="19633"/>
    <cellStyle name="Heading 4 77" xfId="19634"/>
    <cellStyle name="Heading 4 78" xfId="19635"/>
    <cellStyle name="Heading 4 79" xfId="19636"/>
    <cellStyle name="Heading 4 8" xfId="1436"/>
    <cellStyle name="Heading 4 8 2" xfId="4176"/>
    <cellStyle name="Heading 4 8 2 2" xfId="8738"/>
    <cellStyle name="Heading 4 80" xfId="19637"/>
    <cellStyle name="Heading 4 81" xfId="19638"/>
    <cellStyle name="Heading 4 82" xfId="19639"/>
    <cellStyle name="Heading 4 83" xfId="19640"/>
    <cellStyle name="Heading 4 84" xfId="19641"/>
    <cellStyle name="Heading 4 85" xfId="19642"/>
    <cellStyle name="Heading 4 86" xfId="16415"/>
    <cellStyle name="Heading 4 9" xfId="1437"/>
    <cellStyle name="Heading 4 9 2" xfId="4177"/>
    <cellStyle name="Heading 4 9 2 2" xfId="8739"/>
    <cellStyle name="Hyperlink" xfId="1438" builtinId="8"/>
    <cellStyle name="Hyperlink 2" xfId="10714"/>
    <cellStyle name="Hyperlink 3" xfId="10715"/>
    <cellStyle name="Input" xfId="1439" builtinId="20" customBuiltin="1"/>
    <cellStyle name="Input 10" xfId="1440"/>
    <cellStyle name="Input 10 2" xfId="8740"/>
    <cellStyle name="Input 10 3" xfId="19643"/>
    <cellStyle name="Input 11" xfId="1441"/>
    <cellStyle name="Input 11 2" xfId="8741"/>
    <cellStyle name="Input 11 3" xfId="19644"/>
    <cellStyle name="Input 12" xfId="1442"/>
    <cellStyle name="Input 12 2" xfId="8742"/>
    <cellStyle name="Input 12 3" xfId="19645"/>
    <cellStyle name="Input 13" xfId="1443"/>
    <cellStyle name="Input 13 2" xfId="8743"/>
    <cellStyle name="Input 13 3" xfId="19646"/>
    <cellStyle name="Input 14" xfId="1444"/>
    <cellStyle name="Input 14 2" xfId="8744"/>
    <cellStyle name="Input 14 3" xfId="19647"/>
    <cellStyle name="Input 15" xfId="1445"/>
    <cellStyle name="Input 15 2" xfId="19648"/>
    <cellStyle name="Input 15 3" xfId="19649"/>
    <cellStyle name="Input 16" xfId="1446"/>
    <cellStyle name="Input 16 2" xfId="19650"/>
    <cellStyle name="Input 16 3" xfId="19651"/>
    <cellStyle name="Input 17" xfId="1447"/>
    <cellStyle name="Input 17 2" xfId="19652"/>
    <cellStyle name="Input 17 3" xfId="19653"/>
    <cellStyle name="Input 18" xfId="1448"/>
    <cellStyle name="Input 18 2" xfId="19654"/>
    <cellStyle name="Input 18 3" xfId="19655"/>
    <cellStyle name="Input 19" xfId="1449"/>
    <cellStyle name="Input 19 2" xfId="19656"/>
    <cellStyle name="Input 19 3" xfId="19657"/>
    <cellStyle name="Input 2" xfId="1450"/>
    <cellStyle name="Input 2 2" xfId="1451"/>
    <cellStyle name="Input 2 2 2" xfId="4193"/>
    <cellStyle name="Input 2 2 2 2" xfId="8745"/>
    <cellStyle name="Input 2 2 2 3" xfId="8746"/>
    <cellStyle name="Input 2 2 3" xfId="8747"/>
    <cellStyle name="Input 2 2 4" xfId="8748"/>
    <cellStyle name="Input 2 2 5" xfId="8749"/>
    <cellStyle name="Input 2 2 6" xfId="8750"/>
    <cellStyle name="Input 2 3" xfId="1452"/>
    <cellStyle name="Input 2 3 2" xfId="3978"/>
    <cellStyle name="Input 2 3 2 2" xfId="8751"/>
    <cellStyle name="Input 2 3 2 3" xfId="37973"/>
    <cellStyle name="Input 2 3 3" xfId="9781"/>
    <cellStyle name="Input 2 4" xfId="1453"/>
    <cellStyle name="Input 2 4 2" xfId="3979"/>
    <cellStyle name="Input 2 4 3" xfId="8752"/>
    <cellStyle name="Input 2 4 4" xfId="9782"/>
    <cellStyle name="Input 2 5" xfId="3980"/>
    <cellStyle name="Input 2 6" xfId="3981"/>
    <cellStyle name="Input 2 7" xfId="8753"/>
    <cellStyle name="Input 2 8" xfId="8754"/>
    <cellStyle name="Input 2_AA - RC Centers FY10 Budget summary for distribution" xfId="1454"/>
    <cellStyle name="Input 20" xfId="1455"/>
    <cellStyle name="Input 20 2" xfId="19658"/>
    <cellStyle name="Input 20 3" xfId="19659"/>
    <cellStyle name="Input 21" xfId="3485"/>
    <cellStyle name="Input 21 2" xfId="8755"/>
    <cellStyle name="Input 21 2 2" xfId="19660"/>
    <cellStyle name="Input 21 3" xfId="19661"/>
    <cellStyle name="Input 22" xfId="8756"/>
    <cellStyle name="Input 22 2" xfId="9444"/>
    <cellStyle name="Input 22 3" xfId="9979"/>
    <cellStyle name="Input 22 3 2" xfId="19662"/>
    <cellStyle name="Input 23" xfId="8757"/>
    <cellStyle name="Input 23 2" xfId="19664"/>
    <cellStyle name="Input 23 3" xfId="19665"/>
    <cellStyle name="Input 23 4" xfId="19663"/>
    <cellStyle name="Input 24" xfId="8758"/>
    <cellStyle name="Input 24 2" xfId="19667"/>
    <cellStyle name="Input 24 3" xfId="19668"/>
    <cellStyle name="Input 24 4" xfId="19666"/>
    <cellStyle name="Input 25" xfId="8759"/>
    <cellStyle name="Input 25 2" xfId="19670"/>
    <cellStyle name="Input 25 3" xfId="19671"/>
    <cellStyle name="Input 25 4" xfId="19669"/>
    <cellStyle name="Input 26" xfId="19672"/>
    <cellStyle name="Input 26 2" xfId="19673"/>
    <cellStyle name="Input 26 3" xfId="19674"/>
    <cellStyle name="Input 27" xfId="19675"/>
    <cellStyle name="Input 27 2" xfId="19676"/>
    <cellStyle name="Input 27 3" xfId="19677"/>
    <cellStyle name="Input 28" xfId="19678"/>
    <cellStyle name="Input 28 2" xfId="19679"/>
    <cellStyle name="Input 28 3" xfId="19680"/>
    <cellStyle name="Input 29" xfId="19681"/>
    <cellStyle name="Input 29 2" xfId="19682"/>
    <cellStyle name="Input 29 3" xfId="19683"/>
    <cellStyle name="Input 3" xfId="1456"/>
    <cellStyle name="Input 3 2" xfId="1457"/>
    <cellStyle name="Input 3 2 2" xfId="3983"/>
    <cellStyle name="Input 3 2 2 2" xfId="19684"/>
    <cellStyle name="Input 3 2 3" xfId="8760"/>
    <cellStyle name="Input 3 2 3 2" xfId="19685"/>
    <cellStyle name="Input 3 2 4" xfId="8761"/>
    <cellStyle name="Input 3 2 5" xfId="8762"/>
    <cellStyle name="Input 3 2 6" xfId="8763"/>
    <cellStyle name="Input 3 3" xfId="1458"/>
    <cellStyle name="Input 3 3 2" xfId="3984"/>
    <cellStyle name="Input 3 3 2 2" xfId="8764"/>
    <cellStyle name="Input 3 3 2 3" xfId="37974"/>
    <cellStyle name="Input 3 3 3" xfId="9783"/>
    <cellStyle name="Input 3 4" xfId="1459"/>
    <cellStyle name="Input 3 4 2" xfId="3985"/>
    <cellStyle name="Input 3 4 3" xfId="8765"/>
    <cellStyle name="Input 3 4 4" xfId="9784"/>
    <cellStyle name="Input 3 5" xfId="3986"/>
    <cellStyle name="Input 3 6" xfId="3987"/>
    <cellStyle name="Input 3 7" xfId="3982"/>
    <cellStyle name="Input 3 8" xfId="8766"/>
    <cellStyle name="Input 3_AA - RC Centers FY10 Budget summary for distribution" xfId="1460"/>
    <cellStyle name="Input 30" xfId="19686"/>
    <cellStyle name="Input 30 2" xfId="19687"/>
    <cellStyle name="Input 30 3" xfId="19688"/>
    <cellStyle name="Input 31" xfId="19689"/>
    <cellStyle name="Input 31 2" xfId="19690"/>
    <cellStyle name="Input 31 3" xfId="19691"/>
    <cellStyle name="Input 32" xfId="19692"/>
    <cellStyle name="Input 32 2" xfId="19693"/>
    <cellStyle name="Input 32 3" xfId="19694"/>
    <cellStyle name="Input 33" xfId="19695"/>
    <cellStyle name="Input 33 2" xfId="19696"/>
    <cellStyle name="Input 33 3" xfId="19697"/>
    <cellStyle name="Input 34" xfId="19698"/>
    <cellStyle name="Input 34 2" xfId="19699"/>
    <cellStyle name="Input 34 3" xfId="19700"/>
    <cellStyle name="Input 35" xfId="19701"/>
    <cellStyle name="Input 35 2" xfId="19702"/>
    <cellStyle name="Input 35 3" xfId="19703"/>
    <cellStyle name="Input 36" xfId="19704"/>
    <cellStyle name="Input 36 2" xfId="19705"/>
    <cellStyle name="Input 36 3" xfId="19706"/>
    <cellStyle name="Input 37" xfId="19707"/>
    <cellStyle name="Input 37 2" xfId="19708"/>
    <cellStyle name="Input 37 3" xfId="19709"/>
    <cellStyle name="Input 38" xfId="19710"/>
    <cellStyle name="Input 38 2" xfId="19711"/>
    <cellStyle name="Input 38 3" xfId="19712"/>
    <cellStyle name="Input 39" xfId="19713"/>
    <cellStyle name="Input 39 2" xfId="19714"/>
    <cellStyle name="Input 39 3" xfId="19715"/>
    <cellStyle name="Input 4" xfId="1461"/>
    <cellStyle name="Input 4 2" xfId="1462"/>
    <cellStyle name="Input 4 2 2" xfId="8767"/>
    <cellStyle name="Input 4 2 2 2" xfId="8768"/>
    <cellStyle name="Input 4 2 3" xfId="8769"/>
    <cellStyle name="Input 4 2 4" xfId="8770"/>
    <cellStyle name="Input 4 2 5" xfId="8771"/>
    <cellStyle name="Input 4 3" xfId="1463"/>
    <cellStyle name="Input 4 3 2" xfId="3989"/>
    <cellStyle name="Input 4 3 2 2" xfId="8772"/>
    <cellStyle name="Input 4 3 2 3" xfId="37976"/>
    <cellStyle name="Input 4 3 3" xfId="9785"/>
    <cellStyle name="Input 4 4" xfId="1464"/>
    <cellStyle name="Input 4 4 2" xfId="3990"/>
    <cellStyle name="Input 4 4 3" xfId="8773"/>
    <cellStyle name="Input 4 4 4" xfId="9786"/>
    <cellStyle name="Input 4 5" xfId="3991"/>
    <cellStyle name="Input 4 6" xfId="3992"/>
    <cellStyle name="Input 4 7" xfId="3988"/>
    <cellStyle name="Input 4 8" xfId="8774"/>
    <cellStyle name="Input 4_KC E&amp;G program trend" xfId="1465"/>
    <cellStyle name="Input 40" xfId="19716"/>
    <cellStyle name="Input 40 2" xfId="19717"/>
    <cellStyle name="Input 40 3" xfId="19718"/>
    <cellStyle name="Input 41" xfId="19719"/>
    <cellStyle name="Input 41 2" xfId="19720"/>
    <cellStyle name="Input 41 3" xfId="19721"/>
    <cellStyle name="Input 42" xfId="19722"/>
    <cellStyle name="Input 42 2" xfId="19723"/>
    <cellStyle name="Input 42 3" xfId="19724"/>
    <cellStyle name="Input 43" xfId="19725"/>
    <cellStyle name="Input 43 2" xfId="19726"/>
    <cellStyle name="Input 43 3" xfId="19727"/>
    <cellStyle name="Input 44" xfId="19728"/>
    <cellStyle name="Input 44 2" xfId="19729"/>
    <cellStyle name="Input 44 3" xfId="19730"/>
    <cellStyle name="Input 45" xfId="19731"/>
    <cellStyle name="Input 45 2" xfId="19732"/>
    <cellStyle name="Input 45 3" xfId="19733"/>
    <cellStyle name="Input 46" xfId="19734"/>
    <cellStyle name="Input 46 2" xfId="19735"/>
    <cellStyle name="Input 46 3" xfId="19736"/>
    <cellStyle name="Input 47" xfId="19737"/>
    <cellStyle name="Input 47 2" xfId="19738"/>
    <cellStyle name="Input 47 3" xfId="19739"/>
    <cellStyle name="Input 48" xfId="19740"/>
    <cellStyle name="Input 48 2" xfId="19741"/>
    <cellStyle name="Input 48 3" xfId="19742"/>
    <cellStyle name="Input 49" xfId="19743"/>
    <cellStyle name="Input 49 2" xfId="19744"/>
    <cellStyle name="Input 49 3" xfId="19745"/>
    <cellStyle name="Input 5" xfId="1466"/>
    <cellStyle name="Input 5 2" xfId="1467"/>
    <cellStyle name="Input 5 2 2" xfId="3993"/>
    <cellStyle name="Input 5 2 3" xfId="9787"/>
    <cellStyle name="Input 5 3" xfId="1468"/>
    <cellStyle name="Input 5 3 2" xfId="8775"/>
    <cellStyle name="Input 5 4" xfId="8776"/>
    <cellStyle name="Input 5 5" xfId="8777"/>
    <cellStyle name="Input 5 6" xfId="8778"/>
    <cellStyle name="Input 50" xfId="19746"/>
    <cellStyle name="Input 50 2" xfId="19747"/>
    <cellStyle name="Input 50 3" xfId="19748"/>
    <cellStyle name="Input 51" xfId="19749"/>
    <cellStyle name="Input 51 2" xfId="19750"/>
    <cellStyle name="Input 51 3" xfId="19751"/>
    <cellStyle name="Input 52" xfId="19752"/>
    <cellStyle name="Input 52 2" xfId="19753"/>
    <cellStyle name="Input 52 3" xfId="19754"/>
    <cellStyle name="Input 53" xfId="19755"/>
    <cellStyle name="Input 53 2" xfId="19756"/>
    <cellStyle name="Input 53 3" xfId="19757"/>
    <cellStyle name="Input 54" xfId="19758"/>
    <cellStyle name="Input 54 2" xfId="19759"/>
    <cellStyle name="Input 54 3" xfId="19760"/>
    <cellStyle name="Input 55" xfId="19761"/>
    <cellStyle name="Input 55 2" xfId="19762"/>
    <cellStyle name="Input 55 3" xfId="19763"/>
    <cellStyle name="Input 56" xfId="19764"/>
    <cellStyle name="Input 56 2" xfId="19765"/>
    <cellStyle name="Input 56 3" xfId="19766"/>
    <cellStyle name="Input 57" xfId="19767"/>
    <cellStyle name="Input 57 2" xfId="19768"/>
    <cellStyle name="Input 57 3" xfId="19769"/>
    <cellStyle name="Input 58" xfId="19770"/>
    <cellStyle name="Input 58 2" xfId="19771"/>
    <cellStyle name="Input 58 3" xfId="19772"/>
    <cellStyle name="Input 59" xfId="19773"/>
    <cellStyle name="Input 59 2" xfId="19774"/>
    <cellStyle name="Input 59 3" xfId="19775"/>
    <cellStyle name="Input 6" xfId="1469"/>
    <cellStyle name="Input 6 2" xfId="1470"/>
    <cellStyle name="Input 6 2 2" xfId="3994"/>
    <cellStyle name="Input 6 2 3" xfId="9788"/>
    <cellStyle name="Input 6 3" xfId="1471"/>
    <cellStyle name="Input 6 3 2" xfId="8779"/>
    <cellStyle name="Input 6 3 3" xfId="8780"/>
    <cellStyle name="Input 6 4" xfId="8781"/>
    <cellStyle name="Input 6 5" xfId="8782"/>
    <cellStyle name="Input 60" xfId="19776"/>
    <cellStyle name="Input 60 2" xfId="19777"/>
    <cellStyle name="Input 60 3" xfId="19778"/>
    <cellStyle name="Input 61" xfId="19779"/>
    <cellStyle name="Input 61 2" xfId="19780"/>
    <cellStyle name="Input 61 3" xfId="19781"/>
    <cellStyle name="Input 62" xfId="19782"/>
    <cellStyle name="Input 62 2" xfId="19783"/>
    <cellStyle name="Input 62 3" xfId="19784"/>
    <cellStyle name="Input 63" xfId="19785"/>
    <cellStyle name="Input 63 2" xfId="19786"/>
    <cellStyle name="Input 63 3" xfId="19787"/>
    <cellStyle name="Input 64" xfId="19788"/>
    <cellStyle name="Input 64 2" xfId="19789"/>
    <cellStyle name="Input 64 3" xfId="19790"/>
    <cellStyle name="Input 65" xfId="19791"/>
    <cellStyle name="Input 65 2" xfId="19792"/>
    <cellStyle name="Input 65 3" xfId="19793"/>
    <cellStyle name="Input 66" xfId="19794"/>
    <cellStyle name="Input 66 2" xfId="19795"/>
    <cellStyle name="Input 66 3" xfId="19796"/>
    <cellStyle name="Input 67" xfId="19797"/>
    <cellStyle name="Input 67 2" xfId="19798"/>
    <cellStyle name="Input 67 3" xfId="19799"/>
    <cellStyle name="Input 68" xfId="19800"/>
    <cellStyle name="Input 68 2" xfId="19801"/>
    <cellStyle name="Input 68 3" xfId="19802"/>
    <cellStyle name="Input 69" xfId="19803"/>
    <cellStyle name="Input 69 2" xfId="19804"/>
    <cellStyle name="Input 69 3" xfId="19805"/>
    <cellStyle name="Input 7" xfId="1472"/>
    <cellStyle name="Input 7 2" xfId="4178"/>
    <cellStyle name="Input 7 2 2" xfId="8783"/>
    <cellStyle name="Input 7 2 3" xfId="19806"/>
    <cellStyle name="Input 7 3" xfId="19807"/>
    <cellStyle name="Input 70" xfId="19808"/>
    <cellStyle name="Input 70 2" xfId="19809"/>
    <cellStyle name="Input 70 3" xfId="19810"/>
    <cellStyle name="Input 71" xfId="19811"/>
    <cellStyle name="Input 71 2" xfId="19812"/>
    <cellStyle name="Input 71 3" xfId="19813"/>
    <cellStyle name="Input 72" xfId="19814"/>
    <cellStyle name="Input 72 2" xfId="19815"/>
    <cellStyle name="Input 72 3" xfId="19816"/>
    <cellStyle name="Input 73" xfId="19817"/>
    <cellStyle name="Input 73 2" xfId="19818"/>
    <cellStyle name="Input 73 3" xfId="19819"/>
    <cellStyle name="Input 74" xfId="19820"/>
    <cellStyle name="Input 74 2" xfId="19821"/>
    <cellStyle name="Input 74 3" xfId="19822"/>
    <cellStyle name="Input 75" xfId="19823"/>
    <cellStyle name="Input 75 2" xfId="19824"/>
    <cellStyle name="Input 75 3" xfId="19825"/>
    <cellStyle name="Input 76" xfId="19826"/>
    <cellStyle name="Input 76 2" xfId="19827"/>
    <cellStyle name="Input 76 3" xfId="19828"/>
    <cellStyle name="Input 77" xfId="19829"/>
    <cellStyle name="Input 77 2" xfId="19830"/>
    <cellStyle name="Input 77 3" xfId="19831"/>
    <cellStyle name="Input 78" xfId="19832"/>
    <cellStyle name="Input 78 2" xfId="19833"/>
    <cellStyle name="Input 78 3" xfId="19834"/>
    <cellStyle name="Input 79" xfId="19835"/>
    <cellStyle name="Input 79 2" xfId="19836"/>
    <cellStyle name="Input 79 3" xfId="19837"/>
    <cellStyle name="Input 8" xfId="1473"/>
    <cellStyle name="Input 8 2" xfId="4179"/>
    <cellStyle name="Input 8 2 2" xfId="8784"/>
    <cellStyle name="Input 8 2 3" xfId="19838"/>
    <cellStyle name="Input 8 3" xfId="19839"/>
    <cellStyle name="Input 80" xfId="19840"/>
    <cellStyle name="Input 80 2" xfId="19841"/>
    <cellStyle name="Input 80 3" xfId="19842"/>
    <cellStyle name="Input 81" xfId="19843"/>
    <cellStyle name="Input 81 2" xfId="19844"/>
    <cellStyle name="Input 81 3" xfId="19845"/>
    <cellStyle name="Input 82" xfId="19846"/>
    <cellStyle name="Input 82 2" xfId="19847"/>
    <cellStyle name="Input 82 3" xfId="19848"/>
    <cellStyle name="Input 83" xfId="19849"/>
    <cellStyle name="Input 83 2" xfId="19850"/>
    <cellStyle name="Input 83 3" xfId="19851"/>
    <cellStyle name="Input 84" xfId="19852"/>
    <cellStyle name="Input 84 2" xfId="19853"/>
    <cellStyle name="Input 84 3" xfId="19854"/>
    <cellStyle name="Input 85" xfId="19855"/>
    <cellStyle name="Input 85 2" xfId="19856"/>
    <cellStyle name="Input 85 3" xfId="19857"/>
    <cellStyle name="Input 86" xfId="15624"/>
    <cellStyle name="Input 9" xfId="1474"/>
    <cellStyle name="Input 9 2" xfId="4180"/>
    <cellStyle name="Input 9 2 2" xfId="8785"/>
    <cellStyle name="Input 9 2 3" xfId="19858"/>
    <cellStyle name="Input 9 3" xfId="19859"/>
    <cellStyle name="Linked Cell" xfId="1475" builtinId="24" customBuiltin="1"/>
    <cellStyle name="Linked Cell 10" xfId="1476"/>
    <cellStyle name="Linked Cell 10 2" xfId="8786"/>
    <cellStyle name="Linked Cell 11" xfId="1477"/>
    <cellStyle name="Linked Cell 11 2" xfId="8787"/>
    <cellStyle name="Linked Cell 12" xfId="1478"/>
    <cellStyle name="Linked Cell 12 2" xfId="8788"/>
    <cellStyle name="Linked Cell 13" xfId="1479"/>
    <cellStyle name="Linked Cell 13 2" xfId="8789"/>
    <cellStyle name="Linked Cell 14" xfId="1480"/>
    <cellStyle name="Linked Cell 14 2" xfId="8790"/>
    <cellStyle name="Linked Cell 15" xfId="1481"/>
    <cellStyle name="Linked Cell 16" xfId="1482"/>
    <cellStyle name="Linked Cell 17" xfId="1483"/>
    <cellStyle name="Linked Cell 18" xfId="1484"/>
    <cellStyle name="Linked Cell 19" xfId="1485"/>
    <cellStyle name="Linked Cell 2" xfId="1486"/>
    <cellStyle name="Linked Cell 2 2" xfId="1487"/>
    <cellStyle name="Linked Cell 2 3" xfId="3995"/>
    <cellStyle name="Linked Cell 2 4" xfId="3996"/>
    <cellStyle name="Linked Cell 2 5" xfId="3997"/>
    <cellStyle name="Linked Cell 2 6" xfId="3998"/>
    <cellStyle name="Linked Cell 2 7" xfId="8791"/>
    <cellStyle name="Linked Cell 2 8" xfId="8792"/>
    <cellStyle name="Linked Cell 2_AA - RC Centers FY10 Budget summary for distribution" xfId="1488"/>
    <cellStyle name="Linked Cell 20" xfId="1489"/>
    <cellStyle name="Linked Cell 21" xfId="3486"/>
    <cellStyle name="Linked Cell 22" xfId="8793"/>
    <cellStyle name="Linked Cell 23" xfId="8794"/>
    <cellStyle name="Linked Cell 24" xfId="8795"/>
    <cellStyle name="Linked Cell 25" xfId="8796"/>
    <cellStyle name="Linked Cell 26" xfId="19860"/>
    <cellStyle name="Linked Cell 27" xfId="19861"/>
    <cellStyle name="Linked Cell 28" xfId="19862"/>
    <cellStyle name="Linked Cell 29" xfId="19863"/>
    <cellStyle name="Linked Cell 3" xfId="1490"/>
    <cellStyle name="Linked Cell 3 2" xfId="1491"/>
    <cellStyle name="Linked Cell 3 3" xfId="3999"/>
    <cellStyle name="Linked Cell 3 4" xfId="4000"/>
    <cellStyle name="Linked Cell 3 5" xfId="4001"/>
    <cellStyle name="Linked Cell 3 6" xfId="4002"/>
    <cellStyle name="Linked Cell 3 7" xfId="8797"/>
    <cellStyle name="Linked Cell 3 8" xfId="8798"/>
    <cellStyle name="Linked Cell 3_AA - RC Centers FY10 Budget summary for distribution" xfId="1492"/>
    <cellStyle name="Linked Cell 30" xfId="19864"/>
    <cellStyle name="Linked Cell 31" xfId="19865"/>
    <cellStyle name="Linked Cell 32" xfId="19866"/>
    <cellStyle name="Linked Cell 33" xfId="19867"/>
    <cellStyle name="Linked Cell 34" xfId="19868"/>
    <cellStyle name="Linked Cell 35" xfId="19869"/>
    <cellStyle name="Linked Cell 36" xfId="19870"/>
    <cellStyle name="Linked Cell 37" xfId="19871"/>
    <cellStyle name="Linked Cell 38" xfId="19872"/>
    <cellStyle name="Linked Cell 39" xfId="19873"/>
    <cellStyle name="Linked Cell 4" xfId="1493"/>
    <cellStyle name="Linked Cell 4 2" xfId="1494"/>
    <cellStyle name="Linked Cell 4 3" xfId="4003"/>
    <cellStyle name="Linked Cell 4 4" xfId="4004"/>
    <cellStyle name="Linked Cell 4 5" xfId="4005"/>
    <cellStyle name="Linked Cell 4 6" xfId="4006"/>
    <cellStyle name="Linked Cell 4 7" xfId="8799"/>
    <cellStyle name="Linked Cell 4 8" xfId="8800"/>
    <cellStyle name="Linked Cell 40" xfId="19874"/>
    <cellStyle name="Linked Cell 41" xfId="19875"/>
    <cellStyle name="Linked Cell 42" xfId="19876"/>
    <cellStyle name="Linked Cell 43" xfId="19877"/>
    <cellStyle name="Linked Cell 44" xfId="19878"/>
    <cellStyle name="Linked Cell 45" xfId="19879"/>
    <cellStyle name="Linked Cell 46" xfId="19880"/>
    <cellStyle name="Linked Cell 47" xfId="19881"/>
    <cellStyle name="Linked Cell 48" xfId="19882"/>
    <cellStyle name="Linked Cell 49" xfId="19883"/>
    <cellStyle name="Linked Cell 5" xfId="1495"/>
    <cellStyle name="Linked Cell 5 2" xfId="8801"/>
    <cellStyle name="Linked Cell 5 3" xfId="8802"/>
    <cellStyle name="Linked Cell 5 4" xfId="8803"/>
    <cellStyle name="Linked Cell 5 5" xfId="8804"/>
    <cellStyle name="Linked Cell 5 6" xfId="8805"/>
    <cellStyle name="Linked Cell 50" xfId="19884"/>
    <cellStyle name="Linked Cell 51" xfId="19885"/>
    <cellStyle name="Linked Cell 52" xfId="19886"/>
    <cellStyle name="Linked Cell 53" xfId="19887"/>
    <cellStyle name="Linked Cell 54" xfId="19888"/>
    <cellStyle name="Linked Cell 55" xfId="19889"/>
    <cellStyle name="Linked Cell 56" xfId="19890"/>
    <cellStyle name="Linked Cell 57" xfId="19891"/>
    <cellStyle name="Linked Cell 58" xfId="19892"/>
    <cellStyle name="Linked Cell 59" xfId="19893"/>
    <cellStyle name="Linked Cell 6" xfId="1496"/>
    <cellStyle name="Linked Cell 6 2" xfId="8806"/>
    <cellStyle name="Linked Cell 60" xfId="19894"/>
    <cellStyle name="Linked Cell 61" xfId="19895"/>
    <cellStyle name="Linked Cell 62" xfId="19896"/>
    <cellStyle name="Linked Cell 63" xfId="19897"/>
    <cellStyle name="Linked Cell 64" xfId="19898"/>
    <cellStyle name="Linked Cell 65" xfId="19899"/>
    <cellStyle name="Linked Cell 66" xfId="19900"/>
    <cellStyle name="Linked Cell 67" xfId="19901"/>
    <cellStyle name="Linked Cell 68" xfId="19902"/>
    <cellStyle name="Linked Cell 69" xfId="19903"/>
    <cellStyle name="Linked Cell 7" xfId="1497"/>
    <cellStyle name="Linked Cell 7 2" xfId="8807"/>
    <cellStyle name="Linked Cell 70" xfId="19904"/>
    <cellStyle name="Linked Cell 71" xfId="19905"/>
    <cellStyle name="Linked Cell 72" xfId="19906"/>
    <cellStyle name="Linked Cell 73" xfId="19907"/>
    <cellStyle name="Linked Cell 74" xfId="19908"/>
    <cellStyle name="Linked Cell 75" xfId="19909"/>
    <cellStyle name="Linked Cell 76" xfId="19910"/>
    <cellStyle name="Linked Cell 77" xfId="19911"/>
    <cellStyle name="Linked Cell 78" xfId="19912"/>
    <cellStyle name="Linked Cell 79" xfId="19913"/>
    <cellStyle name="Linked Cell 8" xfId="1498"/>
    <cellStyle name="Linked Cell 8 2" xfId="8808"/>
    <cellStyle name="Linked Cell 80" xfId="19914"/>
    <cellStyle name="Linked Cell 81" xfId="19915"/>
    <cellStyle name="Linked Cell 82" xfId="19916"/>
    <cellStyle name="Linked Cell 83" xfId="16235"/>
    <cellStyle name="Linked Cell 9" xfId="1499"/>
    <cellStyle name="Linked Cell 9 2" xfId="8809"/>
    <cellStyle name="Neutral" xfId="1500" builtinId="28" customBuiltin="1"/>
    <cellStyle name="Neutral 10" xfId="1501"/>
    <cellStyle name="Neutral 10 2" xfId="8810"/>
    <cellStyle name="Neutral 11" xfId="1502"/>
    <cellStyle name="Neutral 11 2" xfId="8811"/>
    <cellStyle name="Neutral 12" xfId="1503"/>
    <cellStyle name="Neutral 12 2" xfId="8812"/>
    <cellStyle name="Neutral 13" xfId="1504"/>
    <cellStyle name="Neutral 13 2" xfId="8813"/>
    <cellStyle name="Neutral 14" xfId="1505"/>
    <cellStyle name="Neutral 14 2" xfId="8814"/>
    <cellStyle name="Neutral 15" xfId="1506"/>
    <cellStyle name="Neutral 16" xfId="1507"/>
    <cellStyle name="Neutral 17" xfId="1508"/>
    <cellStyle name="Neutral 18" xfId="1509"/>
    <cellStyle name="Neutral 19" xfId="1510"/>
    <cellStyle name="Neutral 2" xfId="1511"/>
    <cellStyle name="Neutral 2 2" xfId="1512"/>
    <cellStyle name="Neutral 2 3" xfId="4007"/>
    <cellStyle name="Neutral 2 4" xfId="4008"/>
    <cellStyle name="Neutral 2 5" xfId="4009"/>
    <cellStyle name="Neutral 2 6" xfId="4010"/>
    <cellStyle name="Neutral 2 7" xfId="8815"/>
    <cellStyle name="Neutral 2 8" xfId="8816"/>
    <cellStyle name="Neutral 2_AA - RC Centers FY10 Budget summary for distribution" xfId="1513"/>
    <cellStyle name="Neutral 20" xfId="1514"/>
    <cellStyle name="Neutral 21" xfId="3487"/>
    <cellStyle name="Neutral 22" xfId="8817"/>
    <cellStyle name="Neutral 23" xfId="8818"/>
    <cellStyle name="Neutral 24" xfId="8819"/>
    <cellStyle name="Neutral 25" xfId="8820"/>
    <cellStyle name="Neutral 26" xfId="19917"/>
    <cellStyle name="Neutral 27" xfId="19918"/>
    <cellStyle name="Neutral 28" xfId="19919"/>
    <cellStyle name="Neutral 29" xfId="19920"/>
    <cellStyle name="Neutral 3" xfId="1515"/>
    <cellStyle name="Neutral 3 2" xfId="1516"/>
    <cellStyle name="Neutral 3 3" xfId="4011"/>
    <cellStyle name="Neutral 3 4" xfId="4120"/>
    <cellStyle name="Neutral 3 5" xfId="4012"/>
    <cellStyle name="Neutral 3 6" xfId="4013"/>
    <cellStyle name="Neutral 3 7" xfId="8821"/>
    <cellStyle name="Neutral 3 8" xfId="8822"/>
    <cellStyle name="Neutral 3_AA - RC Centers FY10 Budget summary for distribution" xfId="1517"/>
    <cellStyle name="Neutral 30" xfId="19921"/>
    <cellStyle name="Neutral 31" xfId="19922"/>
    <cellStyle name="Neutral 32" xfId="19923"/>
    <cellStyle name="Neutral 33" xfId="19924"/>
    <cellStyle name="Neutral 34" xfId="19925"/>
    <cellStyle name="Neutral 35" xfId="19926"/>
    <cellStyle name="Neutral 36" xfId="19927"/>
    <cellStyle name="Neutral 37" xfId="19928"/>
    <cellStyle name="Neutral 38" xfId="19929"/>
    <cellStyle name="Neutral 39" xfId="19930"/>
    <cellStyle name="Neutral 4" xfId="1518"/>
    <cellStyle name="Neutral 4 2" xfId="1519"/>
    <cellStyle name="Neutral 4 3" xfId="4014"/>
    <cellStyle name="Neutral 4 4" xfId="4015"/>
    <cellStyle name="Neutral 4 5" xfId="4016"/>
    <cellStyle name="Neutral 4 6" xfId="4017"/>
    <cellStyle name="Neutral 4 7" xfId="8823"/>
    <cellStyle name="Neutral 4 8" xfId="8824"/>
    <cellStyle name="Neutral 40" xfId="19931"/>
    <cellStyle name="Neutral 41" xfId="19932"/>
    <cellStyle name="Neutral 42" xfId="19933"/>
    <cellStyle name="Neutral 43" xfId="19934"/>
    <cellStyle name="Neutral 44" xfId="19935"/>
    <cellStyle name="Neutral 45" xfId="19936"/>
    <cellStyle name="Neutral 46" xfId="19937"/>
    <cellStyle name="Neutral 47" xfId="19938"/>
    <cellStyle name="Neutral 48" xfId="19939"/>
    <cellStyle name="Neutral 49" xfId="19940"/>
    <cellStyle name="Neutral 5" xfId="1520"/>
    <cellStyle name="Neutral 5 2" xfId="8825"/>
    <cellStyle name="Neutral 5 3" xfId="8826"/>
    <cellStyle name="Neutral 5 4" xfId="8827"/>
    <cellStyle name="Neutral 5 5" xfId="8828"/>
    <cellStyle name="Neutral 5 6" xfId="8829"/>
    <cellStyle name="Neutral 50" xfId="19941"/>
    <cellStyle name="Neutral 51" xfId="19942"/>
    <cellStyle name="Neutral 52" xfId="19943"/>
    <cellStyle name="Neutral 53" xfId="19944"/>
    <cellStyle name="Neutral 54" xfId="19945"/>
    <cellStyle name="Neutral 55" xfId="19946"/>
    <cellStyle name="Neutral 56" xfId="19947"/>
    <cellStyle name="Neutral 57" xfId="19948"/>
    <cellStyle name="Neutral 58" xfId="19949"/>
    <cellStyle name="Neutral 59" xfId="19950"/>
    <cellStyle name="Neutral 6" xfId="1521"/>
    <cellStyle name="Neutral 6 2" xfId="8830"/>
    <cellStyle name="Neutral 60" xfId="19951"/>
    <cellStyle name="Neutral 61" xfId="19952"/>
    <cellStyle name="Neutral 62" xfId="19953"/>
    <cellStyle name="Neutral 63" xfId="19954"/>
    <cellStyle name="Neutral 64" xfId="19955"/>
    <cellStyle name="Neutral 65" xfId="19956"/>
    <cellStyle name="Neutral 66" xfId="19957"/>
    <cellStyle name="Neutral 67" xfId="19958"/>
    <cellStyle name="Neutral 68" xfId="19959"/>
    <cellStyle name="Neutral 69" xfId="19960"/>
    <cellStyle name="Neutral 7" xfId="1522"/>
    <cellStyle name="Neutral 7 2" xfId="8831"/>
    <cellStyle name="Neutral 70" xfId="19961"/>
    <cellStyle name="Neutral 71" xfId="19962"/>
    <cellStyle name="Neutral 72" xfId="19963"/>
    <cellStyle name="Neutral 73" xfId="19964"/>
    <cellStyle name="Neutral 74" xfId="19965"/>
    <cellStyle name="Neutral 75" xfId="19966"/>
    <cellStyle name="Neutral 76" xfId="19967"/>
    <cellStyle name="Neutral 77" xfId="19968"/>
    <cellStyle name="Neutral 78" xfId="19969"/>
    <cellStyle name="Neutral 79" xfId="19970"/>
    <cellStyle name="Neutral 8" xfId="1523"/>
    <cellStyle name="Neutral 8 2" xfId="8832"/>
    <cellStyle name="Neutral 80" xfId="19971"/>
    <cellStyle name="Neutral 81" xfId="19972"/>
    <cellStyle name="Neutral 82" xfId="19973"/>
    <cellStyle name="Neutral 83" xfId="16236"/>
    <cellStyle name="Neutral 9" xfId="1524"/>
    <cellStyle name="Neutral 9 2" xfId="8833"/>
    <cellStyle name="Normal" xfId="0" builtinId="0"/>
    <cellStyle name="Normal 10" xfId="1525"/>
    <cellStyle name="Normal 10 10" xfId="1526"/>
    <cellStyle name="Normal 10 10 2" xfId="5970"/>
    <cellStyle name="Normal 10 10 3" xfId="4358"/>
    <cellStyle name="Normal 10 11" xfId="1527"/>
    <cellStyle name="Normal 10 11 2" xfId="5971"/>
    <cellStyle name="Normal 10 11 3" xfId="4359"/>
    <cellStyle name="Normal 10 12" xfId="1528"/>
    <cellStyle name="Normal 10 12 2" xfId="5972"/>
    <cellStyle name="Normal 10 12 3" xfId="4360"/>
    <cellStyle name="Normal 10 13" xfId="1529"/>
    <cellStyle name="Normal 10 13 2" xfId="5973"/>
    <cellStyle name="Normal 10 13 3" xfId="4361"/>
    <cellStyle name="Normal 10 14" xfId="1530"/>
    <cellStyle name="Normal 10 14 2" xfId="5974"/>
    <cellStyle name="Normal 10 14 3" xfId="4362"/>
    <cellStyle name="Normal 10 15" xfId="1531"/>
    <cellStyle name="Normal 10 15 2" xfId="5975"/>
    <cellStyle name="Normal 10 15 3" xfId="4363"/>
    <cellStyle name="Normal 10 16" xfId="1532"/>
    <cellStyle name="Normal 10 16 2" xfId="5976"/>
    <cellStyle name="Normal 10 16 3" xfId="4364"/>
    <cellStyle name="Normal 10 17" xfId="1533"/>
    <cellStyle name="Normal 10 17 2" xfId="5977"/>
    <cellStyle name="Normal 10 17 3" xfId="4365"/>
    <cellStyle name="Normal 10 18" xfId="1534"/>
    <cellStyle name="Normal 10 18 2" xfId="5978"/>
    <cellStyle name="Normal 10 18 3" xfId="4366"/>
    <cellStyle name="Normal 10 19" xfId="1535"/>
    <cellStyle name="Normal 10 19 2" xfId="5979"/>
    <cellStyle name="Normal 10 19 3" xfId="4367"/>
    <cellStyle name="Normal 10 2" xfId="1536"/>
    <cellStyle name="Normal 10 2 2" xfId="1537"/>
    <cellStyle name="Normal 10 2 2 2" xfId="5980"/>
    <cellStyle name="Normal 10 2 3" xfId="1538"/>
    <cellStyle name="Normal 10 2 3 2" xfId="9533"/>
    <cellStyle name="Normal 10 2 4" xfId="4368"/>
    <cellStyle name="Normal 10 2 5" xfId="9789"/>
    <cellStyle name="Normal 10 2 8" xfId="9488"/>
    <cellStyle name="Normal 10 2 8 2" xfId="10046"/>
    <cellStyle name="Normal 10 20" xfId="1539"/>
    <cellStyle name="Normal 10 20 2" xfId="5981"/>
    <cellStyle name="Normal 10 20 3" xfId="4369"/>
    <cellStyle name="Normal 10 21" xfId="1540"/>
    <cellStyle name="Normal 10 21 2" xfId="5982"/>
    <cellStyle name="Normal 10 21 3" xfId="4370"/>
    <cellStyle name="Normal 10 22" xfId="1541"/>
    <cellStyle name="Normal 10 22 2" xfId="5983"/>
    <cellStyle name="Normal 10 22 3" xfId="4371"/>
    <cellStyle name="Normal 10 23" xfId="1542"/>
    <cellStyle name="Normal 10 23 2" xfId="5984"/>
    <cellStyle name="Normal 10 23 3" xfId="4372"/>
    <cellStyle name="Normal 10 24" xfId="5969"/>
    <cellStyle name="Normal 10 25" xfId="4357"/>
    <cellStyle name="Normal 10 26" xfId="8834"/>
    <cellStyle name="Normal 10 27" xfId="8835"/>
    <cellStyle name="Normal 10 28" xfId="8836"/>
    <cellStyle name="Normal 10 29" xfId="8837"/>
    <cellStyle name="Normal 10 3" xfId="1543"/>
    <cellStyle name="Normal 10 3 2" xfId="1544"/>
    <cellStyle name="Normal 10 3 2 2" xfId="5985"/>
    <cellStyle name="Normal 10 3 3" xfId="1545"/>
    <cellStyle name="Normal 10 3 3 2" xfId="9534"/>
    <cellStyle name="Normal 10 3 4" xfId="4373"/>
    <cellStyle name="Normal 10 3 5" xfId="9790"/>
    <cellStyle name="Normal 10 30" xfId="8838"/>
    <cellStyle name="Normal 10 31" xfId="8839"/>
    <cellStyle name="Normal 10 32" xfId="8840"/>
    <cellStyle name="Normal 10 33" xfId="8841"/>
    <cellStyle name="Normal 10 34" xfId="8842"/>
    <cellStyle name="Normal 10 35" xfId="8843"/>
    <cellStyle name="Normal 10 36" xfId="8844"/>
    <cellStyle name="Normal 10 37" xfId="8845"/>
    <cellStyle name="Normal 10 38" xfId="8846"/>
    <cellStyle name="Normal 10 4" xfId="1546"/>
    <cellStyle name="Normal 10 4 2" xfId="1547"/>
    <cellStyle name="Normal 10 4 2 2" xfId="5986"/>
    <cellStyle name="Normal 10 4 3" xfId="1548"/>
    <cellStyle name="Normal 10 4 3 2" xfId="9535"/>
    <cellStyle name="Normal 10 4 4" xfId="4374"/>
    <cellStyle name="Normal 10 4 5" xfId="9791"/>
    <cellStyle name="Normal 10 5" xfId="1549"/>
    <cellStyle name="Normal 10 5 2" xfId="1550"/>
    <cellStyle name="Normal 10 5 2 2" xfId="5987"/>
    <cellStyle name="Normal 10 5 3" xfId="1551"/>
    <cellStyle name="Normal 10 5 3 2" xfId="9536"/>
    <cellStyle name="Normal 10 5 4" xfId="4375"/>
    <cellStyle name="Normal 10 5 5" xfId="9792"/>
    <cellStyle name="Normal 10 6" xfId="1552"/>
    <cellStyle name="Normal 10 6 2" xfId="1553"/>
    <cellStyle name="Normal 10 6 2 2" xfId="5988"/>
    <cellStyle name="Normal 10 6 3" xfId="1554"/>
    <cellStyle name="Normal 10 6 3 2" xfId="9537"/>
    <cellStyle name="Normal 10 6 4" xfId="4376"/>
    <cellStyle name="Normal 10 6 5" xfId="9793"/>
    <cellStyle name="Normal 10 7" xfId="1555"/>
    <cellStyle name="Normal 10 7 2" xfId="1556"/>
    <cellStyle name="Normal 10 7 2 2" xfId="5989"/>
    <cellStyle name="Normal 10 7 3" xfId="1557"/>
    <cellStyle name="Normal 10 7 3 2" xfId="9538"/>
    <cellStyle name="Normal 10 7 4" xfId="4377"/>
    <cellStyle name="Normal 10 7 5" xfId="9794"/>
    <cellStyle name="Normal 10 8" xfId="1558"/>
    <cellStyle name="Normal 10 8 2" xfId="1559"/>
    <cellStyle name="Normal 10 8 2 2" xfId="5990"/>
    <cellStyle name="Normal 10 8 3" xfId="1560"/>
    <cellStyle name="Normal 10 8 3 2" xfId="9539"/>
    <cellStyle name="Normal 10 8 4" xfId="4378"/>
    <cellStyle name="Normal 10 8 5" xfId="9795"/>
    <cellStyle name="Normal 10 9" xfId="1561"/>
    <cellStyle name="Normal 10 9 2" xfId="1562"/>
    <cellStyle name="Normal 10 9 2 2" xfId="5991"/>
    <cellStyle name="Normal 10 9 3" xfId="1563"/>
    <cellStyle name="Normal 10 9 3 2" xfId="9540"/>
    <cellStyle name="Normal 10 9 4" xfId="4379"/>
    <cellStyle name="Normal 10 9 5" xfId="9796"/>
    <cellStyle name="Normal 100" xfId="1564"/>
    <cellStyle name="Normal 100 2" xfId="5992"/>
    <cellStyle name="Normal 100 3" xfId="4380"/>
    <cellStyle name="Normal 101" xfId="1565"/>
    <cellStyle name="Normal 101 2" xfId="5993"/>
    <cellStyle name="Normal 101 3" xfId="4381"/>
    <cellStyle name="Normal 102" xfId="1566"/>
    <cellStyle name="Normal 102 2" xfId="5994"/>
    <cellStyle name="Normal 102 3" xfId="4382"/>
    <cellStyle name="Normal 103" xfId="1567"/>
    <cellStyle name="Normal 103 2" xfId="5995"/>
    <cellStyle name="Normal 103 3" xfId="4383"/>
    <cellStyle name="Normal 104" xfId="1568"/>
    <cellStyle name="Normal 104 2" xfId="5996"/>
    <cellStyle name="Normal 104 3" xfId="4384"/>
    <cellStyle name="Normal 105" xfId="1569"/>
    <cellStyle name="Normal 105 2" xfId="5997"/>
    <cellStyle name="Normal 105 3" xfId="4385"/>
    <cellStyle name="Normal 106" xfId="1570"/>
    <cellStyle name="Normal 106 2" xfId="5998"/>
    <cellStyle name="Normal 106 3" xfId="4386"/>
    <cellStyle name="Normal 107" xfId="3439"/>
    <cellStyle name="Normal 107 2" xfId="3497"/>
    <cellStyle name="Normal 107 2 2" xfId="9465"/>
    <cellStyle name="Normal 107 2 3" xfId="9913"/>
    <cellStyle name="Normal 107 2 4" xfId="19975"/>
    <cellStyle name="Normal 107 3" xfId="3494"/>
    <cellStyle name="Normal 107 3 2" xfId="9651"/>
    <cellStyle name="Normal 107 3 3" xfId="9911"/>
    <cellStyle name="Normal 107 4" xfId="7476"/>
    <cellStyle name="Normal 107 5" xfId="9464"/>
    <cellStyle name="Normal 107 5 2" xfId="38024"/>
    <cellStyle name="Normal 107 6" xfId="9907"/>
    <cellStyle name="Normal 107 7" xfId="19974"/>
    <cellStyle name="Normal 108" xfId="3496"/>
    <cellStyle name="Normal 108 2" xfId="8847"/>
    <cellStyle name="Normal 108 2 2" xfId="19977"/>
    <cellStyle name="Normal 108 3" xfId="8848"/>
    <cellStyle name="Normal 108 4" xfId="19976"/>
    <cellStyle name="Normal 109" xfId="4214"/>
    <cellStyle name="Normal 109 10" xfId="13118"/>
    <cellStyle name="Normal 109 2" xfId="4239"/>
    <cellStyle name="Normal 109 2 2" xfId="8849"/>
    <cellStyle name="Normal 109 2 2 2" xfId="37994"/>
    <cellStyle name="Normal 109 2 3" xfId="8850"/>
    <cellStyle name="Normal 109 2 3 2" xfId="9980"/>
    <cellStyle name="Normal 109 2 3 2 2" xfId="16416"/>
    <cellStyle name="Normal 109 2 3 2 3" xfId="13235"/>
    <cellStyle name="Normal 109 2 3 3" xfId="16241"/>
    <cellStyle name="Normal 109 2 3 4" xfId="13134"/>
    <cellStyle name="Normal 109 2 4" xfId="9950"/>
    <cellStyle name="Normal 109 2 4 2" xfId="16402"/>
    <cellStyle name="Normal 109 2 4 3" xfId="13229"/>
    <cellStyle name="Normal 109 2 5" xfId="15820"/>
    <cellStyle name="Normal 109 2 6" xfId="13128"/>
    <cellStyle name="Normal 109 3" xfId="4225"/>
    <cellStyle name="Normal 109 3 2" xfId="9936"/>
    <cellStyle name="Normal 109 3 2 2" xfId="16396"/>
    <cellStyle name="Normal 109 3 2 3" xfId="13223"/>
    <cellStyle name="Normal 109 3 3" xfId="15814"/>
    <cellStyle name="Normal 109 3 4" xfId="13122"/>
    <cellStyle name="Normal 109 4" xfId="8851"/>
    <cellStyle name="Normal 109 4 2" xfId="37996"/>
    <cellStyle name="Normal 109 5" xfId="8852"/>
    <cellStyle name="Normal 109 5 2" xfId="9981"/>
    <cellStyle name="Normal 109 5 2 2" xfId="16417"/>
    <cellStyle name="Normal 109 5 2 3" xfId="13236"/>
    <cellStyle name="Normal 109 5 3" xfId="16242"/>
    <cellStyle name="Normal 109 5 4" xfId="13135"/>
    <cellStyle name="Normal 109 6" xfId="9472"/>
    <cellStyle name="Normal 109 6 2" xfId="16290"/>
    <cellStyle name="Normal 109 6 3" xfId="13163"/>
    <cellStyle name="Normal 109 7" xfId="9925"/>
    <cellStyle name="Normal 109 7 2" xfId="16392"/>
    <cellStyle name="Normal 109 7 3" xfId="13219"/>
    <cellStyle name="Normal 109 8" xfId="10053"/>
    <cellStyle name="Normal 109 8 2" xfId="16459"/>
    <cellStyle name="Normal 109 8 3" xfId="13278"/>
    <cellStyle name="Normal 109 9" xfId="15810"/>
    <cellStyle name="Normal 11" xfId="1571"/>
    <cellStyle name="Normal 11 10" xfId="1572"/>
    <cellStyle name="Normal 11 10 2" xfId="6000"/>
    <cellStyle name="Normal 11 10 3" xfId="4388"/>
    <cellStyle name="Normal 11 11" xfId="1573"/>
    <cellStyle name="Normal 11 11 2" xfId="6001"/>
    <cellStyle name="Normal 11 11 3" xfId="4389"/>
    <cellStyle name="Normal 11 12" xfId="1574"/>
    <cellStyle name="Normal 11 12 2" xfId="6002"/>
    <cellStyle name="Normal 11 12 3" xfId="4390"/>
    <cellStyle name="Normal 11 13" xfId="1575"/>
    <cellStyle name="Normal 11 13 2" xfId="6003"/>
    <cellStyle name="Normal 11 13 3" xfId="4391"/>
    <cellStyle name="Normal 11 14" xfId="1576"/>
    <cellStyle name="Normal 11 14 2" xfId="6004"/>
    <cellStyle name="Normal 11 14 3" xfId="4392"/>
    <cellStyle name="Normal 11 15" xfId="1577"/>
    <cellStyle name="Normal 11 15 2" xfId="6005"/>
    <cellStyle name="Normal 11 15 3" xfId="4393"/>
    <cellStyle name="Normal 11 16" xfId="1578"/>
    <cellStyle name="Normal 11 16 2" xfId="6006"/>
    <cellStyle name="Normal 11 16 3" xfId="4394"/>
    <cellStyle name="Normal 11 17" xfId="1579"/>
    <cellStyle name="Normal 11 17 2" xfId="6007"/>
    <cellStyle name="Normal 11 17 3" xfId="4395"/>
    <cellStyle name="Normal 11 18" xfId="1580"/>
    <cellStyle name="Normal 11 18 2" xfId="6008"/>
    <cellStyle name="Normal 11 18 3" xfId="4396"/>
    <cellStyle name="Normal 11 19" xfId="1581"/>
    <cellStyle name="Normal 11 19 2" xfId="6009"/>
    <cellStyle name="Normal 11 19 3" xfId="4397"/>
    <cellStyle name="Normal 11 2" xfId="1582"/>
    <cellStyle name="Normal 11 2 2" xfId="1583"/>
    <cellStyle name="Normal 11 2 2 2" xfId="6010"/>
    <cellStyle name="Normal 11 2 3" xfId="1584"/>
    <cellStyle name="Normal 11 2 3 2" xfId="9542"/>
    <cellStyle name="Normal 11 2 4" xfId="4398"/>
    <cellStyle name="Normal 11 2 5" xfId="9798"/>
    <cellStyle name="Normal 11 2 6" xfId="10716"/>
    <cellStyle name="Normal 11 2 7" xfId="10717"/>
    <cellStyle name="Normal 11 20" xfId="1585"/>
    <cellStyle name="Normal 11 20 2" xfId="6011"/>
    <cellStyle name="Normal 11 20 3" xfId="4399"/>
    <cellStyle name="Normal 11 21" xfId="1586"/>
    <cellStyle name="Normal 11 21 2" xfId="6012"/>
    <cellStyle name="Normal 11 21 3" xfId="4400"/>
    <cellStyle name="Normal 11 22" xfId="1587"/>
    <cellStyle name="Normal 11 22 2" xfId="6013"/>
    <cellStyle name="Normal 11 22 3" xfId="4401"/>
    <cellStyle name="Normal 11 23" xfId="1588"/>
    <cellStyle name="Normal 11 23 2" xfId="6014"/>
    <cellStyle name="Normal 11 23 3" xfId="4402"/>
    <cellStyle name="Normal 11 24" xfId="1589"/>
    <cellStyle name="Normal 11 24 2" xfId="5999"/>
    <cellStyle name="Normal 11 25" xfId="1590"/>
    <cellStyle name="Normal 11 25 2" xfId="9541"/>
    <cellStyle name="Normal 11 26" xfId="4387"/>
    <cellStyle name="Normal 11 27" xfId="9797"/>
    <cellStyle name="Normal 11 3" xfId="1591"/>
    <cellStyle name="Normal 11 3 2" xfId="1592"/>
    <cellStyle name="Normal 11 3 2 2" xfId="6015"/>
    <cellStyle name="Normal 11 3 3" xfId="1593"/>
    <cellStyle name="Normal 11 3 3 2" xfId="9543"/>
    <cellStyle name="Normal 11 3 4" xfId="4403"/>
    <cellStyle name="Normal 11 3 5" xfId="9799"/>
    <cellStyle name="Normal 11 3 6" xfId="10718"/>
    <cellStyle name="Normal 11 3 7" xfId="10719"/>
    <cellStyle name="Normal 11 4" xfId="1594"/>
    <cellStyle name="Normal 11 4 2" xfId="1595"/>
    <cellStyle name="Normal 11 4 2 2" xfId="6016"/>
    <cellStyle name="Normal 11 4 3" xfId="1596"/>
    <cellStyle name="Normal 11 4 3 2" xfId="9544"/>
    <cellStyle name="Normal 11 4 4" xfId="4404"/>
    <cellStyle name="Normal 11 4 5" xfId="9800"/>
    <cellStyle name="Normal 11 4 6" xfId="10720"/>
    <cellStyle name="Normal 11 5" xfId="1597"/>
    <cellStyle name="Normal 11 5 2" xfId="1598"/>
    <cellStyle name="Normal 11 5 2 2" xfId="6017"/>
    <cellStyle name="Normal 11 5 3" xfId="1599"/>
    <cellStyle name="Normal 11 5 3 2" xfId="9545"/>
    <cellStyle name="Normal 11 5 4" xfId="4405"/>
    <cellStyle name="Normal 11 5 5" xfId="9801"/>
    <cellStyle name="Normal 11 5 6" xfId="10721"/>
    <cellStyle name="Normal 11 6" xfId="1600"/>
    <cellStyle name="Normal 11 6 2" xfId="1601"/>
    <cellStyle name="Normal 11 6 2 2" xfId="6018"/>
    <cellStyle name="Normal 11 6 3" xfId="1602"/>
    <cellStyle name="Normal 11 6 3 2" xfId="9546"/>
    <cellStyle name="Normal 11 6 4" xfId="4406"/>
    <cellStyle name="Normal 11 6 5" xfId="9802"/>
    <cellStyle name="Normal 11 6 6" xfId="10722"/>
    <cellStyle name="Normal 11 7" xfId="1603"/>
    <cellStyle name="Normal 11 7 2" xfId="1604"/>
    <cellStyle name="Normal 11 7 2 2" xfId="6019"/>
    <cellStyle name="Normal 11 7 3" xfId="1605"/>
    <cellStyle name="Normal 11 7 3 2" xfId="9547"/>
    <cellStyle name="Normal 11 7 4" xfId="4407"/>
    <cellStyle name="Normal 11 7 5" xfId="9803"/>
    <cellStyle name="Normal 11 7 6" xfId="10723"/>
    <cellStyle name="Normal 11 8" xfId="1606"/>
    <cellStyle name="Normal 11 8 2" xfId="1607"/>
    <cellStyle name="Normal 11 8 2 2" xfId="6020"/>
    <cellStyle name="Normal 11 8 3" xfId="1608"/>
    <cellStyle name="Normal 11 8 3 2" xfId="9548"/>
    <cellStyle name="Normal 11 8 4" xfId="4408"/>
    <cellStyle name="Normal 11 8 5" xfId="9804"/>
    <cellStyle name="Normal 11 8 6" xfId="10724"/>
    <cellStyle name="Normal 11 9" xfId="1609"/>
    <cellStyle name="Normal 11 9 2" xfId="1610"/>
    <cellStyle name="Normal 11 9 2 2" xfId="6021"/>
    <cellStyle name="Normal 11 9 3" xfId="1611"/>
    <cellStyle name="Normal 11 9 3 2" xfId="9549"/>
    <cellStyle name="Normal 11 9 4" xfId="4409"/>
    <cellStyle name="Normal 11 9 5" xfId="9805"/>
    <cellStyle name="Normal 11 9 6" xfId="10725"/>
    <cellStyle name="Normal 11_FY09 YTD for FY10 allocation" xfId="1612"/>
    <cellStyle name="Normal 110" xfId="4227"/>
    <cellStyle name="Normal 110 2" xfId="8853"/>
    <cellStyle name="Normal 110 3" xfId="9474"/>
    <cellStyle name="Normal 110 3 2" xfId="16291"/>
    <cellStyle name="Normal 110 3 3" xfId="13164"/>
    <cellStyle name="Normal 110 4" xfId="9938"/>
    <cellStyle name="Normal 110 5" xfId="19978"/>
    <cellStyle name="Normal 111" xfId="4235"/>
    <cellStyle name="Normal 111 2" xfId="8854"/>
    <cellStyle name="Normal 111 3" xfId="9490"/>
    <cellStyle name="Normal 111 3 2" xfId="16306"/>
    <cellStyle name="Normal 111 3 3" xfId="13179"/>
    <cellStyle name="Normal 111 4" xfId="9946"/>
    <cellStyle name="Normal 111 5" xfId="19979"/>
    <cellStyle name="Normal 112" xfId="4241"/>
    <cellStyle name="Normal 112 2" xfId="8855"/>
    <cellStyle name="Normal 112 2 2" xfId="37993"/>
    <cellStyle name="Normal 112 3" xfId="8856"/>
    <cellStyle name="Normal 112 3 2" xfId="9982"/>
    <cellStyle name="Normal 112 3 2 2" xfId="16418"/>
    <cellStyle name="Normal 112 3 2 3" xfId="13237"/>
    <cellStyle name="Normal 112 3 3" xfId="16243"/>
    <cellStyle name="Normal 112 3 4" xfId="13136"/>
    <cellStyle name="Normal 112 4" xfId="9492"/>
    <cellStyle name="Normal 112 4 2" xfId="16308"/>
    <cellStyle name="Normal 112 4 3" xfId="13181"/>
    <cellStyle name="Normal 112 5" xfId="9951"/>
    <cellStyle name="Normal 112 5 2" xfId="16403"/>
    <cellStyle name="Normal 112 5 3" xfId="13230"/>
    <cellStyle name="Normal 112 6" xfId="15821"/>
    <cellStyle name="Normal 112 6 2" xfId="19980"/>
    <cellStyle name="Normal 112 7" xfId="38017"/>
    <cellStyle name="Normal 112 8" xfId="16165"/>
    <cellStyle name="Normal 112 9" xfId="13129"/>
    <cellStyle name="Normal 113" xfId="4243"/>
    <cellStyle name="Normal 113 2" xfId="8857"/>
    <cellStyle name="Normal 113 2 2" xfId="37992"/>
    <cellStyle name="Normal 113 3" xfId="8858"/>
    <cellStyle name="Normal 113 3 2" xfId="9983"/>
    <cellStyle name="Normal 113 3 2 2" xfId="16419"/>
    <cellStyle name="Normal 113 3 2 3" xfId="13238"/>
    <cellStyle name="Normal 113 3 3" xfId="16244"/>
    <cellStyle name="Normal 113 3 4" xfId="13137"/>
    <cellStyle name="Normal 113 4" xfId="9493"/>
    <cellStyle name="Normal 113 4 2" xfId="16309"/>
    <cellStyle name="Normal 113 4 3" xfId="13182"/>
    <cellStyle name="Normal 113 5" xfId="9953"/>
    <cellStyle name="Normal 113 5 2" xfId="16404"/>
    <cellStyle name="Normal 113 5 3" xfId="13231"/>
    <cellStyle name="Normal 113 6" xfId="15822"/>
    <cellStyle name="Normal 113 6 2" xfId="19981"/>
    <cellStyle name="Normal 113 7" xfId="38016"/>
    <cellStyle name="Normal 113 8" xfId="13130"/>
    <cellStyle name="Normal 114" xfId="4245"/>
    <cellStyle name="Normal 114 2" xfId="8859"/>
    <cellStyle name="Normal 114 2 2" xfId="9984"/>
    <cellStyle name="Normal 114 2 2 2" xfId="16420"/>
    <cellStyle name="Normal 114 2 2 3" xfId="13239"/>
    <cellStyle name="Normal 114 2 3" xfId="16245"/>
    <cellStyle name="Normal 114 2 4" xfId="13138"/>
    <cellStyle name="Normal 114 3" xfId="9494"/>
    <cellStyle name="Normal 114 3 2" xfId="16310"/>
    <cellStyle name="Normal 114 3 3" xfId="13183"/>
    <cellStyle name="Normal 114 4" xfId="9955"/>
    <cellStyle name="Normal 114 4 2" xfId="16405"/>
    <cellStyle name="Normal 114 4 3" xfId="13232"/>
    <cellStyle name="Normal 114 5" xfId="15823"/>
    <cellStyle name="Normal 114 5 2" xfId="19982"/>
    <cellStyle name="Normal 114 6" xfId="38015"/>
    <cellStyle name="Normal 114 7" xfId="13131"/>
    <cellStyle name="Normal 115" xfId="8860"/>
    <cellStyle name="Normal 115 2" xfId="9495"/>
    <cellStyle name="Normal 115 2 2" xfId="16311"/>
    <cellStyle name="Normal 115 2 3" xfId="13184"/>
    <cellStyle name="Normal 115 3" xfId="9985"/>
    <cellStyle name="Normal 115 3 2" xfId="16421"/>
    <cellStyle name="Normal 115 3 3" xfId="13240"/>
    <cellStyle name="Normal 115 4" xfId="16246"/>
    <cellStyle name="Normal 115 4 2" xfId="19983"/>
    <cellStyle name="Normal 115 5" xfId="38040"/>
    <cellStyle name="Normal 115 6" xfId="13139"/>
    <cellStyle name="Normal 116" xfId="8861"/>
    <cellStyle name="Normal 116 2" xfId="9496"/>
    <cellStyle name="Normal 116 2 2" xfId="16312"/>
    <cellStyle name="Normal 116 2 3" xfId="13185"/>
    <cellStyle name="Normal 116 3" xfId="9986"/>
    <cellStyle name="Normal 116 3 2" xfId="16422"/>
    <cellStyle name="Normal 116 3 3" xfId="13241"/>
    <cellStyle name="Normal 116 4" xfId="16247"/>
    <cellStyle name="Normal 116 4 2" xfId="19984"/>
    <cellStyle name="Normal 116 5" xfId="38004"/>
    <cellStyle name="Normal 116 6" xfId="38018"/>
    <cellStyle name="Normal 116 7" xfId="13140"/>
    <cellStyle name="Normal 117" xfId="8862"/>
    <cellStyle name="Normal 117 2" xfId="8863"/>
    <cellStyle name="Normal 117 3" xfId="8864"/>
    <cellStyle name="Normal 117 3 2" xfId="9988"/>
    <cellStyle name="Normal 117 3 2 2" xfId="16423"/>
    <cellStyle name="Normal 117 3 2 3" xfId="13242"/>
    <cellStyle name="Normal 117 3 3" xfId="16248"/>
    <cellStyle name="Normal 117 3 4" xfId="13141"/>
    <cellStyle name="Normal 117 4" xfId="9497"/>
    <cellStyle name="Normal 117 4 2" xfId="16313"/>
    <cellStyle name="Normal 117 4 3" xfId="13186"/>
    <cellStyle name="Normal 117 5" xfId="9987"/>
    <cellStyle name="Normal 117 6" xfId="19985"/>
    <cellStyle name="Normal 118" xfId="8865"/>
    <cellStyle name="Normal 118 2" xfId="9498"/>
    <cellStyle name="Normal 118 2 2" xfId="16314"/>
    <cellStyle name="Normal 118 2 3" xfId="13187"/>
    <cellStyle name="Normal 118 3" xfId="9989"/>
    <cellStyle name="Normal 118 3 2" xfId="16424"/>
    <cellStyle name="Normal 118 3 3" xfId="13243"/>
    <cellStyle name="Normal 118 4" xfId="16249"/>
    <cellStyle name="Normal 118 4 2" xfId="19986"/>
    <cellStyle name="Normal 118 5" xfId="13142"/>
    <cellStyle name="Normal 119" xfId="8866"/>
    <cellStyle name="Normal 119 2" xfId="9499"/>
    <cellStyle name="Normal 119 2 2" xfId="16315"/>
    <cellStyle name="Normal 119 2 3" xfId="13188"/>
    <cellStyle name="Normal 119 3" xfId="9990"/>
    <cellStyle name="Normal 119 3 2" xfId="16425"/>
    <cellStyle name="Normal 119 3 3" xfId="13244"/>
    <cellStyle name="Normal 119 4" xfId="16250"/>
    <cellStyle name="Normal 119 4 2" xfId="19987"/>
    <cellStyle name="Normal 119 5" xfId="38038"/>
    <cellStyle name="Normal 119 6" xfId="13143"/>
    <cellStyle name="Normal 12" xfId="1613"/>
    <cellStyle name="Normal 12 2" xfId="6022"/>
    <cellStyle name="Normal 12 2 2" xfId="10726"/>
    <cellStyle name="Normal 12 2 2 2" xfId="10727"/>
    <cellStyle name="Normal 12 2 2 2 2" xfId="10728"/>
    <cellStyle name="Normal 12 2 2 2 2 2" xfId="16592"/>
    <cellStyle name="Normal 12 2 2 2 2 3" xfId="13411"/>
    <cellStyle name="Normal 12 2 2 2 3" xfId="10729"/>
    <cellStyle name="Normal 12 2 2 2 3 2" xfId="16593"/>
    <cellStyle name="Normal 12 2 2 2 3 3" xfId="13412"/>
    <cellStyle name="Normal 12 2 2 2 4" xfId="16591"/>
    <cellStyle name="Normal 12 2 2 2 5" xfId="13410"/>
    <cellStyle name="Normal 12 2 2 3" xfId="10730"/>
    <cellStyle name="Normal 12 2 2 3 2" xfId="16594"/>
    <cellStyle name="Normal 12 2 2 3 3" xfId="13413"/>
    <cellStyle name="Normal 12 2 2 4" xfId="10731"/>
    <cellStyle name="Normal 12 2 2 4 2" xfId="16595"/>
    <cellStyle name="Normal 12 2 2 4 3" xfId="13414"/>
    <cellStyle name="Normal 12 2 2 5" xfId="16590"/>
    <cellStyle name="Normal 12 2 2 6" xfId="19988"/>
    <cellStyle name="Normal 12 2 2 7" xfId="13409"/>
    <cellStyle name="Normal 12 2 3" xfId="10732"/>
    <cellStyle name="Normal 12 2 3 2" xfId="10733"/>
    <cellStyle name="Normal 12 2 3 2 2" xfId="16597"/>
    <cellStyle name="Normal 12 2 3 2 3" xfId="13416"/>
    <cellStyle name="Normal 12 2 3 3" xfId="10734"/>
    <cellStyle name="Normal 12 2 3 3 2" xfId="16598"/>
    <cellStyle name="Normal 12 2 3 3 3" xfId="13417"/>
    <cellStyle name="Normal 12 2 3 4" xfId="16596"/>
    <cellStyle name="Normal 12 2 3 5" xfId="13415"/>
    <cellStyle name="Normal 12 2 4" xfId="10735"/>
    <cellStyle name="Normal 12 2 4 2" xfId="10736"/>
    <cellStyle name="Normal 12 2 4 2 2" xfId="16600"/>
    <cellStyle name="Normal 12 2 4 2 3" xfId="13419"/>
    <cellStyle name="Normal 12 2 4 3" xfId="10737"/>
    <cellStyle name="Normal 12 2 4 3 2" xfId="16601"/>
    <cellStyle name="Normal 12 2 4 3 3" xfId="13420"/>
    <cellStyle name="Normal 12 2 4 4" xfId="16599"/>
    <cellStyle name="Normal 12 2 4 5" xfId="13418"/>
    <cellStyle name="Normal 12 2 5" xfId="10738"/>
    <cellStyle name="Normal 12 2 5 2" xfId="10739"/>
    <cellStyle name="Normal 12 2 5 2 2" xfId="16603"/>
    <cellStyle name="Normal 12 2 5 2 3" xfId="13422"/>
    <cellStyle name="Normal 12 2 5 3" xfId="10740"/>
    <cellStyle name="Normal 12 2 5 3 2" xfId="16604"/>
    <cellStyle name="Normal 12 2 5 3 3" xfId="13423"/>
    <cellStyle name="Normal 12 2 5 4" xfId="16602"/>
    <cellStyle name="Normal 12 2 5 5" xfId="13421"/>
    <cellStyle name="Normal 12 2 6" xfId="10741"/>
    <cellStyle name="Normal 12 2 6 2" xfId="10742"/>
    <cellStyle name="Normal 12 2 6 2 2" xfId="16606"/>
    <cellStyle name="Normal 12 2 6 2 3" xfId="13425"/>
    <cellStyle name="Normal 12 2 6 3" xfId="10743"/>
    <cellStyle name="Normal 12 2 6 3 2" xfId="16607"/>
    <cellStyle name="Normal 12 2 6 3 3" xfId="13426"/>
    <cellStyle name="Normal 12 2 6 4" xfId="16605"/>
    <cellStyle name="Normal 12 2 6 5" xfId="13424"/>
    <cellStyle name="Normal 12 2 7" xfId="10744"/>
    <cellStyle name="Normal 12 2 7 2" xfId="10745"/>
    <cellStyle name="Normal 12 2 7 2 2" xfId="16609"/>
    <cellStyle name="Normal 12 2 7 2 3" xfId="13428"/>
    <cellStyle name="Normal 12 2 7 3" xfId="10746"/>
    <cellStyle name="Normal 12 2 7 3 2" xfId="16610"/>
    <cellStyle name="Normal 12 2 7 3 3" xfId="13429"/>
    <cellStyle name="Normal 12 2 7 4" xfId="16608"/>
    <cellStyle name="Normal 12 2 7 5" xfId="13427"/>
    <cellStyle name="Normal 12 2 8" xfId="10747"/>
    <cellStyle name="Normal 12 2 8 2" xfId="16611"/>
    <cellStyle name="Normal 12 2 8 3" xfId="13430"/>
    <cellStyle name="Normal 12 2 9" xfId="10748"/>
    <cellStyle name="Normal 12 2 9 2" xfId="16612"/>
    <cellStyle name="Normal 12 2 9 3" xfId="13431"/>
    <cellStyle name="Normal 12 3" xfId="4410"/>
    <cellStyle name="Normal 12 3 2" xfId="10749"/>
    <cellStyle name="Normal 12 3 2 2" xfId="10750"/>
    <cellStyle name="Normal 12 3 2 2 2" xfId="10751"/>
    <cellStyle name="Normal 12 3 2 2 2 2" xfId="16615"/>
    <cellStyle name="Normal 12 3 2 2 2 3" xfId="13434"/>
    <cellStyle name="Normal 12 3 2 2 3" xfId="10752"/>
    <cellStyle name="Normal 12 3 2 2 3 2" xfId="16616"/>
    <cellStyle name="Normal 12 3 2 2 3 3" xfId="13435"/>
    <cellStyle name="Normal 12 3 2 2 4" xfId="16614"/>
    <cellStyle name="Normal 12 3 2 2 5" xfId="13433"/>
    <cellStyle name="Normal 12 3 2 3" xfId="10753"/>
    <cellStyle name="Normal 12 3 2 3 2" xfId="16617"/>
    <cellStyle name="Normal 12 3 2 3 3" xfId="13436"/>
    <cellStyle name="Normal 12 3 2 4" xfId="10754"/>
    <cellStyle name="Normal 12 3 2 4 2" xfId="16618"/>
    <cellStyle name="Normal 12 3 2 4 3" xfId="13437"/>
    <cellStyle name="Normal 12 3 2 5" xfId="16613"/>
    <cellStyle name="Normal 12 3 2 6" xfId="13432"/>
    <cellStyle name="Normal 12 3 3" xfId="10755"/>
    <cellStyle name="Normal 12 3 3 2" xfId="10756"/>
    <cellStyle name="Normal 12 3 3 2 2" xfId="16620"/>
    <cellStyle name="Normal 12 3 3 2 3" xfId="13439"/>
    <cellStyle name="Normal 12 3 3 3" xfId="10757"/>
    <cellStyle name="Normal 12 3 3 3 2" xfId="16621"/>
    <cellStyle name="Normal 12 3 3 3 3" xfId="13440"/>
    <cellStyle name="Normal 12 3 3 4" xfId="16619"/>
    <cellStyle name="Normal 12 3 3 5" xfId="13438"/>
    <cellStyle name="Normal 12 3 4" xfId="10758"/>
    <cellStyle name="Normal 12 3 4 2" xfId="10759"/>
    <cellStyle name="Normal 12 3 4 2 2" xfId="16623"/>
    <cellStyle name="Normal 12 3 4 2 3" xfId="13442"/>
    <cellStyle name="Normal 12 3 4 3" xfId="10760"/>
    <cellStyle name="Normal 12 3 4 3 2" xfId="16624"/>
    <cellStyle name="Normal 12 3 4 3 3" xfId="13443"/>
    <cellStyle name="Normal 12 3 4 4" xfId="16622"/>
    <cellStyle name="Normal 12 3 4 5" xfId="13441"/>
    <cellStyle name="Normal 12 3 5" xfId="10761"/>
    <cellStyle name="Normal 12 3 5 2" xfId="10762"/>
    <cellStyle name="Normal 12 3 5 2 2" xfId="16626"/>
    <cellStyle name="Normal 12 3 5 2 3" xfId="13445"/>
    <cellStyle name="Normal 12 3 5 3" xfId="10763"/>
    <cellStyle name="Normal 12 3 5 3 2" xfId="16627"/>
    <cellStyle name="Normal 12 3 5 3 3" xfId="13446"/>
    <cellStyle name="Normal 12 3 5 4" xfId="16625"/>
    <cellStyle name="Normal 12 3 5 5" xfId="13444"/>
    <cellStyle name="Normal 12 3 6" xfId="10764"/>
    <cellStyle name="Normal 12 3 6 2" xfId="10765"/>
    <cellStyle name="Normal 12 3 6 2 2" xfId="16629"/>
    <cellStyle name="Normal 12 3 6 2 3" xfId="13448"/>
    <cellStyle name="Normal 12 3 6 3" xfId="10766"/>
    <cellStyle name="Normal 12 3 6 3 2" xfId="16630"/>
    <cellStyle name="Normal 12 3 6 3 3" xfId="13449"/>
    <cellStyle name="Normal 12 3 6 4" xfId="16628"/>
    <cellStyle name="Normal 12 3 6 5" xfId="13447"/>
    <cellStyle name="Normal 12 3 7" xfId="10767"/>
    <cellStyle name="Normal 12 3 7 2" xfId="10768"/>
    <cellStyle name="Normal 12 3 7 2 2" xfId="16632"/>
    <cellStyle name="Normal 12 3 7 2 3" xfId="13451"/>
    <cellStyle name="Normal 12 3 7 3" xfId="10769"/>
    <cellStyle name="Normal 12 3 7 3 2" xfId="16633"/>
    <cellStyle name="Normal 12 3 7 3 3" xfId="13452"/>
    <cellStyle name="Normal 12 3 7 4" xfId="16631"/>
    <cellStyle name="Normal 12 3 7 5" xfId="13450"/>
    <cellStyle name="Normal 12 3 8" xfId="10770"/>
    <cellStyle name="Normal 12 3 8 2" xfId="16634"/>
    <cellStyle name="Normal 12 3 8 3" xfId="13453"/>
    <cellStyle name="Normal 12 3 9" xfId="10771"/>
    <cellStyle name="Normal 12 3 9 2" xfId="16635"/>
    <cellStyle name="Normal 12 3 9 3" xfId="13454"/>
    <cellStyle name="Normal 120" xfId="1614"/>
    <cellStyle name="Normal 120 2" xfId="6023"/>
    <cellStyle name="Normal 120 3" xfId="4411"/>
    <cellStyle name="Normal 121" xfId="1615"/>
    <cellStyle name="Normal 121 2" xfId="6024"/>
    <cellStyle name="Normal 121 3" xfId="4412"/>
    <cellStyle name="Normal 122" xfId="8867"/>
    <cellStyle name="Normal 122 2" xfId="9491"/>
    <cellStyle name="Normal 122 2 2" xfId="16307"/>
    <cellStyle name="Normal 122 2 3" xfId="13180"/>
    <cellStyle name="Normal 122 3" xfId="9991"/>
    <cellStyle name="Normal 122 3 2" xfId="16426"/>
    <cellStyle name="Normal 122 3 3" xfId="13245"/>
    <cellStyle name="Normal 122 4" xfId="16251"/>
    <cellStyle name="Normal 122 4 2" xfId="19989"/>
    <cellStyle name="Normal 122 5" xfId="37975"/>
    <cellStyle name="Normal 122 6" xfId="13144"/>
    <cellStyle name="Normal 123" xfId="8868"/>
    <cellStyle name="Normal 123 2" xfId="8869"/>
    <cellStyle name="Normal 123 2 2" xfId="9993"/>
    <cellStyle name="Normal 123 2 2 2" xfId="16427"/>
    <cellStyle name="Normal 123 2 2 3" xfId="13246"/>
    <cellStyle name="Normal 123 2 3" xfId="16252"/>
    <cellStyle name="Normal 123 2 4" xfId="13145"/>
    <cellStyle name="Normal 123 3" xfId="9500"/>
    <cellStyle name="Normal 123 3 2" xfId="16316"/>
    <cellStyle name="Normal 123 3 3" xfId="13189"/>
    <cellStyle name="Normal 123 4" xfId="9992"/>
    <cellStyle name="Normal 123 5" xfId="20001"/>
    <cellStyle name="Normal 124" xfId="8870"/>
    <cellStyle name="Normal 124 2" xfId="9501"/>
    <cellStyle name="Normal 124 2 2" xfId="16317"/>
    <cellStyle name="Normal 124 2 3" xfId="13190"/>
    <cellStyle name="Normal 124 3" xfId="9994"/>
    <cellStyle name="Normal 124 3 2" xfId="16428"/>
    <cellStyle name="Normal 124 3 3" xfId="13247"/>
    <cellStyle name="Normal 124 4" xfId="16253"/>
    <cellStyle name="Normal 124 4 2" xfId="19990"/>
    <cellStyle name="Normal 124 5" xfId="38021"/>
    <cellStyle name="Normal 124 6" xfId="13146"/>
    <cellStyle name="Normal 125" xfId="8871"/>
    <cellStyle name="Normal 125 2" xfId="8872"/>
    <cellStyle name="Normal 125 2 2" xfId="9996"/>
    <cellStyle name="Normal 125 2 2 2" xfId="16429"/>
    <cellStyle name="Normal 125 2 2 3" xfId="13248"/>
    <cellStyle name="Normal 125 2 3" xfId="16254"/>
    <cellStyle name="Normal 125 2 4" xfId="13147"/>
    <cellStyle name="Normal 125 3" xfId="9502"/>
    <cellStyle name="Normal 125 3 2" xfId="16318"/>
    <cellStyle name="Normal 125 3 3" xfId="13191"/>
    <cellStyle name="Normal 125 4" xfId="9995"/>
    <cellStyle name="Normal 125 5" xfId="38043"/>
    <cellStyle name="Normal 126" xfId="8873"/>
    <cellStyle name="Normal 126 2" xfId="9503"/>
    <cellStyle name="Normal 126 2 2" xfId="16319"/>
    <cellStyle name="Normal 126 2 3" xfId="13192"/>
    <cellStyle name="Normal 126 3" xfId="9997"/>
    <cellStyle name="Normal 126 3 2" xfId="16430"/>
    <cellStyle name="Normal 126 3 3" xfId="13249"/>
    <cellStyle name="Normal 126 4" xfId="16255"/>
    <cellStyle name="Normal 126 4 2" xfId="19991"/>
    <cellStyle name="Normal 126 5" xfId="38006"/>
    <cellStyle name="Normal 126 6" xfId="13148"/>
    <cellStyle name="Normal 127" xfId="8874"/>
    <cellStyle name="Normal 127 2" xfId="8875"/>
    <cellStyle name="Normal 127 2 2" xfId="9999"/>
    <cellStyle name="Normal 127 2 2 2" xfId="16431"/>
    <cellStyle name="Normal 127 2 2 3" xfId="19992"/>
    <cellStyle name="Normal 127 2 2 4" xfId="13250"/>
    <cellStyle name="Normal 127 2 3" xfId="16256"/>
    <cellStyle name="Normal 127 2 4" xfId="13149"/>
    <cellStyle name="Normal 127 3" xfId="9504"/>
    <cellStyle name="Normal 127 3 2" xfId="16320"/>
    <cellStyle name="Normal 127 3 3" xfId="13193"/>
    <cellStyle name="Normal 127 4" xfId="9998"/>
    <cellStyle name="Normal 127 5" xfId="38055"/>
    <cellStyle name="Normal 128" xfId="8876"/>
    <cellStyle name="Normal 128 2" xfId="8877"/>
    <cellStyle name="Normal 128 2 2" xfId="10001"/>
    <cellStyle name="Normal 128 2 2 2" xfId="16432"/>
    <cellStyle name="Normal 128 2 2 3" xfId="13251"/>
    <cellStyle name="Normal 128 2 3" xfId="16257"/>
    <cellStyle name="Normal 128 2 4" xfId="13150"/>
    <cellStyle name="Normal 128 3" xfId="9505"/>
    <cellStyle name="Normal 128 3 2" xfId="16321"/>
    <cellStyle name="Normal 128 3 3" xfId="13194"/>
    <cellStyle name="Normal 128 4" xfId="10000"/>
    <cellStyle name="Normal 128 5" xfId="37990"/>
    <cellStyle name="Normal 129" xfId="8878"/>
    <cellStyle name="Normal 129 2" xfId="8879"/>
    <cellStyle name="Normal 129 2 2" xfId="10003"/>
    <cellStyle name="Normal 129 2 2 2" xfId="16433"/>
    <cellStyle name="Normal 129 2 2 3" xfId="13252"/>
    <cellStyle name="Normal 129 2 3" xfId="16258"/>
    <cellStyle name="Normal 129 2 4" xfId="13151"/>
    <cellStyle name="Normal 129 3" xfId="9506"/>
    <cellStyle name="Normal 129 3 2" xfId="16322"/>
    <cellStyle name="Normal 129 3 3" xfId="13195"/>
    <cellStyle name="Normal 129 4" xfId="10002"/>
    <cellStyle name="Normal 129 5" xfId="37957"/>
    <cellStyle name="Normal 13" xfId="1616"/>
    <cellStyle name="Normal 13 2" xfId="6025"/>
    <cellStyle name="Normal 13 2 2" xfId="10772"/>
    <cellStyle name="Normal 13 2 2 2" xfId="10773"/>
    <cellStyle name="Normal 13 2 2 2 2" xfId="10774"/>
    <cellStyle name="Normal 13 2 2 2 2 2" xfId="16638"/>
    <cellStyle name="Normal 13 2 2 2 2 3" xfId="13457"/>
    <cellStyle name="Normal 13 2 2 2 3" xfId="10775"/>
    <cellStyle name="Normal 13 2 2 2 3 2" xfId="16639"/>
    <cellStyle name="Normal 13 2 2 2 3 3" xfId="13458"/>
    <cellStyle name="Normal 13 2 2 2 4" xfId="16637"/>
    <cellStyle name="Normal 13 2 2 2 5" xfId="13456"/>
    <cellStyle name="Normal 13 2 2 3" xfId="10776"/>
    <cellStyle name="Normal 13 2 2 3 2" xfId="16640"/>
    <cellStyle name="Normal 13 2 2 3 3" xfId="13459"/>
    <cellStyle name="Normal 13 2 2 4" xfId="10777"/>
    <cellStyle name="Normal 13 2 2 4 2" xfId="16641"/>
    <cellStyle name="Normal 13 2 2 4 3" xfId="13460"/>
    <cellStyle name="Normal 13 2 2 5" xfId="16636"/>
    <cellStyle name="Normal 13 2 2 6" xfId="13455"/>
    <cellStyle name="Normal 13 2 3" xfId="10778"/>
    <cellStyle name="Normal 13 2 3 2" xfId="10779"/>
    <cellStyle name="Normal 13 2 3 2 2" xfId="16643"/>
    <cellStyle name="Normal 13 2 3 2 3" xfId="13462"/>
    <cellStyle name="Normal 13 2 3 3" xfId="10780"/>
    <cellStyle name="Normal 13 2 3 3 2" xfId="16644"/>
    <cellStyle name="Normal 13 2 3 3 3" xfId="13463"/>
    <cellStyle name="Normal 13 2 3 4" xfId="16642"/>
    <cellStyle name="Normal 13 2 3 5" xfId="13461"/>
    <cellStyle name="Normal 13 2 4" xfId="10781"/>
    <cellStyle name="Normal 13 2 4 2" xfId="10782"/>
    <cellStyle name="Normal 13 2 4 2 2" xfId="16646"/>
    <cellStyle name="Normal 13 2 4 2 3" xfId="13465"/>
    <cellStyle name="Normal 13 2 4 3" xfId="10783"/>
    <cellStyle name="Normal 13 2 4 3 2" xfId="16647"/>
    <cellStyle name="Normal 13 2 4 3 3" xfId="13466"/>
    <cellStyle name="Normal 13 2 4 4" xfId="16645"/>
    <cellStyle name="Normal 13 2 4 5" xfId="13464"/>
    <cellStyle name="Normal 13 2 5" xfId="10784"/>
    <cellStyle name="Normal 13 2 5 2" xfId="10785"/>
    <cellStyle name="Normal 13 2 5 2 2" xfId="16649"/>
    <cellStyle name="Normal 13 2 5 2 3" xfId="13468"/>
    <cellStyle name="Normal 13 2 5 3" xfId="10786"/>
    <cellStyle name="Normal 13 2 5 3 2" xfId="16650"/>
    <cellStyle name="Normal 13 2 5 3 3" xfId="13469"/>
    <cellStyle name="Normal 13 2 5 4" xfId="16648"/>
    <cellStyle name="Normal 13 2 5 5" xfId="13467"/>
    <cellStyle name="Normal 13 2 6" xfId="10787"/>
    <cellStyle name="Normal 13 2 6 2" xfId="10788"/>
    <cellStyle name="Normal 13 2 6 2 2" xfId="16652"/>
    <cellStyle name="Normal 13 2 6 2 3" xfId="13471"/>
    <cellStyle name="Normal 13 2 6 3" xfId="10789"/>
    <cellStyle name="Normal 13 2 6 3 2" xfId="16653"/>
    <cellStyle name="Normal 13 2 6 3 3" xfId="13472"/>
    <cellStyle name="Normal 13 2 6 4" xfId="16651"/>
    <cellStyle name="Normal 13 2 6 5" xfId="13470"/>
    <cellStyle name="Normal 13 2 7" xfId="10790"/>
    <cellStyle name="Normal 13 2 7 2" xfId="10791"/>
    <cellStyle name="Normal 13 2 7 2 2" xfId="16655"/>
    <cellStyle name="Normal 13 2 7 2 3" xfId="13474"/>
    <cellStyle name="Normal 13 2 7 3" xfId="10792"/>
    <cellStyle name="Normal 13 2 7 3 2" xfId="16656"/>
    <cellStyle name="Normal 13 2 7 3 3" xfId="13475"/>
    <cellStyle name="Normal 13 2 7 4" xfId="16654"/>
    <cellStyle name="Normal 13 2 7 5" xfId="13473"/>
    <cellStyle name="Normal 13 2 8" xfId="10793"/>
    <cellStyle name="Normal 13 2 8 2" xfId="16657"/>
    <cellStyle name="Normal 13 2 8 3" xfId="13476"/>
    <cellStyle name="Normal 13 2 9" xfId="10794"/>
    <cellStyle name="Normal 13 2 9 2" xfId="16658"/>
    <cellStyle name="Normal 13 2 9 3" xfId="13477"/>
    <cellStyle name="Normal 13 3" xfId="4413"/>
    <cellStyle name="Normal 13 3 2" xfId="10795"/>
    <cellStyle name="Normal 13 3 2 2" xfId="10796"/>
    <cellStyle name="Normal 13 3 2 2 2" xfId="10797"/>
    <cellStyle name="Normal 13 3 2 2 2 2" xfId="16661"/>
    <cellStyle name="Normal 13 3 2 2 2 3" xfId="13480"/>
    <cellStyle name="Normal 13 3 2 2 3" xfId="10798"/>
    <cellStyle name="Normal 13 3 2 2 3 2" xfId="16662"/>
    <cellStyle name="Normal 13 3 2 2 3 3" xfId="13481"/>
    <cellStyle name="Normal 13 3 2 2 4" xfId="16660"/>
    <cellStyle name="Normal 13 3 2 2 5" xfId="13479"/>
    <cellStyle name="Normal 13 3 2 3" xfId="10799"/>
    <cellStyle name="Normal 13 3 2 3 2" xfId="16663"/>
    <cellStyle name="Normal 13 3 2 3 3" xfId="13482"/>
    <cellStyle name="Normal 13 3 2 4" xfId="10800"/>
    <cellStyle name="Normal 13 3 2 4 2" xfId="16664"/>
    <cellStyle name="Normal 13 3 2 4 3" xfId="13483"/>
    <cellStyle name="Normal 13 3 2 5" xfId="16659"/>
    <cellStyle name="Normal 13 3 2 6" xfId="13478"/>
    <cellStyle name="Normal 13 3 3" xfId="10801"/>
    <cellStyle name="Normal 13 3 3 2" xfId="10802"/>
    <cellStyle name="Normal 13 3 3 2 2" xfId="16666"/>
    <cellStyle name="Normal 13 3 3 2 3" xfId="13485"/>
    <cellStyle name="Normal 13 3 3 3" xfId="10803"/>
    <cellStyle name="Normal 13 3 3 3 2" xfId="16667"/>
    <cellStyle name="Normal 13 3 3 3 3" xfId="13486"/>
    <cellStyle name="Normal 13 3 3 4" xfId="16665"/>
    <cellStyle name="Normal 13 3 3 5" xfId="13484"/>
    <cellStyle name="Normal 13 3 4" xfId="10804"/>
    <cellStyle name="Normal 13 3 4 2" xfId="10805"/>
    <cellStyle name="Normal 13 3 4 2 2" xfId="16669"/>
    <cellStyle name="Normal 13 3 4 2 3" xfId="13488"/>
    <cellStyle name="Normal 13 3 4 3" xfId="10806"/>
    <cellStyle name="Normal 13 3 4 3 2" xfId="16670"/>
    <cellStyle name="Normal 13 3 4 3 3" xfId="13489"/>
    <cellStyle name="Normal 13 3 4 4" xfId="16668"/>
    <cellStyle name="Normal 13 3 4 5" xfId="13487"/>
    <cellStyle name="Normal 13 3 5" xfId="10807"/>
    <cellStyle name="Normal 13 3 5 2" xfId="10808"/>
    <cellStyle name="Normal 13 3 5 2 2" xfId="16672"/>
    <cellStyle name="Normal 13 3 5 2 3" xfId="13491"/>
    <cellStyle name="Normal 13 3 5 3" xfId="10809"/>
    <cellStyle name="Normal 13 3 5 3 2" xfId="16673"/>
    <cellStyle name="Normal 13 3 5 3 3" xfId="13492"/>
    <cellStyle name="Normal 13 3 5 4" xfId="16671"/>
    <cellStyle name="Normal 13 3 5 5" xfId="13490"/>
    <cellStyle name="Normal 13 3 6" xfId="10810"/>
    <cellStyle name="Normal 13 3 6 2" xfId="10811"/>
    <cellStyle name="Normal 13 3 6 2 2" xfId="16675"/>
    <cellStyle name="Normal 13 3 6 2 3" xfId="13494"/>
    <cellStyle name="Normal 13 3 6 3" xfId="10812"/>
    <cellStyle name="Normal 13 3 6 3 2" xfId="16676"/>
    <cellStyle name="Normal 13 3 6 3 3" xfId="13495"/>
    <cellStyle name="Normal 13 3 6 4" xfId="16674"/>
    <cellStyle name="Normal 13 3 6 5" xfId="13493"/>
    <cellStyle name="Normal 13 3 7" xfId="10813"/>
    <cellStyle name="Normal 13 3 7 2" xfId="10814"/>
    <cellStyle name="Normal 13 3 7 2 2" xfId="16678"/>
    <cellStyle name="Normal 13 3 7 2 3" xfId="13497"/>
    <cellStyle name="Normal 13 3 7 3" xfId="10815"/>
    <cellStyle name="Normal 13 3 7 3 2" xfId="16679"/>
    <cellStyle name="Normal 13 3 7 3 3" xfId="13498"/>
    <cellStyle name="Normal 13 3 7 4" xfId="16677"/>
    <cellStyle name="Normal 13 3 7 5" xfId="13496"/>
    <cellStyle name="Normal 13 3 8" xfId="10816"/>
    <cellStyle name="Normal 13 3 8 2" xfId="16680"/>
    <cellStyle name="Normal 13 3 8 3" xfId="13499"/>
    <cellStyle name="Normal 13 3 9" xfId="10817"/>
    <cellStyle name="Normal 13 3 9 2" xfId="16681"/>
    <cellStyle name="Normal 13 3 9 3" xfId="13500"/>
    <cellStyle name="Normal 130" xfId="8880"/>
    <cellStyle name="Normal 130 2" xfId="8881"/>
    <cellStyle name="Normal 130 2 2" xfId="10005"/>
    <cellStyle name="Normal 130 2 2 2" xfId="16434"/>
    <cellStyle name="Normal 130 2 2 3" xfId="13253"/>
    <cellStyle name="Normal 130 2 3" xfId="16259"/>
    <cellStyle name="Normal 130 2 4" xfId="13152"/>
    <cellStyle name="Normal 130 3" xfId="9507"/>
    <cellStyle name="Normal 130 3 2" xfId="16323"/>
    <cellStyle name="Normal 130 3 3" xfId="13196"/>
    <cellStyle name="Normal 130 4" xfId="10004"/>
    <cellStyle name="Normal 131" xfId="8882"/>
    <cellStyle name="Normal 131 2" xfId="8883"/>
    <cellStyle name="Normal 131 2 2" xfId="10007"/>
    <cellStyle name="Normal 131 2 2 2" xfId="16435"/>
    <cellStyle name="Normal 131 2 2 3" xfId="13254"/>
    <cellStyle name="Normal 131 2 3" xfId="16260"/>
    <cellStyle name="Normal 131 2 4" xfId="13153"/>
    <cellStyle name="Normal 131 3" xfId="9508"/>
    <cellStyle name="Normal 131 3 2" xfId="16324"/>
    <cellStyle name="Normal 131 3 3" xfId="13197"/>
    <cellStyle name="Normal 131 4" xfId="10006"/>
    <cellStyle name="Normal 132" xfId="8884"/>
    <cellStyle name="Normal 132 2" xfId="8885"/>
    <cellStyle name="Normal 132 2 2" xfId="10009"/>
    <cellStyle name="Normal 132 2 2 2" xfId="16436"/>
    <cellStyle name="Normal 132 2 2 3" xfId="13255"/>
    <cellStyle name="Normal 132 2 3" xfId="16261"/>
    <cellStyle name="Normal 132 2 4" xfId="13154"/>
    <cellStyle name="Normal 132 3" xfId="9509"/>
    <cellStyle name="Normal 132 3 2" xfId="16325"/>
    <cellStyle name="Normal 132 3 3" xfId="13198"/>
    <cellStyle name="Normal 132 4" xfId="10008"/>
    <cellStyle name="Normal 133" xfId="8886"/>
    <cellStyle name="Normal 133 2" xfId="8887"/>
    <cellStyle name="Normal 133 2 2" xfId="10011"/>
    <cellStyle name="Normal 133 2 2 2" xfId="16437"/>
    <cellStyle name="Normal 133 2 2 3" xfId="13256"/>
    <cellStyle name="Normal 133 2 3" xfId="16262"/>
    <cellStyle name="Normal 133 2 4" xfId="13155"/>
    <cellStyle name="Normal 133 3" xfId="9510"/>
    <cellStyle name="Normal 133 3 2" xfId="16326"/>
    <cellStyle name="Normal 133 3 3" xfId="13199"/>
    <cellStyle name="Normal 133 4" xfId="10010"/>
    <cellStyle name="Normal 134" xfId="8888"/>
    <cellStyle name="Normal 134 2" xfId="8889"/>
    <cellStyle name="Normal 134 2 2" xfId="10013"/>
    <cellStyle name="Normal 134 2 2 2" xfId="16438"/>
    <cellStyle name="Normal 134 2 2 3" xfId="13257"/>
    <cellStyle name="Normal 134 2 3" xfId="16263"/>
    <cellStyle name="Normal 134 2 4" xfId="13156"/>
    <cellStyle name="Normal 134 3" xfId="9511"/>
    <cellStyle name="Normal 134 3 2" xfId="16327"/>
    <cellStyle name="Normal 134 3 3" xfId="13200"/>
    <cellStyle name="Normal 134 4" xfId="10012"/>
    <cellStyle name="Normal 135" xfId="8890"/>
    <cellStyle name="Normal 135 2" xfId="9512"/>
    <cellStyle name="Normal 135 2 2" xfId="16328"/>
    <cellStyle name="Normal 135 2 3" xfId="13201"/>
    <cellStyle name="Normal 135 3" xfId="10014"/>
    <cellStyle name="Normal 136" xfId="8891"/>
    <cellStyle name="Normal 136 2" xfId="9513"/>
    <cellStyle name="Normal 136 2 2" xfId="16329"/>
    <cellStyle name="Normal 136 2 3" xfId="13202"/>
    <cellStyle name="Normal 136 3" xfId="10015"/>
    <cellStyle name="Normal 137" xfId="8892"/>
    <cellStyle name="Normal 137 2" xfId="9514"/>
    <cellStyle name="Normal 137 2 2" xfId="16330"/>
    <cellStyle name="Normal 137 2 3" xfId="13203"/>
    <cellStyle name="Normal 137 3" xfId="10016"/>
    <cellStyle name="Normal 138" xfId="8893"/>
    <cellStyle name="Normal 138 2" xfId="9515"/>
    <cellStyle name="Normal 138 2 2" xfId="16331"/>
    <cellStyle name="Normal 138 2 3" xfId="13204"/>
    <cellStyle name="Normal 138 3" xfId="10017"/>
    <cellStyle name="Normal 139" xfId="8894"/>
    <cellStyle name="Normal 139 2" xfId="9516"/>
    <cellStyle name="Normal 139 2 2" xfId="16332"/>
    <cellStyle name="Normal 139 2 3" xfId="13205"/>
    <cellStyle name="Normal 139 3" xfId="10018"/>
    <cellStyle name="Normal 14" xfId="1617"/>
    <cellStyle name="Normal 14 10" xfId="10818"/>
    <cellStyle name="Normal 14 11" xfId="10819"/>
    <cellStyle name="Normal 14 12" xfId="10820"/>
    <cellStyle name="Normal 14 13" xfId="10821"/>
    <cellStyle name="Normal 14 2" xfId="6026"/>
    <cellStyle name="Normal 14 3" xfId="4414"/>
    <cellStyle name="Normal 14 4" xfId="10822"/>
    <cellStyle name="Normal 14 5" xfId="10823"/>
    <cellStyle name="Normal 14 6" xfId="10824"/>
    <cellStyle name="Normal 14 7" xfId="10825"/>
    <cellStyle name="Normal 14 8" xfId="10826"/>
    <cellStyle name="Normal 14 8 2" xfId="10827"/>
    <cellStyle name="Normal 14 8 2 2" xfId="10828"/>
    <cellStyle name="Normal 14 8 2 3" xfId="10829"/>
    <cellStyle name="Normal 14 8 2 4" xfId="10830"/>
    <cellStyle name="Normal 14 8 3" xfId="10831"/>
    <cellStyle name="Normal 14 8 4" xfId="10832"/>
    <cellStyle name="Normal 14 8 5" xfId="10833"/>
    <cellStyle name="Normal 14 9" xfId="10834"/>
    <cellStyle name="Normal 140" xfId="8895"/>
    <cellStyle name="Normal 140 2" xfId="9517"/>
    <cellStyle name="Normal 140 2 2" xfId="16333"/>
    <cellStyle name="Normal 140 2 3" xfId="13206"/>
    <cellStyle name="Normal 140 3" xfId="10019"/>
    <cellStyle name="Normal 141" xfId="8896"/>
    <cellStyle name="Normal 141 2" xfId="9518"/>
    <cellStyle name="Normal 141 2 2" xfId="16334"/>
    <cellStyle name="Normal 141 2 3" xfId="13207"/>
    <cellStyle name="Normal 141 3" xfId="10020"/>
    <cellStyle name="Normal 142" xfId="8897"/>
    <cellStyle name="Normal 142 2" xfId="9519"/>
    <cellStyle name="Normal 142 2 2" xfId="16335"/>
    <cellStyle name="Normal 142 2 3" xfId="13208"/>
    <cellStyle name="Normal 142 3" xfId="10021"/>
    <cellStyle name="Normal 143" xfId="8898"/>
    <cellStyle name="Normal 143 2" xfId="9520"/>
    <cellStyle name="Normal 143 2 2" xfId="16336"/>
    <cellStyle name="Normal 143 2 3" xfId="13209"/>
    <cellStyle name="Normal 143 3" xfId="10022"/>
    <cellStyle name="Normal 144" xfId="8899"/>
    <cellStyle name="Normal 144 2" xfId="9489"/>
    <cellStyle name="Normal 144 2 2" xfId="16305"/>
    <cellStyle name="Normal 144 2 3" xfId="13178"/>
    <cellStyle name="Normal 144 3" xfId="10023"/>
    <cellStyle name="Normal 145" xfId="8900"/>
    <cellStyle name="Normal 145 2" xfId="9487"/>
    <cellStyle name="Normal 145 2 2" xfId="16304"/>
    <cellStyle name="Normal 145 2 3" xfId="13177"/>
    <cellStyle name="Normal 145 3" xfId="10024"/>
    <cellStyle name="Normal 146" xfId="8901"/>
    <cellStyle name="Normal 146 2" xfId="9486"/>
    <cellStyle name="Normal 146 2 2" xfId="16303"/>
    <cellStyle name="Normal 146 2 3" xfId="13176"/>
    <cellStyle name="Normal 146 3" xfId="10025"/>
    <cellStyle name="Normal 147" xfId="8902"/>
    <cellStyle name="Normal 147 2" xfId="9485"/>
    <cellStyle name="Normal 147 2 2" xfId="16302"/>
    <cellStyle name="Normal 147 2 3" xfId="13175"/>
    <cellStyle name="Normal 147 3" xfId="10026"/>
    <cellStyle name="Normal 148" xfId="9484"/>
    <cellStyle name="Normal 148 2" xfId="10045"/>
    <cellStyle name="Normal 148 2 2" xfId="16452"/>
    <cellStyle name="Normal 148 2 3" xfId="13271"/>
    <cellStyle name="Normal 148 3" xfId="16301"/>
    <cellStyle name="Normal 148 4" xfId="13174"/>
    <cellStyle name="Normal 149" xfId="9483"/>
    <cellStyle name="Normal 149 2" xfId="10044"/>
    <cellStyle name="Normal 149 2 2" xfId="16451"/>
    <cellStyle name="Normal 149 2 3" xfId="13270"/>
    <cellStyle name="Normal 149 3" xfId="16300"/>
    <cellStyle name="Normal 149 4" xfId="13173"/>
    <cellStyle name="Normal 15" xfId="1618"/>
    <cellStyle name="Normal 15 10" xfId="10835"/>
    <cellStyle name="Normal 15 11" xfId="10836"/>
    <cellStyle name="Normal 15 12" xfId="10837"/>
    <cellStyle name="Normal 15 13" xfId="10838"/>
    <cellStyle name="Normal 15 2" xfId="6027"/>
    <cellStyle name="Normal 15 3" xfId="4415"/>
    <cellStyle name="Normal 15 4" xfId="10839"/>
    <cellStyle name="Normal 15 5" xfId="10840"/>
    <cellStyle name="Normal 15 6" xfId="10841"/>
    <cellStyle name="Normal 15 7" xfId="10842"/>
    <cellStyle name="Normal 15 8" xfId="10843"/>
    <cellStyle name="Normal 15 8 2" xfId="10844"/>
    <cellStyle name="Normal 15 8 2 2" xfId="10845"/>
    <cellStyle name="Normal 15 8 2 3" xfId="10846"/>
    <cellStyle name="Normal 15 8 2 4" xfId="10847"/>
    <cellStyle name="Normal 15 8 3" xfId="10848"/>
    <cellStyle name="Normal 15 8 4" xfId="10849"/>
    <cellStyle name="Normal 15 8 5" xfId="10850"/>
    <cellStyle name="Normal 15 9" xfId="10851"/>
    <cellStyle name="Normal 150" xfId="9482"/>
    <cellStyle name="Normal 150 2" xfId="10043"/>
    <cellStyle name="Normal 150 2 2" xfId="16450"/>
    <cellStyle name="Normal 150 2 3" xfId="13269"/>
    <cellStyle name="Normal 150 3" xfId="16299"/>
    <cellStyle name="Normal 150 4" xfId="13172"/>
    <cellStyle name="Normal 151" xfId="9481"/>
    <cellStyle name="Normal 151 2" xfId="10042"/>
    <cellStyle name="Normal 151 2 2" xfId="16449"/>
    <cellStyle name="Normal 151 2 3" xfId="13268"/>
    <cellStyle name="Normal 151 3" xfId="16298"/>
    <cellStyle name="Normal 151 4" xfId="13171"/>
    <cellStyle name="Normal 152" xfId="9480"/>
    <cellStyle name="Normal 152 2" xfId="10041"/>
    <cellStyle name="Normal 152 2 2" xfId="16448"/>
    <cellStyle name="Normal 152 2 3" xfId="13267"/>
    <cellStyle name="Normal 152 3" xfId="16297"/>
    <cellStyle name="Normal 152 4" xfId="13170"/>
    <cellStyle name="Normal 153" xfId="9479"/>
    <cellStyle name="Normal 153 2" xfId="10040"/>
    <cellStyle name="Normal 153 2 2" xfId="16447"/>
    <cellStyle name="Normal 153 2 3" xfId="13266"/>
    <cellStyle name="Normal 153 3" xfId="16296"/>
    <cellStyle name="Normal 153 4" xfId="13169"/>
    <cellStyle name="Normal 154" xfId="9478"/>
    <cellStyle name="Normal 154 2" xfId="10039"/>
    <cellStyle name="Normal 154 2 2" xfId="16446"/>
    <cellStyle name="Normal 154 2 3" xfId="13265"/>
    <cellStyle name="Normal 154 3" xfId="16295"/>
    <cellStyle name="Normal 154 4" xfId="13168"/>
    <cellStyle name="Normal 155" xfId="9477"/>
    <cellStyle name="Normal 155 2" xfId="10038"/>
    <cellStyle name="Normal 155 2 2" xfId="16445"/>
    <cellStyle name="Normal 155 2 3" xfId="13264"/>
    <cellStyle name="Normal 155 3" xfId="16294"/>
    <cellStyle name="Normal 155 4" xfId="13167"/>
    <cellStyle name="Normal 156" xfId="9476"/>
    <cellStyle name="Normal 156 2" xfId="10037"/>
    <cellStyle name="Normal 156 2 2" xfId="16444"/>
    <cellStyle name="Normal 156 2 3" xfId="13263"/>
    <cellStyle name="Normal 156 3" xfId="16293"/>
    <cellStyle name="Normal 156 4" xfId="13166"/>
    <cellStyle name="Normal 157" xfId="9475"/>
    <cellStyle name="Normal 157 2" xfId="10036"/>
    <cellStyle name="Normal 157 2 2" xfId="16443"/>
    <cellStyle name="Normal 157 2 3" xfId="13262"/>
    <cellStyle name="Normal 157 3" xfId="16292"/>
    <cellStyle name="Normal 157 4" xfId="13165"/>
    <cellStyle name="Normal 158" xfId="9521"/>
    <cellStyle name="Normal 158 2" xfId="10047"/>
    <cellStyle name="Normal 158 2 2" xfId="16453"/>
    <cellStyle name="Normal 158 2 3" xfId="13272"/>
    <cellStyle name="Normal 158 3" xfId="16337"/>
    <cellStyle name="Normal 158 4" xfId="13210"/>
    <cellStyle name="Normal 159" xfId="9522"/>
    <cellStyle name="Normal 159 2" xfId="10048"/>
    <cellStyle name="Normal 159 2 2" xfId="16454"/>
    <cellStyle name="Normal 159 2 3" xfId="13273"/>
    <cellStyle name="Normal 159 3" xfId="16338"/>
    <cellStyle name="Normal 159 4" xfId="13211"/>
    <cellStyle name="Normal 16" xfId="1619"/>
    <cellStyle name="Normal 16 10" xfId="10852"/>
    <cellStyle name="Normal 16 11" xfId="10853"/>
    <cellStyle name="Normal 16 12" xfId="10854"/>
    <cellStyle name="Normal 16 13" xfId="10855"/>
    <cellStyle name="Normal 16 14" xfId="10856"/>
    <cellStyle name="Normal 16 15" xfId="10857"/>
    <cellStyle name="Normal 16 16" xfId="10858"/>
    <cellStyle name="Normal 16 2" xfId="6028"/>
    <cellStyle name="Normal 16 3" xfId="4416"/>
    <cellStyle name="Normal 16 4" xfId="10859"/>
    <cellStyle name="Normal 16 5" xfId="10860"/>
    <cellStyle name="Normal 16 6" xfId="10861"/>
    <cellStyle name="Normal 16 7" xfId="10862"/>
    <cellStyle name="Normal 16 8" xfId="10863"/>
    <cellStyle name="Normal 16 8 2" xfId="10864"/>
    <cellStyle name="Normal 16 8 3" xfId="10865"/>
    <cellStyle name="Normal 16 8 4" xfId="10866"/>
    <cellStyle name="Normal 16 9" xfId="10867"/>
    <cellStyle name="Normal 160" xfId="9523"/>
    <cellStyle name="Normal 160 2" xfId="10049"/>
    <cellStyle name="Normal 160 2 2" xfId="16455"/>
    <cellStyle name="Normal 160 2 3" xfId="13274"/>
    <cellStyle name="Normal 160 3" xfId="16339"/>
    <cellStyle name="Normal 160 4" xfId="13212"/>
    <cellStyle name="Normal 161" xfId="9524"/>
    <cellStyle name="Normal 161 2" xfId="10050"/>
    <cellStyle name="Normal 161 2 2" xfId="16456"/>
    <cellStyle name="Normal 161 2 3" xfId="13275"/>
    <cellStyle name="Normal 161 3" xfId="16340"/>
    <cellStyle name="Normal 161 4" xfId="13213"/>
    <cellStyle name="Normal 162" xfId="9525"/>
    <cellStyle name="Normal 162 2" xfId="10051"/>
    <cellStyle name="Normal 162 2 2" xfId="16457"/>
    <cellStyle name="Normal 162 2 3" xfId="13276"/>
    <cellStyle name="Normal 162 3" xfId="16341"/>
    <cellStyle name="Normal 162 4" xfId="13214"/>
    <cellStyle name="Normal 163" xfId="9526"/>
    <cellStyle name="Normal 163 2" xfId="10052"/>
    <cellStyle name="Normal 163 2 2" xfId="16458"/>
    <cellStyle name="Normal 163 2 3" xfId="13277"/>
    <cellStyle name="Normal 163 3" xfId="16342"/>
    <cellStyle name="Normal 163 4" xfId="13215"/>
    <cellStyle name="Normal 164" xfId="9422"/>
    <cellStyle name="Normal 165" xfId="9527"/>
    <cellStyle name="Normal 166" xfId="9530"/>
    <cellStyle name="Normal 167" xfId="9531"/>
    <cellStyle name="Normal 168" xfId="9528"/>
    <cellStyle name="Normal 169" xfId="9529"/>
    <cellStyle name="Normal 17" xfId="1620"/>
    <cellStyle name="Normal 17 10" xfId="10868"/>
    <cellStyle name="Normal 17 10 10" xfId="13501"/>
    <cellStyle name="Normal 17 10 2" xfId="10869"/>
    <cellStyle name="Normal 17 10 2 2" xfId="10870"/>
    <cellStyle name="Normal 17 10 2 2 2" xfId="10871"/>
    <cellStyle name="Normal 17 10 2 2 2 2" xfId="16685"/>
    <cellStyle name="Normal 17 10 2 2 2 3" xfId="13504"/>
    <cellStyle name="Normal 17 10 2 2 3" xfId="10872"/>
    <cellStyle name="Normal 17 10 2 2 3 2" xfId="16686"/>
    <cellStyle name="Normal 17 10 2 2 3 3" xfId="13505"/>
    <cellStyle name="Normal 17 10 2 2 4" xfId="16684"/>
    <cellStyle name="Normal 17 10 2 2 5" xfId="13503"/>
    <cellStyle name="Normal 17 10 2 3" xfId="10873"/>
    <cellStyle name="Normal 17 10 2 3 2" xfId="16687"/>
    <cellStyle name="Normal 17 10 2 3 3" xfId="13506"/>
    <cellStyle name="Normal 17 10 2 4" xfId="10874"/>
    <cellStyle name="Normal 17 10 2 4 2" xfId="16688"/>
    <cellStyle name="Normal 17 10 2 4 3" xfId="13507"/>
    <cellStyle name="Normal 17 10 2 5" xfId="16683"/>
    <cellStyle name="Normal 17 10 2 6" xfId="13502"/>
    <cellStyle name="Normal 17 10 3" xfId="10875"/>
    <cellStyle name="Normal 17 10 3 2" xfId="10876"/>
    <cellStyle name="Normal 17 10 3 2 2" xfId="16690"/>
    <cellStyle name="Normal 17 10 3 2 3" xfId="13509"/>
    <cellStyle name="Normal 17 10 3 3" xfId="10877"/>
    <cellStyle name="Normal 17 10 3 3 2" xfId="16691"/>
    <cellStyle name="Normal 17 10 3 3 3" xfId="13510"/>
    <cellStyle name="Normal 17 10 3 4" xfId="16689"/>
    <cellStyle name="Normal 17 10 3 5" xfId="13508"/>
    <cellStyle name="Normal 17 10 4" xfId="10878"/>
    <cellStyle name="Normal 17 10 4 2" xfId="10879"/>
    <cellStyle name="Normal 17 10 4 2 2" xfId="16693"/>
    <cellStyle name="Normal 17 10 4 2 3" xfId="13512"/>
    <cellStyle name="Normal 17 10 4 3" xfId="10880"/>
    <cellStyle name="Normal 17 10 4 3 2" xfId="16694"/>
    <cellStyle name="Normal 17 10 4 3 3" xfId="13513"/>
    <cellStyle name="Normal 17 10 4 4" xfId="16692"/>
    <cellStyle name="Normal 17 10 4 5" xfId="13511"/>
    <cellStyle name="Normal 17 10 5" xfId="10881"/>
    <cellStyle name="Normal 17 10 5 2" xfId="10882"/>
    <cellStyle name="Normal 17 10 5 2 2" xfId="16696"/>
    <cellStyle name="Normal 17 10 5 2 3" xfId="13515"/>
    <cellStyle name="Normal 17 10 5 3" xfId="10883"/>
    <cellStyle name="Normal 17 10 5 3 2" xfId="16697"/>
    <cellStyle name="Normal 17 10 5 3 3" xfId="13516"/>
    <cellStyle name="Normal 17 10 5 4" xfId="16695"/>
    <cellStyle name="Normal 17 10 5 5" xfId="13514"/>
    <cellStyle name="Normal 17 10 6" xfId="10884"/>
    <cellStyle name="Normal 17 10 6 2" xfId="10885"/>
    <cellStyle name="Normal 17 10 6 2 2" xfId="16699"/>
    <cellStyle name="Normal 17 10 6 2 3" xfId="13518"/>
    <cellStyle name="Normal 17 10 6 3" xfId="10886"/>
    <cellStyle name="Normal 17 10 6 3 2" xfId="16700"/>
    <cellStyle name="Normal 17 10 6 3 3" xfId="13519"/>
    <cellStyle name="Normal 17 10 6 4" xfId="16698"/>
    <cellStyle name="Normal 17 10 6 5" xfId="13517"/>
    <cellStyle name="Normal 17 10 7" xfId="10887"/>
    <cellStyle name="Normal 17 10 7 2" xfId="16701"/>
    <cellStyle name="Normal 17 10 7 3" xfId="13520"/>
    <cellStyle name="Normal 17 10 8" xfId="10888"/>
    <cellStyle name="Normal 17 10 8 2" xfId="16702"/>
    <cellStyle name="Normal 17 10 8 3" xfId="13521"/>
    <cellStyle name="Normal 17 10 9" xfId="16682"/>
    <cellStyle name="Normal 17 11" xfId="10889"/>
    <cellStyle name="Normal 17 11 10" xfId="13522"/>
    <cellStyle name="Normal 17 11 2" xfId="10890"/>
    <cellStyle name="Normal 17 11 2 2" xfId="10891"/>
    <cellStyle name="Normal 17 11 2 2 2" xfId="10892"/>
    <cellStyle name="Normal 17 11 2 2 2 2" xfId="16706"/>
    <cellStyle name="Normal 17 11 2 2 2 3" xfId="13525"/>
    <cellStyle name="Normal 17 11 2 2 3" xfId="10893"/>
    <cellStyle name="Normal 17 11 2 2 3 2" xfId="16707"/>
    <cellStyle name="Normal 17 11 2 2 3 3" xfId="13526"/>
    <cellStyle name="Normal 17 11 2 2 4" xfId="16705"/>
    <cellStyle name="Normal 17 11 2 2 5" xfId="13524"/>
    <cellStyle name="Normal 17 11 2 3" xfId="10894"/>
    <cellStyle name="Normal 17 11 2 3 2" xfId="16708"/>
    <cellStyle name="Normal 17 11 2 3 3" xfId="13527"/>
    <cellStyle name="Normal 17 11 2 4" xfId="10895"/>
    <cellStyle name="Normal 17 11 2 4 2" xfId="16709"/>
    <cellStyle name="Normal 17 11 2 4 3" xfId="13528"/>
    <cellStyle name="Normal 17 11 2 5" xfId="16704"/>
    <cellStyle name="Normal 17 11 2 6" xfId="13523"/>
    <cellStyle name="Normal 17 11 3" xfId="10896"/>
    <cellStyle name="Normal 17 11 3 2" xfId="10897"/>
    <cellStyle name="Normal 17 11 3 2 2" xfId="16711"/>
    <cellStyle name="Normal 17 11 3 2 3" xfId="13530"/>
    <cellStyle name="Normal 17 11 3 3" xfId="10898"/>
    <cellStyle name="Normal 17 11 3 3 2" xfId="16712"/>
    <cellStyle name="Normal 17 11 3 3 3" xfId="13531"/>
    <cellStyle name="Normal 17 11 3 4" xfId="16710"/>
    <cellStyle name="Normal 17 11 3 5" xfId="13529"/>
    <cellStyle name="Normal 17 11 4" xfId="10899"/>
    <cellStyle name="Normal 17 11 4 2" xfId="10900"/>
    <cellStyle name="Normal 17 11 4 2 2" xfId="16714"/>
    <cellStyle name="Normal 17 11 4 2 3" xfId="13533"/>
    <cellStyle name="Normal 17 11 4 3" xfId="10901"/>
    <cellStyle name="Normal 17 11 4 3 2" xfId="16715"/>
    <cellStyle name="Normal 17 11 4 3 3" xfId="13534"/>
    <cellStyle name="Normal 17 11 4 4" xfId="16713"/>
    <cellStyle name="Normal 17 11 4 5" xfId="13532"/>
    <cellStyle name="Normal 17 11 5" xfId="10902"/>
    <cellStyle name="Normal 17 11 5 2" xfId="10903"/>
    <cellStyle name="Normal 17 11 5 2 2" xfId="16717"/>
    <cellStyle name="Normal 17 11 5 2 3" xfId="13536"/>
    <cellStyle name="Normal 17 11 5 3" xfId="10904"/>
    <cellStyle name="Normal 17 11 5 3 2" xfId="16718"/>
    <cellStyle name="Normal 17 11 5 3 3" xfId="13537"/>
    <cellStyle name="Normal 17 11 5 4" xfId="16716"/>
    <cellStyle name="Normal 17 11 5 5" xfId="13535"/>
    <cellStyle name="Normal 17 11 6" xfId="10905"/>
    <cellStyle name="Normal 17 11 6 2" xfId="10906"/>
    <cellStyle name="Normal 17 11 6 2 2" xfId="16720"/>
    <cellStyle name="Normal 17 11 6 2 3" xfId="13539"/>
    <cellStyle name="Normal 17 11 6 3" xfId="10907"/>
    <cellStyle name="Normal 17 11 6 3 2" xfId="16721"/>
    <cellStyle name="Normal 17 11 6 3 3" xfId="13540"/>
    <cellStyle name="Normal 17 11 6 4" xfId="16719"/>
    <cellStyle name="Normal 17 11 6 5" xfId="13538"/>
    <cellStyle name="Normal 17 11 7" xfId="10908"/>
    <cellStyle name="Normal 17 11 7 2" xfId="16722"/>
    <cellStyle name="Normal 17 11 7 3" xfId="13541"/>
    <cellStyle name="Normal 17 11 8" xfId="10909"/>
    <cellStyle name="Normal 17 11 8 2" xfId="16723"/>
    <cellStyle name="Normal 17 11 8 3" xfId="13542"/>
    <cellStyle name="Normal 17 11 9" xfId="16703"/>
    <cellStyle name="Normal 17 12" xfId="10910"/>
    <cellStyle name="Normal 17 13" xfId="10911"/>
    <cellStyle name="Normal 17 14" xfId="10912"/>
    <cellStyle name="Normal 17 14 2" xfId="10913"/>
    <cellStyle name="Normal 17 14 2 2" xfId="10914"/>
    <cellStyle name="Normal 17 14 2 2 2" xfId="16726"/>
    <cellStyle name="Normal 17 14 2 2 3" xfId="13545"/>
    <cellStyle name="Normal 17 14 2 3" xfId="10915"/>
    <cellStyle name="Normal 17 14 2 3 2" xfId="16727"/>
    <cellStyle name="Normal 17 14 2 3 3" xfId="13546"/>
    <cellStyle name="Normal 17 14 2 4" xfId="16725"/>
    <cellStyle name="Normal 17 14 2 5" xfId="13544"/>
    <cellStyle name="Normal 17 14 3" xfId="10916"/>
    <cellStyle name="Normal 17 14 3 2" xfId="16728"/>
    <cellStyle name="Normal 17 14 3 3" xfId="13547"/>
    <cellStyle name="Normal 17 14 4" xfId="10917"/>
    <cellStyle name="Normal 17 14 4 2" xfId="16729"/>
    <cellStyle name="Normal 17 14 4 3" xfId="13548"/>
    <cellStyle name="Normal 17 14 5" xfId="16724"/>
    <cellStyle name="Normal 17 14 6" xfId="13543"/>
    <cellStyle name="Normal 17 15" xfId="10918"/>
    <cellStyle name="Normal 17 15 2" xfId="10919"/>
    <cellStyle name="Normal 17 15 2 2" xfId="16731"/>
    <cellStyle name="Normal 17 15 2 3" xfId="13550"/>
    <cellStyle name="Normal 17 15 3" xfId="10920"/>
    <cellStyle name="Normal 17 15 3 2" xfId="16732"/>
    <cellStyle name="Normal 17 15 3 3" xfId="13551"/>
    <cellStyle name="Normal 17 15 4" xfId="16730"/>
    <cellStyle name="Normal 17 15 5" xfId="13549"/>
    <cellStyle name="Normal 17 16" xfId="10921"/>
    <cellStyle name="Normal 17 16 2" xfId="10922"/>
    <cellStyle name="Normal 17 16 2 2" xfId="16734"/>
    <cellStyle name="Normal 17 16 2 3" xfId="13553"/>
    <cellStyle name="Normal 17 16 3" xfId="10923"/>
    <cellStyle name="Normal 17 16 3 2" xfId="16735"/>
    <cellStyle name="Normal 17 16 3 3" xfId="13554"/>
    <cellStyle name="Normal 17 16 4" xfId="16733"/>
    <cellStyle name="Normal 17 16 5" xfId="13552"/>
    <cellStyle name="Normal 17 17" xfId="10924"/>
    <cellStyle name="Normal 17 17 2" xfId="10925"/>
    <cellStyle name="Normal 17 17 2 2" xfId="16737"/>
    <cellStyle name="Normal 17 17 2 3" xfId="13556"/>
    <cellStyle name="Normal 17 17 3" xfId="10926"/>
    <cellStyle name="Normal 17 17 3 2" xfId="16738"/>
    <cellStyle name="Normal 17 17 3 3" xfId="13557"/>
    <cellStyle name="Normal 17 17 4" xfId="16736"/>
    <cellStyle name="Normal 17 17 5" xfId="13555"/>
    <cellStyle name="Normal 17 18" xfId="10927"/>
    <cellStyle name="Normal 17 18 2" xfId="10928"/>
    <cellStyle name="Normal 17 18 2 2" xfId="16740"/>
    <cellStyle name="Normal 17 18 2 3" xfId="13559"/>
    <cellStyle name="Normal 17 18 3" xfId="10929"/>
    <cellStyle name="Normal 17 18 3 2" xfId="16741"/>
    <cellStyle name="Normal 17 18 3 3" xfId="13560"/>
    <cellStyle name="Normal 17 18 4" xfId="16739"/>
    <cellStyle name="Normal 17 18 5" xfId="13558"/>
    <cellStyle name="Normal 17 19" xfId="10930"/>
    <cellStyle name="Normal 17 19 2" xfId="10931"/>
    <cellStyle name="Normal 17 19 2 2" xfId="16743"/>
    <cellStyle name="Normal 17 19 2 3" xfId="13562"/>
    <cellStyle name="Normal 17 19 3" xfId="10932"/>
    <cellStyle name="Normal 17 19 3 2" xfId="16744"/>
    <cellStyle name="Normal 17 19 3 3" xfId="13563"/>
    <cellStyle name="Normal 17 19 4" xfId="16742"/>
    <cellStyle name="Normal 17 19 5" xfId="13561"/>
    <cellStyle name="Normal 17 2" xfId="6029"/>
    <cellStyle name="Normal 17 2 2" xfId="10933"/>
    <cellStyle name="Normal 17 2 2 2" xfId="10934"/>
    <cellStyle name="Normal 17 2 2 2 2" xfId="10935"/>
    <cellStyle name="Normal 17 2 2 2 2 2" xfId="16747"/>
    <cellStyle name="Normal 17 2 2 2 2 3" xfId="13566"/>
    <cellStyle name="Normal 17 2 2 2 3" xfId="10936"/>
    <cellStyle name="Normal 17 2 2 2 3 2" xfId="16748"/>
    <cellStyle name="Normal 17 2 2 2 3 3" xfId="13567"/>
    <cellStyle name="Normal 17 2 2 2 4" xfId="16746"/>
    <cellStyle name="Normal 17 2 2 2 5" xfId="13565"/>
    <cellStyle name="Normal 17 2 2 3" xfId="10937"/>
    <cellStyle name="Normal 17 2 2 3 2" xfId="16749"/>
    <cellStyle name="Normal 17 2 2 3 3" xfId="13568"/>
    <cellStyle name="Normal 17 2 2 4" xfId="10938"/>
    <cellStyle name="Normal 17 2 2 4 2" xfId="16750"/>
    <cellStyle name="Normal 17 2 2 4 3" xfId="13569"/>
    <cellStyle name="Normal 17 2 2 5" xfId="16745"/>
    <cellStyle name="Normal 17 2 2 6" xfId="13564"/>
    <cellStyle name="Normal 17 2 3" xfId="10939"/>
    <cellStyle name="Normal 17 2 3 2" xfId="10940"/>
    <cellStyle name="Normal 17 2 3 2 2" xfId="16752"/>
    <cellStyle name="Normal 17 2 3 2 3" xfId="13571"/>
    <cellStyle name="Normal 17 2 3 3" xfId="10941"/>
    <cellStyle name="Normal 17 2 3 3 2" xfId="16753"/>
    <cellStyle name="Normal 17 2 3 3 3" xfId="13572"/>
    <cellStyle name="Normal 17 2 3 4" xfId="16751"/>
    <cellStyle name="Normal 17 2 3 5" xfId="13570"/>
    <cellStyle name="Normal 17 2 4" xfId="10942"/>
    <cellStyle name="Normal 17 2 4 2" xfId="10943"/>
    <cellStyle name="Normal 17 2 4 2 2" xfId="16755"/>
    <cellStyle name="Normal 17 2 4 2 3" xfId="13574"/>
    <cellStyle name="Normal 17 2 4 3" xfId="10944"/>
    <cellStyle name="Normal 17 2 4 3 2" xfId="16756"/>
    <cellStyle name="Normal 17 2 4 3 3" xfId="13575"/>
    <cellStyle name="Normal 17 2 4 4" xfId="16754"/>
    <cellStyle name="Normal 17 2 4 5" xfId="13573"/>
    <cellStyle name="Normal 17 2 5" xfId="10945"/>
    <cellStyle name="Normal 17 2 5 2" xfId="10946"/>
    <cellStyle name="Normal 17 2 5 2 2" xfId="16758"/>
    <cellStyle name="Normal 17 2 5 2 3" xfId="13577"/>
    <cellStyle name="Normal 17 2 5 3" xfId="10947"/>
    <cellStyle name="Normal 17 2 5 3 2" xfId="16759"/>
    <cellStyle name="Normal 17 2 5 3 3" xfId="13578"/>
    <cellStyle name="Normal 17 2 5 4" xfId="16757"/>
    <cellStyle name="Normal 17 2 5 5" xfId="13576"/>
    <cellStyle name="Normal 17 2 6" xfId="10948"/>
    <cellStyle name="Normal 17 2 6 2" xfId="10949"/>
    <cellStyle name="Normal 17 2 6 2 2" xfId="16761"/>
    <cellStyle name="Normal 17 2 6 2 3" xfId="13580"/>
    <cellStyle name="Normal 17 2 6 3" xfId="10950"/>
    <cellStyle name="Normal 17 2 6 3 2" xfId="16762"/>
    <cellStyle name="Normal 17 2 6 3 3" xfId="13581"/>
    <cellStyle name="Normal 17 2 6 4" xfId="16760"/>
    <cellStyle name="Normal 17 2 6 5" xfId="13579"/>
    <cellStyle name="Normal 17 2 7" xfId="10951"/>
    <cellStyle name="Normal 17 2 7 2" xfId="10952"/>
    <cellStyle name="Normal 17 2 7 2 2" xfId="16764"/>
    <cellStyle name="Normal 17 2 7 2 3" xfId="13583"/>
    <cellStyle name="Normal 17 2 7 3" xfId="10953"/>
    <cellStyle name="Normal 17 2 7 3 2" xfId="16765"/>
    <cellStyle name="Normal 17 2 7 3 3" xfId="13584"/>
    <cellStyle name="Normal 17 2 7 4" xfId="16763"/>
    <cellStyle name="Normal 17 2 7 5" xfId="13582"/>
    <cellStyle name="Normal 17 2 8" xfId="10954"/>
    <cellStyle name="Normal 17 2 8 2" xfId="16766"/>
    <cellStyle name="Normal 17 2 8 3" xfId="13585"/>
    <cellStyle name="Normal 17 2 9" xfId="10955"/>
    <cellStyle name="Normal 17 2 9 2" xfId="16767"/>
    <cellStyle name="Normal 17 2 9 3" xfId="13586"/>
    <cellStyle name="Normal 17 20" xfId="10956"/>
    <cellStyle name="Normal 17 20 2" xfId="16768"/>
    <cellStyle name="Normal 17 20 3" xfId="13587"/>
    <cellStyle name="Normal 17 21" xfId="10957"/>
    <cellStyle name="Normal 17 21 2" xfId="16769"/>
    <cellStyle name="Normal 17 21 3" xfId="13588"/>
    <cellStyle name="Normal 17 3" xfId="4417"/>
    <cellStyle name="Normal 17 3 2" xfId="10958"/>
    <cellStyle name="Normal 17 3 2 2" xfId="10959"/>
    <cellStyle name="Normal 17 3 2 2 2" xfId="10960"/>
    <cellStyle name="Normal 17 3 2 2 2 2" xfId="16772"/>
    <cellStyle name="Normal 17 3 2 2 2 3" xfId="13591"/>
    <cellStyle name="Normal 17 3 2 2 3" xfId="10961"/>
    <cellStyle name="Normal 17 3 2 2 3 2" xfId="16773"/>
    <cellStyle name="Normal 17 3 2 2 3 3" xfId="13592"/>
    <cellStyle name="Normal 17 3 2 2 4" xfId="16771"/>
    <cellStyle name="Normal 17 3 2 2 5" xfId="13590"/>
    <cellStyle name="Normal 17 3 2 3" xfId="10962"/>
    <cellStyle name="Normal 17 3 2 3 2" xfId="16774"/>
    <cellStyle name="Normal 17 3 2 3 3" xfId="13593"/>
    <cellStyle name="Normal 17 3 2 4" xfId="10963"/>
    <cellStyle name="Normal 17 3 2 4 2" xfId="16775"/>
    <cellStyle name="Normal 17 3 2 4 3" xfId="13594"/>
    <cellStyle name="Normal 17 3 2 5" xfId="16770"/>
    <cellStyle name="Normal 17 3 2 6" xfId="13589"/>
    <cellStyle name="Normal 17 3 3" xfId="10964"/>
    <cellStyle name="Normal 17 3 3 2" xfId="10965"/>
    <cellStyle name="Normal 17 3 3 2 2" xfId="16777"/>
    <cellStyle name="Normal 17 3 3 2 3" xfId="13596"/>
    <cellStyle name="Normal 17 3 3 3" xfId="10966"/>
    <cellStyle name="Normal 17 3 3 3 2" xfId="16778"/>
    <cellStyle name="Normal 17 3 3 3 3" xfId="13597"/>
    <cellStyle name="Normal 17 3 3 4" xfId="16776"/>
    <cellStyle name="Normal 17 3 3 5" xfId="13595"/>
    <cellStyle name="Normal 17 3 4" xfId="10967"/>
    <cellStyle name="Normal 17 3 4 2" xfId="10968"/>
    <cellStyle name="Normal 17 3 4 2 2" xfId="16780"/>
    <cellStyle name="Normal 17 3 4 2 3" xfId="13599"/>
    <cellStyle name="Normal 17 3 4 3" xfId="10969"/>
    <cellStyle name="Normal 17 3 4 3 2" xfId="16781"/>
    <cellStyle name="Normal 17 3 4 3 3" xfId="13600"/>
    <cellStyle name="Normal 17 3 4 4" xfId="16779"/>
    <cellStyle name="Normal 17 3 4 5" xfId="13598"/>
    <cellStyle name="Normal 17 3 5" xfId="10970"/>
    <cellStyle name="Normal 17 3 5 2" xfId="10971"/>
    <cellStyle name="Normal 17 3 5 2 2" xfId="16783"/>
    <cellStyle name="Normal 17 3 5 2 3" xfId="13602"/>
    <cellStyle name="Normal 17 3 5 3" xfId="10972"/>
    <cellStyle name="Normal 17 3 5 3 2" xfId="16784"/>
    <cellStyle name="Normal 17 3 5 3 3" xfId="13603"/>
    <cellStyle name="Normal 17 3 5 4" xfId="16782"/>
    <cellStyle name="Normal 17 3 5 5" xfId="13601"/>
    <cellStyle name="Normal 17 3 6" xfId="10973"/>
    <cellStyle name="Normal 17 3 6 2" xfId="10974"/>
    <cellStyle name="Normal 17 3 6 2 2" xfId="16786"/>
    <cellStyle name="Normal 17 3 6 2 3" xfId="13605"/>
    <cellStyle name="Normal 17 3 6 3" xfId="10975"/>
    <cellStyle name="Normal 17 3 6 3 2" xfId="16787"/>
    <cellStyle name="Normal 17 3 6 3 3" xfId="13606"/>
    <cellStyle name="Normal 17 3 6 4" xfId="16785"/>
    <cellStyle name="Normal 17 3 6 5" xfId="13604"/>
    <cellStyle name="Normal 17 3 7" xfId="10976"/>
    <cellStyle name="Normal 17 3 7 2" xfId="10977"/>
    <cellStyle name="Normal 17 3 7 2 2" xfId="16789"/>
    <cellStyle name="Normal 17 3 7 2 3" xfId="13608"/>
    <cellStyle name="Normal 17 3 7 3" xfId="10978"/>
    <cellStyle name="Normal 17 3 7 3 2" xfId="16790"/>
    <cellStyle name="Normal 17 3 7 3 3" xfId="13609"/>
    <cellStyle name="Normal 17 3 7 4" xfId="16788"/>
    <cellStyle name="Normal 17 3 7 5" xfId="13607"/>
    <cellStyle name="Normal 17 3 8" xfId="10979"/>
    <cellStyle name="Normal 17 3 8 2" xfId="16791"/>
    <cellStyle name="Normal 17 3 8 3" xfId="13610"/>
    <cellStyle name="Normal 17 3 9" xfId="10980"/>
    <cellStyle name="Normal 17 3 9 2" xfId="16792"/>
    <cellStyle name="Normal 17 3 9 3" xfId="13611"/>
    <cellStyle name="Normal 17 4" xfId="10981"/>
    <cellStyle name="Normal 17 4 10" xfId="16793"/>
    <cellStyle name="Normal 17 4 11" xfId="13612"/>
    <cellStyle name="Normal 17 4 2" xfId="10982"/>
    <cellStyle name="Normal 17 4 2 2" xfId="10983"/>
    <cellStyle name="Normal 17 4 2 2 2" xfId="10984"/>
    <cellStyle name="Normal 17 4 2 2 2 2" xfId="16796"/>
    <cellStyle name="Normal 17 4 2 2 2 3" xfId="13615"/>
    <cellStyle name="Normal 17 4 2 2 3" xfId="10985"/>
    <cellStyle name="Normal 17 4 2 2 3 2" xfId="16797"/>
    <cellStyle name="Normal 17 4 2 2 3 3" xfId="13616"/>
    <cellStyle name="Normal 17 4 2 2 4" xfId="16795"/>
    <cellStyle name="Normal 17 4 2 2 5" xfId="13614"/>
    <cellStyle name="Normal 17 4 2 3" xfId="10986"/>
    <cellStyle name="Normal 17 4 2 3 2" xfId="16798"/>
    <cellStyle name="Normal 17 4 2 3 3" xfId="13617"/>
    <cellStyle name="Normal 17 4 2 4" xfId="10987"/>
    <cellStyle name="Normal 17 4 2 4 2" xfId="16799"/>
    <cellStyle name="Normal 17 4 2 4 3" xfId="13618"/>
    <cellStyle name="Normal 17 4 2 5" xfId="16794"/>
    <cellStyle name="Normal 17 4 2 6" xfId="13613"/>
    <cellStyle name="Normal 17 4 3" xfId="10988"/>
    <cellStyle name="Normal 17 4 3 2" xfId="10989"/>
    <cellStyle name="Normal 17 4 3 2 2" xfId="16801"/>
    <cellStyle name="Normal 17 4 3 2 3" xfId="13620"/>
    <cellStyle name="Normal 17 4 3 3" xfId="10990"/>
    <cellStyle name="Normal 17 4 3 3 2" xfId="16802"/>
    <cellStyle name="Normal 17 4 3 3 3" xfId="13621"/>
    <cellStyle name="Normal 17 4 3 4" xfId="16800"/>
    <cellStyle name="Normal 17 4 3 5" xfId="13619"/>
    <cellStyle name="Normal 17 4 4" xfId="10991"/>
    <cellStyle name="Normal 17 4 4 2" xfId="10992"/>
    <cellStyle name="Normal 17 4 4 2 2" xfId="16804"/>
    <cellStyle name="Normal 17 4 4 2 3" xfId="13623"/>
    <cellStyle name="Normal 17 4 4 3" xfId="10993"/>
    <cellStyle name="Normal 17 4 4 3 2" xfId="16805"/>
    <cellStyle name="Normal 17 4 4 3 3" xfId="13624"/>
    <cellStyle name="Normal 17 4 4 4" xfId="16803"/>
    <cellStyle name="Normal 17 4 4 5" xfId="13622"/>
    <cellStyle name="Normal 17 4 5" xfId="10994"/>
    <cellStyle name="Normal 17 4 5 2" xfId="10995"/>
    <cellStyle name="Normal 17 4 5 2 2" xfId="16807"/>
    <cellStyle name="Normal 17 4 5 2 3" xfId="13626"/>
    <cellStyle name="Normal 17 4 5 3" xfId="10996"/>
    <cellStyle name="Normal 17 4 5 3 2" xfId="16808"/>
    <cellStyle name="Normal 17 4 5 3 3" xfId="13627"/>
    <cellStyle name="Normal 17 4 5 4" xfId="16806"/>
    <cellStyle name="Normal 17 4 5 5" xfId="13625"/>
    <cellStyle name="Normal 17 4 6" xfId="10997"/>
    <cellStyle name="Normal 17 4 6 2" xfId="10998"/>
    <cellStyle name="Normal 17 4 6 2 2" xfId="16810"/>
    <cellStyle name="Normal 17 4 6 2 3" xfId="13629"/>
    <cellStyle name="Normal 17 4 6 3" xfId="10999"/>
    <cellStyle name="Normal 17 4 6 3 2" xfId="16811"/>
    <cellStyle name="Normal 17 4 6 3 3" xfId="13630"/>
    <cellStyle name="Normal 17 4 6 4" xfId="16809"/>
    <cellStyle name="Normal 17 4 6 5" xfId="13628"/>
    <cellStyle name="Normal 17 4 7" xfId="11000"/>
    <cellStyle name="Normal 17 4 7 2" xfId="11001"/>
    <cellStyle name="Normal 17 4 7 2 2" xfId="16813"/>
    <cellStyle name="Normal 17 4 7 2 3" xfId="13632"/>
    <cellStyle name="Normal 17 4 7 3" xfId="11002"/>
    <cellStyle name="Normal 17 4 7 3 2" xfId="16814"/>
    <cellStyle name="Normal 17 4 7 3 3" xfId="13633"/>
    <cellStyle name="Normal 17 4 7 4" xfId="16812"/>
    <cellStyle name="Normal 17 4 7 5" xfId="13631"/>
    <cellStyle name="Normal 17 4 8" xfId="11003"/>
    <cellStyle name="Normal 17 4 8 2" xfId="16815"/>
    <cellStyle name="Normal 17 4 8 3" xfId="13634"/>
    <cellStyle name="Normal 17 4 9" xfId="11004"/>
    <cellStyle name="Normal 17 4 9 2" xfId="16816"/>
    <cellStyle name="Normal 17 4 9 3" xfId="13635"/>
    <cellStyle name="Normal 17 5" xfId="11005"/>
    <cellStyle name="Normal 17 5 10" xfId="16817"/>
    <cellStyle name="Normal 17 5 11" xfId="13636"/>
    <cellStyle name="Normal 17 5 2" xfId="11006"/>
    <cellStyle name="Normal 17 5 2 2" xfId="11007"/>
    <cellStyle name="Normal 17 5 2 2 2" xfId="11008"/>
    <cellStyle name="Normal 17 5 2 2 2 2" xfId="16820"/>
    <cellStyle name="Normal 17 5 2 2 2 3" xfId="13639"/>
    <cellStyle name="Normal 17 5 2 2 3" xfId="11009"/>
    <cellStyle name="Normal 17 5 2 2 3 2" xfId="16821"/>
    <cellStyle name="Normal 17 5 2 2 3 3" xfId="13640"/>
    <cellStyle name="Normal 17 5 2 2 4" xfId="16819"/>
    <cellStyle name="Normal 17 5 2 2 5" xfId="13638"/>
    <cellStyle name="Normal 17 5 2 3" xfId="11010"/>
    <cellStyle name="Normal 17 5 2 3 2" xfId="16822"/>
    <cellStyle name="Normal 17 5 2 3 3" xfId="13641"/>
    <cellStyle name="Normal 17 5 2 4" xfId="11011"/>
    <cellStyle name="Normal 17 5 2 4 2" xfId="16823"/>
    <cellStyle name="Normal 17 5 2 4 3" xfId="13642"/>
    <cellStyle name="Normal 17 5 2 5" xfId="16818"/>
    <cellStyle name="Normal 17 5 2 6" xfId="13637"/>
    <cellStyle name="Normal 17 5 3" xfId="11012"/>
    <cellStyle name="Normal 17 5 3 2" xfId="11013"/>
    <cellStyle name="Normal 17 5 3 2 2" xfId="16825"/>
    <cellStyle name="Normal 17 5 3 2 3" xfId="13644"/>
    <cellStyle name="Normal 17 5 3 3" xfId="11014"/>
    <cellStyle name="Normal 17 5 3 3 2" xfId="16826"/>
    <cellStyle name="Normal 17 5 3 3 3" xfId="13645"/>
    <cellStyle name="Normal 17 5 3 4" xfId="16824"/>
    <cellStyle name="Normal 17 5 3 5" xfId="13643"/>
    <cellStyle name="Normal 17 5 4" xfId="11015"/>
    <cellStyle name="Normal 17 5 4 2" xfId="11016"/>
    <cellStyle name="Normal 17 5 4 2 2" xfId="16828"/>
    <cellStyle name="Normal 17 5 4 2 3" xfId="13647"/>
    <cellStyle name="Normal 17 5 4 3" xfId="11017"/>
    <cellStyle name="Normal 17 5 4 3 2" xfId="16829"/>
    <cellStyle name="Normal 17 5 4 3 3" xfId="13648"/>
    <cellStyle name="Normal 17 5 4 4" xfId="16827"/>
    <cellStyle name="Normal 17 5 4 5" xfId="13646"/>
    <cellStyle name="Normal 17 5 5" xfId="11018"/>
    <cellStyle name="Normal 17 5 5 2" xfId="11019"/>
    <cellStyle name="Normal 17 5 5 2 2" xfId="16831"/>
    <cellStyle name="Normal 17 5 5 2 3" xfId="13650"/>
    <cellStyle name="Normal 17 5 5 3" xfId="11020"/>
    <cellStyle name="Normal 17 5 5 3 2" xfId="16832"/>
    <cellStyle name="Normal 17 5 5 3 3" xfId="13651"/>
    <cellStyle name="Normal 17 5 5 4" xfId="16830"/>
    <cellStyle name="Normal 17 5 5 5" xfId="13649"/>
    <cellStyle name="Normal 17 5 6" xfId="11021"/>
    <cellStyle name="Normal 17 5 6 2" xfId="11022"/>
    <cellStyle name="Normal 17 5 6 2 2" xfId="16834"/>
    <cellStyle name="Normal 17 5 6 2 3" xfId="13653"/>
    <cellStyle name="Normal 17 5 6 3" xfId="11023"/>
    <cellStyle name="Normal 17 5 6 3 2" xfId="16835"/>
    <cellStyle name="Normal 17 5 6 3 3" xfId="13654"/>
    <cellStyle name="Normal 17 5 6 4" xfId="16833"/>
    <cellStyle name="Normal 17 5 6 5" xfId="13652"/>
    <cellStyle name="Normal 17 5 7" xfId="11024"/>
    <cellStyle name="Normal 17 5 7 2" xfId="11025"/>
    <cellStyle name="Normal 17 5 7 2 2" xfId="16837"/>
    <cellStyle name="Normal 17 5 7 2 3" xfId="13656"/>
    <cellStyle name="Normal 17 5 7 3" xfId="11026"/>
    <cellStyle name="Normal 17 5 7 3 2" xfId="16838"/>
    <cellStyle name="Normal 17 5 7 3 3" xfId="13657"/>
    <cellStyle name="Normal 17 5 7 4" xfId="16836"/>
    <cellStyle name="Normal 17 5 7 5" xfId="13655"/>
    <cellStyle name="Normal 17 5 8" xfId="11027"/>
    <cellStyle name="Normal 17 5 8 2" xfId="16839"/>
    <cellStyle name="Normal 17 5 8 3" xfId="13658"/>
    <cellStyle name="Normal 17 5 9" xfId="11028"/>
    <cellStyle name="Normal 17 5 9 2" xfId="16840"/>
    <cellStyle name="Normal 17 5 9 3" xfId="13659"/>
    <cellStyle name="Normal 17 6" xfId="11029"/>
    <cellStyle name="Normal 17 6 10" xfId="16841"/>
    <cellStyle name="Normal 17 6 11" xfId="13660"/>
    <cellStyle name="Normal 17 6 2" xfId="11030"/>
    <cellStyle name="Normal 17 6 2 2" xfId="11031"/>
    <cellStyle name="Normal 17 6 2 2 2" xfId="11032"/>
    <cellStyle name="Normal 17 6 2 2 2 2" xfId="16844"/>
    <cellStyle name="Normal 17 6 2 2 2 3" xfId="13663"/>
    <cellStyle name="Normal 17 6 2 2 3" xfId="11033"/>
    <cellStyle name="Normal 17 6 2 2 3 2" xfId="16845"/>
    <cellStyle name="Normal 17 6 2 2 3 3" xfId="13664"/>
    <cellStyle name="Normal 17 6 2 2 4" xfId="16843"/>
    <cellStyle name="Normal 17 6 2 2 5" xfId="13662"/>
    <cellStyle name="Normal 17 6 2 3" xfId="11034"/>
    <cellStyle name="Normal 17 6 2 3 2" xfId="16846"/>
    <cellStyle name="Normal 17 6 2 3 3" xfId="13665"/>
    <cellStyle name="Normal 17 6 2 4" xfId="11035"/>
    <cellStyle name="Normal 17 6 2 4 2" xfId="16847"/>
    <cellStyle name="Normal 17 6 2 4 3" xfId="13666"/>
    <cellStyle name="Normal 17 6 2 5" xfId="16842"/>
    <cellStyle name="Normal 17 6 2 6" xfId="13661"/>
    <cellStyle name="Normal 17 6 3" xfId="11036"/>
    <cellStyle name="Normal 17 6 3 2" xfId="11037"/>
    <cellStyle name="Normal 17 6 3 2 2" xfId="16849"/>
    <cellStyle name="Normal 17 6 3 2 3" xfId="13668"/>
    <cellStyle name="Normal 17 6 3 3" xfId="11038"/>
    <cellStyle name="Normal 17 6 3 3 2" xfId="16850"/>
    <cellStyle name="Normal 17 6 3 3 3" xfId="13669"/>
    <cellStyle name="Normal 17 6 3 4" xfId="16848"/>
    <cellStyle name="Normal 17 6 3 5" xfId="13667"/>
    <cellStyle name="Normal 17 6 4" xfId="11039"/>
    <cellStyle name="Normal 17 6 4 2" xfId="11040"/>
    <cellStyle name="Normal 17 6 4 2 2" xfId="16852"/>
    <cellStyle name="Normal 17 6 4 2 3" xfId="13671"/>
    <cellStyle name="Normal 17 6 4 3" xfId="11041"/>
    <cellStyle name="Normal 17 6 4 3 2" xfId="16853"/>
    <cellStyle name="Normal 17 6 4 3 3" xfId="13672"/>
    <cellStyle name="Normal 17 6 4 4" xfId="16851"/>
    <cellStyle name="Normal 17 6 4 5" xfId="13670"/>
    <cellStyle name="Normal 17 6 5" xfId="11042"/>
    <cellStyle name="Normal 17 6 5 2" xfId="11043"/>
    <cellStyle name="Normal 17 6 5 2 2" xfId="16855"/>
    <cellStyle name="Normal 17 6 5 2 3" xfId="13674"/>
    <cellStyle name="Normal 17 6 5 3" xfId="11044"/>
    <cellStyle name="Normal 17 6 5 3 2" xfId="16856"/>
    <cellStyle name="Normal 17 6 5 3 3" xfId="13675"/>
    <cellStyle name="Normal 17 6 5 4" xfId="16854"/>
    <cellStyle name="Normal 17 6 5 5" xfId="13673"/>
    <cellStyle name="Normal 17 6 6" xfId="11045"/>
    <cellStyle name="Normal 17 6 6 2" xfId="11046"/>
    <cellStyle name="Normal 17 6 6 2 2" xfId="16858"/>
    <cellStyle name="Normal 17 6 6 2 3" xfId="13677"/>
    <cellStyle name="Normal 17 6 6 3" xfId="11047"/>
    <cellStyle name="Normal 17 6 6 3 2" xfId="16859"/>
    <cellStyle name="Normal 17 6 6 3 3" xfId="13678"/>
    <cellStyle name="Normal 17 6 6 4" xfId="16857"/>
    <cellStyle name="Normal 17 6 6 5" xfId="13676"/>
    <cellStyle name="Normal 17 6 7" xfId="11048"/>
    <cellStyle name="Normal 17 6 7 2" xfId="11049"/>
    <cellStyle name="Normal 17 6 7 2 2" xfId="16861"/>
    <cellStyle name="Normal 17 6 7 2 3" xfId="13680"/>
    <cellStyle name="Normal 17 6 7 3" xfId="11050"/>
    <cellStyle name="Normal 17 6 7 3 2" xfId="16862"/>
    <cellStyle name="Normal 17 6 7 3 3" xfId="13681"/>
    <cellStyle name="Normal 17 6 7 4" xfId="16860"/>
    <cellStyle name="Normal 17 6 7 5" xfId="13679"/>
    <cellStyle name="Normal 17 6 8" xfId="11051"/>
    <cellStyle name="Normal 17 6 8 2" xfId="16863"/>
    <cellStyle name="Normal 17 6 8 3" xfId="13682"/>
    <cellStyle name="Normal 17 6 9" xfId="11052"/>
    <cellStyle name="Normal 17 6 9 2" xfId="16864"/>
    <cellStyle name="Normal 17 6 9 3" xfId="13683"/>
    <cellStyle name="Normal 17 7" xfId="11053"/>
    <cellStyle name="Normal 17 7 10" xfId="16865"/>
    <cellStyle name="Normal 17 7 11" xfId="13684"/>
    <cellStyle name="Normal 17 7 2" xfId="11054"/>
    <cellStyle name="Normal 17 7 2 2" xfId="11055"/>
    <cellStyle name="Normal 17 7 2 2 2" xfId="11056"/>
    <cellStyle name="Normal 17 7 2 2 2 2" xfId="16868"/>
    <cellStyle name="Normal 17 7 2 2 2 3" xfId="13687"/>
    <cellStyle name="Normal 17 7 2 2 3" xfId="11057"/>
    <cellStyle name="Normal 17 7 2 2 3 2" xfId="16869"/>
    <cellStyle name="Normal 17 7 2 2 3 3" xfId="13688"/>
    <cellStyle name="Normal 17 7 2 2 4" xfId="16867"/>
    <cellStyle name="Normal 17 7 2 2 5" xfId="13686"/>
    <cellStyle name="Normal 17 7 2 3" xfId="11058"/>
    <cellStyle name="Normal 17 7 2 3 2" xfId="16870"/>
    <cellStyle name="Normal 17 7 2 3 3" xfId="13689"/>
    <cellStyle name="Normal 17 7 2 4" xfId="11059"/>
    <cellStyle name="Normal 17 7 2 4 2" xfId="16871"/>
    <cellStyle name="Normal 17 7 2 4 3" xfId="13690"/>
    <cellStyle name="Normal 17 7 2 5" xfId="16866"/>
    <cellStyle name="Normal 17 7 2 6" xfId="13685"/>
    <cellStyle name="Normal 17 7 3" xfId="11060"/>
    <cellStyle name="Normal 17 7 3 2" xfId="11061"/>
    <cellStyle name="Normal 17 7 3 2 2" xfId="16873"/>
    <cellStyle name="Normal 17 7 3 2 3" xfId="13692"/>
    <cellStyle name="Normal 17 7 3 3" xfId="11062"/>
    <cellStyle name="Normal 17 7 3 3 2" xfId="16874"/>
    <cellStyle name="Normal 17 7 3 3 3" xfId="13693"/>
    <cellStyle name="Normal 17 7 3 4" xfId="16872"/>
    <cellStyle name="Normal 17 7 3 5" xfId="13691"/>
    <cellStyle name="Normal 17 7 4" xfId="11063"/>
    <cellStyle name="Normal 17 7 4 2" xfId="11064"/>
    <cellStyle name="Normal 17 7 4 2 2" xfId="16876"/>
    <cellStyle name="Normal 17 7 4 2 3" xfId="13695"/>
    <cellStyle name="Normal 17 7 4 3" xfId="11065"/>
    <cellStyle name="Normal 17 7 4 3 2" xfId="16877"/>
    <cellStyle name="Normal 17 7 4 3 3" xfId="13696"/>
    <cellStyle name="Normal 17 7 4 4" xfId="16875"/>
    <cellStyle name="Normal 17 7 4 5" xfId="13694"/>
    <cellStyle name="Normal 17 7 5" xfId="11066"/>
    <cellStyle name="Normal 17 7 5 2" xfId="11067"/>
    <cellStyle name="Normal 17 7 5 2 2" xfId="16879"/>
    <cellStyle name="Normal 17 7 5 2 3" xfId="13698"/>
    <cellStyle name="Normal 17 7 5 3" xfId="11068"/>
    <cellStyle name="Normal 17 7 5 3 2" xfId="16880"/>
    <cellStyle name="Normal 17 7 5 3 3" xfId="13699"/>
    <cellStyle name="Normal 17 7 5 4" xfId="16878"/>
    <cellStyle name="Normal 17 7 5 5" xfId="13697"/>
    <cellStyle name="Normal 17 7 6" xfId="11069"/>
    <cellStyle name="Normal 17 7 6 2" xfId="11070"/>
    <cellStyle name="Normal 17 7 6 2 2" xfId="16882"/>
    <cellStyle name="Normal 17 7 6 2 3" xfId="13701"/>
    <cellStyle name="Normal 17 7 6 3" xfId="11071"/>
    <cellStyle name="Normal 17 7 6 3 2" xfId="16883"/>
    <cellStyle name="Normal 17 7 6 3 3" xfId="13702"/>
    <cellStyle name="Normal 17 7 6 4" xfId="16881"/>
    <cellStyle name="Normal 17 7 6 5" xfId="13700"/>
    <cellStyle name="Normal 17 7 7" xfId="11072"/>
    <cellStyle name="Normal 17 7 7 2" xfId="11073"/>
    <cellStyle name="Normal 17 7 7 2 2" xfId="16885"/>
    <cellStyle name="Normal 17 7 7 2 3" xfId="13704"/>
    <cellStyle name="Normal 17 7 7 3" xfId="11074"/>
    <cellStyle name="Normal 17 7 7 3 2" xfId="16886"/>
    <cellStyle name="Normal 17 7 7 3 3" xfId="13705"/>
    <cellStyle name="Normal 17 7 7 4" xfId="16884"/>
    <cellStyle name="Normal 17 7 7 5" xfId="13703"/>
    <cellStyle name="Normal 17 7 8" xfId="11075"/>
    <cellStyle name="Normal 17 7 8 2" xfId="16887"/>
    <cellStyle name="Normal 17 7 8 3" xfId="13706"/>
    <cellStyle name="Normal 17 7 9" xfId="11076"/>
    <cellStyle name="Normal 17 7 9 2" xfId="16888"/>
    <cellStyle name="Normal 17 7 9 3" xfId="13707"/>
    <cellStyle name="Normal 17 8" xfId="11077"/>
    <cellStyle name="Normal 17 8 2" xfId="11078"/>
    <cellStyle name="Normal 17 8 2 10" xfId="11079"/>
    <cellStyle name="Normal 17 8 2 10 2" xfId="16890"/>
    <cellStyle name="Normal 17 8 2 10 3" xfId="13709"/>
    <cellStyle name="Normal 17 8 2 11" xfId="11080"/>
    <cellStyle name="Normal 17 8 2 11 2" xfId="16891"/>
    <cellStyle name="Normal 17 8 2 11 3" xfId="13710"/>
    <cellStyle name="Normal 17 8 2 12" xfId="16889"/>
    <cellStyle name="Normal 17 8 2 13" xfId="13708"/>
    <cellStyle name="Normal 17 8 2 2" xfId="11081"/>
    <cellStyle name="Normal 17 8 2 3" xfId="11082"/>
    <cellStyle name="Normal 17 8 2 4" xfId="11083"/>
    <cellStyle name="Normal 17 8 2 5" xfId="11084"/>
    <cellStyle name="Normal 17 8 2 5 2" xfId="11085"/>
    <cellStyle name="Normal 17 8 2 5 2 2" xfId="11086"/>
    <cellStyle name="Normal 17 8 2 5 2 2 2" xfId="16894"/>
    <cellStyle name="Normal 17 8 2 5 2 2 3" xfId="13713"/>
    <cellStyle name="Normal 17 8 2 5 2 3" xfId="11087"/>
    <cellStyle name="Normal 17 8 2 5 2 3 2" xfId="16895"/>
    <cellStyle name="Normal 17 8 2 5 2 3 3" xfId="13714"/>
    <cellStyle name="Normal 17 8 2 5 2 4" xfId="16893"/>
    <cellStyle name="Normal 17 8 2 5 2 5" xfId="13712"/>
    <cellStyle name="Normal 17 8 2 5 3" xfId="11088"/>
    <cellStyle name="Normal 17 8 2 5 3 2" xfId="16896"/>
    <cellStyle name="Normal 17 8 2 5 3 3" xfId="13715"/>
    <cellStyle name="Normal 17 8 2 5 4" xfId="11089"/>
    <cellStyle name="Normal 17 8 2 5 4 2" xfId="16897"/>
    <cellStyle name="Normal 17 8 2 5 4 3" xfId="13716"/>
    <cellStyle name="Normal 17 8 2 5 5" xfId="16892"/>
    <cellStyle name="Normal 17 8 2 5 6" xfId="13711"/>
    <cellStyle name="Normal 17 8 2 6" xfId="11090"/>
    <cellStyle name="Normal 17 8 2 6 2" xfId="11091"/>
    <cellStyle name="Normal 17 8 2 6 2 2" xfId="16899"/>
    <cellStyle name="Normal 17 8 2 6 2 3" xfId="13718"/>
    <cellStyle name="Normal 17 8 2 6 3" xfId="11092"/>
    <cellStyle name="Normal 17 8 2 6 3 2" xfId="16900"/>
    <cellStyle name="Normal 17 8 2 6 3 3" xfId="13719"/>
    <cellStyle name="Normal 17 8 2 6 4" xfId="16898"/>
    <cellStyle name="Normal 17 8 2 6 5" xfId="13717"/>
    <cellStyle name="Normal 17 8 2 7" xfId="11093"/>
    <cellStyle name="Normal 17 8 2 7 2" xfId="11094"/>
    <cellStyle name="Normal 17 8 2 7 2 2" xfId="16902"/>
    <cellStyle name="Normal 17 8 2 7 2 3" xfId="13721"/>
    <cellStyle name="Normal 17 8 2 7 3" xfId="11095"/>
    <cellStyle name="Normal 17 8 2 7 3 2" xfId="16903"/>
    <cellStyle name="Normal 17 8 2 7 3 3" xfId="13722"/>
    <cellStyle name="Normal 17 8 2 7 4" xfId="16901"/>
    <cellStyle name="Normal 17 8 2 7 5" xfId="13720"/>
    <cellStyle name="Normal 17 8 2 8" xfId="11096"/>
    <cellStyle name="Normal 17 8 2 8 2" xfId="11097"/>
    <cellStyle name="Normal 17 8 2 8 2 2" xfId="16905"/>
    <cellStyle name="Normal 17 8 2 8 2 3" xfId="13724"/>
    <cellStyle name="Normal 17 8 2 8 3" xfId="11098"/>
    <cellStyle name="Normal 17 8 2 8 3 2" xfId="16906"/>
    <cellStyle name="Normal 17 8 2 8 3 3" xfId="13725"/>
    <cellStyle name="Normal 17 8 2 8 4" xfId="16904"/>
    <cellStyle name="Normal 17 8 2 8 5" xfId="13723"/>
    <cellStyle name="Normal 17 8 2 9" xfId="11099"/>
    <cellStyle name="Normal 17 8 2 9 2" xfId="11100"/>
    <cellStyle name="Normal 17 8 2 9 2 2" xfId="16908"/>
    <cellStyle name="Normal 17 8 2 9 2 3" xfId="13727"/>
    <cellStyle name="Normal 17 8 2 9 3" xfId="11101"/>
    <cellStyle name="Normal 17 8 2 9 3 2" xfId="16909"/>
    <cellStyle name="Normal 17 8 2 9 3 3" xfId="13728"/>
    <cellStyle name="Normal 17 8 2 9 4" xfId="16907"/>
    <cellStyle name="Normal 17 8 2 9 5" xfId="13726"/>
    <cellStyle name="Normal 17 8 3" xfId="11102"/>
    <cellStyle name="Normal 17 8 4" xfId="11103"/>
    <cellStyle name="Normal 17 8 4 10" xfId="13729"/>
    <cellStyle name="Normal 17 8 4 2" xfId="11104"/>
    <cellStyle name="Normal 17 8 4 2 2" xfId="11105"/>
    <cellStyle name="Normal 17 8 4 2 2 2" xfId="11106"/>
    <cellStyle name="Normal 17 8 4 2 2 2 2" xfId="16913"/>
    <cellStyle name="Normal 17 8 4 2 2 2 3" xfId="13732"/>
    <cellStyle name="Normal 17 8 4 2 2 3" xfId="11107"/>
    <cellStyle name="Normal 17 8 4 2 2 3 2" xfId="16914"/>
    <cellStyle name="Normal 17 8 4 2 2 3 3" xfId="13733"/>
    <cellStyle name="Normal 17 8 4 2 2 4" xfId="16912"/>
    <cellStyle name="Normal 17 8 4 2 2 5" xfId="13731"/>
    <cellStyle name="Normal 17 8 4 2 3" xfId="11108"/>
    <cellStyle name="Normal 17 8 4 2 3 2" xfId="16915"/>
    <cellStyle name="Normal 17 8 4 2 3 3" xfId="13734"/>
    <cellStyle name="Normal 17 8 4 2 4" xfId="11109"/>
    <cellStyle name="Normal 17 8 4 2 4 2" xfId="16916"/>
    <cellStyle name="Normal 17 8 4 2 4 3" xfId="13735"/>
    <cellStyle name="Normal 17 8 4 2 5" xfId="16911"/>
    <cellStyle name="Normal 17 8 4 2 6" xfId="13730"/>
    <cellStyle name="Normal 17 8 4 3" xfId="11110"/>
    <cellStyle name="Normal 17 8 4 3 2" xfId="11111"/>
    <cellStyle name="Normal 17 8 4 3 2 2" xfId="16918"/>
    <cellStyle name="Normal 17 8 4 3 2 3" xfId="13737"/>
    <cellStyle name="Normal 17 8 4 3 3" xfId="11112"/>
    <cellStyle name="Normal 17 8 4 3 3 2" xfId="16919"/>
    <cellStyle name="Normal 17 8 4 3 3 3" xfId="13738"/>
    <cellStyle name="Normal 17 8 4 3 4" xfId="16917"/>
    <cellStyle name="Normal 17 8 4 3 5" xfId="13736"/>
    <cellStyle name="Normal 17 8 4 4" xfId="11113"/>
    <cellStyle name="Normal 17 8 4 4 2" xfId="11114"/>
    <cellStyle name="Normal 17 8 4 4 2 2" xfId="16921"/>
    <cellStyle name="Normal 17 8 4 4 2 3" xfId="13740"/>
    <cellStyle name="Normal 17 8 4 4 3" xfId="11115"/>
    <cellStyle name="Normal 17 8 4 4 3 2" xfId="16922"/>
    <cellStyle name="Normal 17 8 4 4 3 3" xfId="13741"/>
    <cellStyle name="Normal 17 8 4 4 4" xfId="16920"/>
    <cellStyle name="Normal 17 8 4 4 5" xfId="13739"/>
    <cellStyle name="Normal 17 8 4 5" xfId="11116"/>
    <cellStyle name="Normal 17 8 4 5 2" xfId="11117"/>
    <cellStyle name="Normal 17 8 4 5 2 2" xfId="16924"/>
    <cellStyle name="Normal 17 8 4 5 2 3" xfId="13743"/>
    <cellStyle name="Normal 17 8 4 5 3" xfId="11118"/>
    <cellStyle name="Normal 17 8 4 5 3 2" xfId="16925"/>
    <cellStyle name="Normal 17 8 4 5 3 3" xfId="13744"/>
    <cellStyle name="Normal 17 8 4 5 4" xfId="16923"/>
    <cellStyle name="Normal 17 8 4 5 5" xfId="13742"/>
    <cellStyle name="Normal 17 8 4 6" xfId="11119"/>
    <cellStyle name="Normal 17 8 4 6 2" xfId="11120"/>
    <cellStyle name="Normal 17 8 4 6 2 2" xfId="16927"/>
    <cellStyle name="Normal 17 8 4 6 2 3" xfId="13746"/>
    <cellStyle name="Normal 17 8 4 6 3" xfId="11121"/>
    <cellStyle name="Normal 17 8 4 6 3 2" xfId="16928"/>
    <cellStyle name="Normal 17 8 4 6 3 3" xfId="13747"/>
    <cellStyle name="Normal 17 8 4 6 4" xfId="16926"/>
    <cellStyle name="Normal 17 8 4 6 5" xfId="13745"/>
    <cellStyle name="Normal 17 8 4 7" xfId="11122"/>
    <cellStyle name="Normal 17 8 4 7 2" xfId="16929"/>
    <cellStyle name="Normal 17 8 4 7 3" xfId="13748"/>
    <cellStyle name="Normal 17 8 4 8" xfId="11123"/>
    <cellStyle name="Normal 17 8 4 8 2" xfId="16930"/>
    <cellStyle name="Normal 17 8 4 8 3" xfId="13749"/>
    <cellStyle name="Normal 17 8 4 9" xfId="16910"/>
    <cellStyle name="Normal 17 8 5" xfId="11124"/>
    <cellStyle name="Normal 17 8 5 10" xfId="13750"/>
    <cellStyle name="Normal 17 8 5 2" xfId="11125"/>
    <cellStyle name="Normal 17 8 5 2 2" xfId="11126"/>
    <cellStyle name="Normal 17 8 5 2 2 2" xfId="11127"/>
    <cellStyle name="Normal 17 8 5 2 2 2 2" xfId="16934"/>
    <cellStyle name="Normal 17 8 5 2 2 2 3" xfId="13753"/>
    <cellStyle name="Normal 17 8 5 2 2 3" xfId="11128"/>
    <cellStyle name="Normal 17 8 5 2 2 3 2" xfId="16935"/>
    <cellStyle name="Normal 17 8 5 2 2 3 3" xfId="13754"/>
    <cellStyle name="Normal 17 8 5 2 2 4" xfId="16933"/>
    <cellStyle name="Normal 17 8 5 2 2 5" xfId="13752"/>
    <cellStyle name="Normal 17 8 5 2 3" xfId="11129"/>
    <cellStyle name="Normal 17 8 5 2 3 2" xfId="16936"/>
    <cellStyle name="Normal 17 8 5 2 3 3" xfId="13755"/>
    <cellStyle name="Normal 17 8 5 2 4" xfId="11130"/>
    <cellStyle name="Normal 17 8 5 2 4 2" xfId="16937"/>
    <cellStyle name="Normal 17 8 5 2 4 3" xfId="13756"/>
    <cellStyle name="Normal 17 8 5 2 5" xfId="16932"/>
    <cellStyle name="Normal 17 8 5 2 6" xfId="13751"/>
    <cellStyle name="Normal 17 8 5 3" xfId="11131"/>
    <cellStyle name="Normal 17 8 5 3 2" xfId="11132"/>
    <cellStyle name="Normal 17 8 5 3 2 2" xfId="16939"/>
    <cellStyle name="Normal 17 8 5 3 2 3" xfId="13758"/>
    <cellStyle name="Normal 17 8 5 3 3" xfId="11133"/>
    <cellStyle name="Normal 17 8 5 3 3 2" xfId="16940"/>
    <cellStyle name="Normal 17 8 5 3 3 3" xfId="13759"/>
    <cellStyle name="Normal 17 8 5 3 4" xfId="16938"/>
    <cellStyle name="Normal 17 8 5 3 5" xfId="13757"/>
    <cellStyle name="Normal 17 8 5 4" xfId="11134"/>
    <cellStyle name="Normal 17 8 5 4 2" xfId="11135"/>
    <cellStyle name="Normal 17 8 5 4 2 2" xfId="16942"/>
    <cellStyle name="Normal 17 8 5 4 2 3" xfId="13761"/>
    <cellStyle name="Normal 17 8 5 4 3" xfId="11136"/>
    <cellStyle name="Normal 17 8 5 4 3 2" xfId="16943"/>
    <cellStyle name="Normal 17 8 5 4 3 3" xfId="13762"/>
    <cellStyle name="Normal 17 8 5 4 4" xfId="16941"/>
    <cellStyle name="Normal 17 8 5 4 5" xfId="13760"/>
    <cellStyle name="Normal 17 8 5 5" xfId="11137"/>
    <cellStyle name="Normal 17 8 5 5 2" xfId="11138"/>
    <cellStyle name="Normal 17 8 5 5 2 2" xfId="16945"/>
    <cellStyle name="Normal 17 8 5 5 2 3" xfId="13764"/>
    <cellStyle name="Normal 17 8 5 5 3" xfId="11139"/>
    <cellStyle name="Normal 17 8 5 5 3 2" xfId="16946"/>
    <cellStyle name="Normal 17 8 5 5 3 3" xfId="13765"/>
    <cellStyle name="Normal 17 8 5 5 4" xfId="16944"/>
    <cellStyle name="Normal 17 8 5 5 5" xfId="13763"/>
    <cellStyle name="Normal 17 8 5 6" xfId="11140"/>
    <cellStyle name="Normal 17 8 5 6 2" xfId="11141"/>
    <cellStyle name="Normal 17 8 5 6 2 2" xfId="16948"/>
    <cellStyle name="Normal 17 8 5 6 2 3" xfId="13767"/>
    <cellStyle name="Normal 17 8 5 6 3" xfId="11142"/>
    <cellStyle name="Normal 17 8 5 6 3 2" xfId="16949"/>
    <cellStyle name="Normal 17 8 5 6 3 3" xfId="13768"/>
    <cellStyle name="Normal 17 8 5 6 4" xfId="16947"/>
    <cellStyle name="Normal 17 8 5 6 5" xfId="13766"/>
    <cellStyle name="Normal 17 8 5 7" xfId="11143"/>
    <cellStyle name="Normal 17 8 5 7 2" xfId="16950"/>
    <cellStyle name="Normal 17 8 5 7 3" xfId="13769"/>
    <cellStyle name="Normal 17 8 5 8" xfId="11144"/>
    <cellStyle name="Normal 17 8 5 8 2" xfId="16951"/>
    <cellStyle name="Normal 17 8 5 8 3" xfId="13770"/>
    <cellStyle name="Normal 17 8 5 9" xfId="16931"/>
    <cellStyle name="Normal 17 9" xfId="11145"/>
    <cellStyle name="Normal 170" xfId="9532"/>
    <cellStyle name="Normal 171" xfId="9566"/>
    <cellStyle name="Normal 171 2" xfId="9598"/>
    <cellStyle name="Normal 172" xfId="10054"/>
    <cellStyle name="Normal 172 2" xfId="16460"/>
    <cellStyle name="Normal 172 3" xfId="13279"/>
    <cellStyle name="Normal 173" xfId="13113"/>
    <cellStyle name="Normal 173 2" xfId="18401"/>
    <cellStyle name="Normal 173 3" xfId="15220"/>
    <cellStyle name="Normal 174" xfId="13114"/>
    <cellStyle name="Normal 174 2" xfId="38062"/>
    <cellStyle name="Normal 174 3" xfId="15221"/>
    <cellStyle name="Normal 175" xfId="15222"/>
    <cellStyle name="Normal 175 2" xfId="38063"/>
    <cellStyle name="Normal 176" xfId="15223"/>
    <cellStyle name="Normal 176 2" xfId="38061"/>
    <cellStyle name="Normal 177" xfId="15224"/>
    <cellStyle name="Normal 177 2" xfId="38060"/>
    <cellStyle name="Normal 178" xfId="15225"/>
    <cellStyle name="Normal 179" xfId="15226"/>
    <cellStyle name="Normal 18" xfId="1621"/>
    <cellStyle name="Normal 18 10" xfId="11146"/>
    <cellStyle name="Normal 18 10 10" xfId="13771"/>
    <cellStyle name="Normal 18 10 2" xfId="11147"/>
    <cellStyle name="Normal 18 10 2 2" xfId="11148"/>
    <cellStyle name="Normal 18 10 2 2 2" xfId="11149"/>
    <cellStyle name="Normal 18 10 2 2 2 2" xfId="16955"/>
    <cellStyle name="Normal 18 10 2 2 2 3" xfId="13774"/>
    <cellStyle name="Normal 18 10 2 2 3" xfId="11150"/>
    <cellStyle name="Normal 18 10 2 2 3 2" xfId="16956"/>
    <cellStyle name="Normal 18 10 2 2 3 3" xfId="13775"/>
    <cellStyle name="Normal 18 10 2 2 4" xfId="16954"/>
    <cellStyle name="Normal 18 10 2 2 5" xfId="13773"/>
    <cellStyle name="Normal 18 10 2 3" xfId="11151"/>
    <cellStyle name="Normal 18 10 2 3 2" xfId="16957"/>
    <cellStyle name="Normal 18 10 2 3 3" xfId="13776"/>
    <cellStyle name="Normal 18 10 2 4" xfId="11152"/>
    <cellStyle name="Normal 18 10 2 4 2" xfId="16958"/>
    <cellStyle name="Normal 18 10 2 4 3" xfId="13777"/>
    <cellStyle name="Normal 18 10 2 5" xfId="16953"/>
    <cellStyle name="Normal 18 10 2 6" xfId="13772"/>
    <cellStyle name="Normal 18 10 3" xfId="11153"/>
    <cellStyle name="Normal 18 10 3 2" xfId="11154"/>
    <cellStyle name="Normal 18 10 3 2 2" xfId="16960"/>
    <cellStyle name="Normal 18 10 3 2 3" xfId="13779"/>
    <cellStyle name="Normal 18 10 3 3" xfId="11155"/>
    <cellStyle name="Normal 18 10 3 3 2" xfId="16961"/>
    <cellStyle name="Normal 18 10 3 3 3" xfId="13780"/>
    <cellStyle name="Normal 18 10 3 4" xfId="16959"/>
    <cellStyle name="Normal 18 10 3 5" xfId="13778"/>
    <cellStyle name="Normal 18 10 4" xfId="11156"/>
    <cellStyle name="Normal 18 10 4 2" xfId="11157"/>
    <cellStyle name="Normal 18 10 4 2 2" xfId="16963"/>
    <cellStyle name="Normal 18 10 4 2 3" xfId="13782"/>
    <cellStyle name="Normal 18 10 4 3" xfId="11158"/>
    <cellStyle name="Normal 18 10 4 3 2" xfId="16964"/>
    <cellStyle name="Normal 18 10 4 3 3" xfId="13783"/>
    <cellStyle name="Normal 18 10 4 4" xfId="16962"/>
    <cellStyle name="Normal 18 10 4 5" xfId="13781"/>
    <cellStyle name="Normal 18 10 5" xfId="11159"/>
    <cellStyle name="Normal 18 10 5 2" xfId="11160"/>
    <cellStyle name="Normal 18 10 5 2 2" xfId="16966"/>
    <cellStyle name="Normal 18 10 5 2 3" xfId="13785"/>
    <cellStyle name="Normal 18 10 5 3" xfId="11161"/>
    <cellStyle name="Normal 18 10 5 3 2" xfId="16967"/>
    <cellStyle name="Normal 18 10 5 3 3" xfId="13786"/>
    <cellStyle name="Normal 18 10 5 4" xfId="16965"/>
    <cellStyle name="Normal 18 10 5 5" xfId="13784"/>
    <cellStyle name="Normal 18 10 6" xfId="11162"/>
    <cellStyle name="Normal 18 10 6 2" xfId="11163"/>
    <cellStyle name="Normal 18 10 6 2 2" xfId="16969"/>
    <cellStyle name="Normal 18 10 6 2 3" xfId="13788"/>
    <cellStyle name="Normal 18 10 6 3" xfId="11164"/>
    <cellStyle name="Normal 18 10 6 3 2" xfId="16970"/>
    <cellStyle name="Normal 18 10 6 3 3" xfId="13789"/>
    <cellStyle name="Normal 18 10 6 4" xfId="16968"/>
    <cellStyle name="Normal 18 10 6 5" xfId="13787"/>
    <cellStyle name="Normal 18 10 7" xfId="11165"/>
    <cellStyle name="Normal 18 10 7 2" xfId="16971"/>
    <cellStyle name="Normal 18 10 7 3" xfId="13790"/>
    <cellStyle name="Normal 18 10 8" xfId="11166"/>
    <cellStyle name="Normal 18 10 8 2" xfId="16972"/>
    <cellStyle name="Normal 18 10 8 3" xfId="13791"/>
    <cellStyle name="Normal 18 10 9" xfId="16952"/>
    <cellStyle name="Normal 18 11" xfId="11167"/>
    <cellStyle name="Normal 18 11 10" xfId="13792"/>
    <cellStyle name="Normal 18 11 2" xfId="11168"/>
    <cellStyle name="Normal 18 11 2 2" xfId="11169"/>
    <cellStyle name="Normal 18 11 2 2 2" xfId="11170"/>
    <cellStyle name="Normal 18 11 2 2 2 2" xfId="16976"/>
    <cellStyle name="Normal 18 11 2 2 2 3" xfId="13795"/>
    <cellStyle name="Normal 18 11 2 2 3" xfId="11171"/>
    <cellStyle name="Normal 18 11 2 2 3 2" xfId="16977"/>
    <cellStyle name="Normal 18 11 2 2 3 3" xfId="13796"/>
    <cellStyle name="Normal 18 11 2 2 4" xfId="16975"/>
    <cellStyle name="Normal 18 11 2 2 5" xfId="13794"/>
    <cellStyle name="Normal 18 11 2 3" xfId="11172"/>
    <cellStyle name="Normal 18 11 2 3 2" xfId="16978"/>
    <cellStyle name="Normal 18 11 2 3 3" xfId="13797"/>
    <cellStyle name="Normal 18 11 2 4" xfId="11173"/>
    <cellStyle name="Normal 18 11 2 4 2" xfId="16979"/>
    <cellStyle name="Normal 18 11 2 4 3" xfId="13798"/>
    <cellStyle name="Normal 18 11 2 5" xfId="16974"/>
    <cellStyle name="Normal 18 11 2 6" xfId="13793"/>
    <cellStyle name="Normal 18 11 3" xfId="11174"/>
    <cellStyle name="Normal 18 11 3 2" xfId="11175"/>
    <cellStyle name="Normal 18 11 3 2 2" xfId="16981"/>
    <cellStyle name="Normal 18 11 3 2 3" xfId="13800"/>
    <cellStyle name="Normal 18 11 3 3" xfId="11176"/>
    <cellStyle name="Normal 18 11 3 3 2" xfId="16982"/>
    <cellStyle name="Normal 18 11 3 3 3" xfId="13801"/>
    <cellStyle name="Normal 18 11 3 4" xfId="16980"/>
    <cellStyle name="Normal 18 11 3 5" xfId="13799"/>
    <cellStyle name="Normal 18 11 4" xfId="11177"/>
    <cellStyle name="Normal 18 11 4 2" xfId="11178"/>
    <cellStyle name="Normal 18 11 4 2 2" xfId="16984"/>
    <cellStyle name="Normal 18 11 4 2 3" xfId="13803"/>
    <cellStyle name="Normal 18 11 4 3" xfId="11179"/>
    <cellStyle name="Normal 18 11 4 3 2" xfId="16985"/>
    <cellStyle name="Normal 18 11 4 3 3" xfId="13804"/>
    <cellStyle name="Normal 18 11 4 4" xfId="16983"/>
    <cellStyle name="Normal 18 11 4 5" xfId="13802"/>
    <cellStyle name="Normal 18 11 5" xfId="11180"/>
    <cellStyle name="Normal 18 11 5 2" xfId="11181"/>
    <cellStyle name="Normal 18 11 5 2 2" xfId="16987"/>
    <cellStyle name="Normal 18 11 5 2 3" xfId="13806"/>
    <cellStyle name="Normal 18 11 5 3" xfId="11182"/>
    <cellStyle name="Normal 18 11 5 3 2" xfId="16988"/>
    <cellStyle name="Normal 18 11 5 3 3" xfId="13807"/>
    <cellStyle name="Normal 18 11 5 4" xfId="16986"/>
    <cellStyle name="Normal 18 11 5 5" xfId="13805"/>
    <cellStyle name="Normal 18 11 6" xfId="11183"/>
    <cellStyle name="Normal 18 11 6 2" xfId="11184"/>
    <cellStyle name="Normal 18 11 6 2 2" xfId="16990"/>
    <cellStyle name="Normal 18 11 6 2 3" xfId="13809"/>
    <cellStyle name="Normal 18 11 6 3" xfId="11185"/>
    <cellStyle name="Normal 18 11 6 3 2" xfId="16991"/>
    <cellStyle name="Normal 18 11 6 3 3" xfId="13810"/>
    <cellStyle name="Normal 18 11 6 4" xfId="16989"/>
    <cellStyle name="Normal 18 11 6 5" xfId="13808"/>
    <cellStyle name="Normal 18 11 7" xfId="11186"/>
    <cellStyle name="Normal 18 11 7 2" xfId="16992"/>
    <cellStyle name="Normal 18 11 7 3" xfId="13811"/>
    <cellStyle name="Normal 18 11 8" xfId="11187"/>
    <cellStyle name="Normal 18 11 8 2" xfId="16993"/>
    <cellStyle name="Normal 18 11 8 3" xfId="13812"/>
    <cellStyle name="Normal 18 11 9" xfId="16973"/>
    <cellStyle name="Normal 18 12" xfId="11188"/>
    <cellStyle name="Normal 18 13" xfId="11189"/>
    <cellStyle name="Normal 18 14" xfId="11190"/>
    <cellStyle name="Normal 18 14 2" xfId="11191"/>
    <cellStyle name="Normal 18 14 2 2" xfId="11192"/>
    <cellStyle name="Normal 18 14 2 2 2" xfId="16996"/>
    <cellStyle name="Normal 18 14 2 2 3" xfId="13815"/>
    <cellStyle name="Normal 18 14 2 3" xfId="11193"/>
    <cellStyle name="Normal 18 14 2 3 2" xfId="16997"/>
    <cellStyle name="Normal 18 14 2 3 3" xfId="13816"/>
    <cellStyle name="Normal 18 14 2 4" xfId="16995"/>
    <cellStyle name="Normal 18 14 2 5" xfId="13814"/>
    <cellStyle name="Normal 18 14 3" xfId="11194"/>
    <cellStyle name="Normal 18 14 3 2" xfId="16998"/>
    <cellStyle name="Normal 18 14 3 3" xfId="13817"/>
    <cellStyle name="Normal 18 14 4" xfId="11195"/>
    <cellStyle name="Normal 18 14 4 2" xfId="16999"/>
    <cellStyle name="Normal 18 14 4 3" xfId="13818"/>
    <cellStyle name="Normal 18 14 5" xfId="16994"/>
    <cellStyle name="Normal 18 14 6" xfId="13813"/>
    <cellStyle name="Normal 18 15" xfId="11196"/>
    <cellStyle name="Normal 18 15 2" xfId="11197"/>
    <cellStyle name="Normal 18 15 2 2" xfId="17001"/>
    <cellStyle name="Normal 18 15 2 3" xfId="13820"/>
    <cellStyle name="Normal 18 15 3" xfId="11198"/>
    <cellStyle name="Normal 18 15 3 2" xfId="17002"/>
    <cellStyle name="Normal 18 15 3 3" xfId="13821"/>
    <cellStyle name="Normal 18 15 4" xfId="17000"/>
    <cellStyle name="Normal 18 15 5" xfId="13819"/>
    <cellStyle name="Normal 18 16" xfId="11199"/>
    <cellStyle name="Normal 18 16 2" xfId="11200"/>
    <cellStyle name="Normal 18 16 2 2" xfId="17004"/>
    <cellStyle name="Normal 18 16 2 3" xfId="13823"/>
    <cellStyle name="Normal 18 16 3" xfId="11201"/>
    <cellStyle name="Normal 18 16 3 2" xfId="17005"/>
    <cellStyle name="Normal 18 16 3 3" xfId="13824"/>
    <cellStyle name="Normal 18 16 4" xfId="17003"/>
    <cellStyle name="Normal 18 16 5" xfId="13822"/>
    <cellStyle name="Normal 18 17" xfId="11202"/>
    <cellStyle name="Normal 18 17 2" xfId="11203"/>
    <cellStyle name="Normal 18 17 2 2" xfId="17007"/>
    <cellStyle name="Normal 18 17 2 3" xfId="13826"/>
    <cellStyle name="Normal 18 17 3" xfId="11204"/>
    <cellStyle name="Normal 18 17 3 2" xfId="17008"/>
    <cellStyle name="Normal 18 17 3 3" xfId="13827"/>
    <cellStyle name="Normal 18 17 4" xfId="17006"/>
    <cellStyle name="Normal 18 17 5" xfId="13825"/>
    <cellStyle name="Normal 18 18" xfId="11205"/>
    <cellStyle name="Normal 18 18 2" xfId="11206"/>
    <cellStyle name="Normal 18 18 2 2" xfId="17010"/>
    <cellStyle name="Normal 18 18 2 3" xfId="13829"/>
    <cellStyle name="Normal 18 18 3" xfId="11207"/>
    <cellStyle name="Normal 18 18 3 2" xfId="17011"/>
    <cellStyle name="Normal 18 18 3 3" xfId="13830"/>
    <cellStyle name="Normal 18 18 4" xfId="17009"/>
    <cellStyle name="Normal 18 18 5" xfId="13828"/>
    <cellStyle name="Normal 18 19" xfId="11208"/>
    <cellStyle name="Normal 18 19 2" xfId="11209"/>
    <cellStyle name="Normal 18 19 2 2" xfId="17013"/>
    <cellStyle name="Normal 18 19 2 3" xfId="13832"/>
    <cellStyle name="Normal 18 19 3" xfId="11210"/>
    <cellStyle name="Normal 18 19 3 2" xfId="17014"/>
    <cellStyle name="Normal 18 19 3 3" xfId="13833"/>
    <cellStyle name="Normal 18 19 4" xfId="17012"/>
    <cellStyle name="Normal 18 19 5" xfId="13831"/>
    <cellStyle name="Normal 18 2" xfId="6030"/>
    <cellStyle name="Normal 18 2 2" xfId="11211"/>
    <cellStyle name="Normal 18 2 2 2" xfId="11212"/>
    <cellStyle name="Normal 18 2 2 2 2" xfId="11213"/>
    <cellStyle name="Normal 18 2 2 2 2 2" xfId="17017"/>
    <cellStyle name="Normal 18 2 2 2 2 3" xfId="13836"/>
    <cellStyle name="Normal 18 2 2 2 3" xfId="11214"/>
    <cellStyle name="Normal 18 2 2 2 3 2" xfId="17018"/>
    <cellStyle name="Normal 18 2 2 2 3 3" xfId="13837"/>
    <cellStyle name="Normal 18 2 2 2 4" xfId="17016"/>
    <cellStyle name="Normal 18 2 2 2 5" xfId="13835"/>
    <cellStyle name="Normal 18 2 2 3" xfId="11215"/>
    <cellStyle name="Normal 18 2 2 3 2" xfId="17019"/>
    <cellStyle name="Normal 18 2 2 3 3" xfId="13838"/>
    <cellStyle name="Normal 18 2 2 4" xfId="11216"/>
    <cellStyle name="Normal 18 2 2 4 2" xfId="17020"/>
    <cellStyle name="Normal 18 2 2 4 3" xfId="13839"/>
    <cellStyle name="Normal 18 2 2 5" xfId="17015"/>
    <cellStyle name="Normal 18 2 2 6" xfId="13834"/>
    <cellStyle name="Normal 18 2 3" xfId="11217"/>
    <cellStyle name="Normal 18 2 3 2" xfId="11218"/>
    <cellStyle name="Normal 18 2 3 2 2" xfId="17022"/>
    <cellStyle name="Normal 18 2 3 2 3" xfId="13841"/>
    <cellStyle name="Normal 18 2 3 3" xfId="11219"/>
    <cellStyle name="Normal 18 2 3 3 2" xfId="17023"/>
    <cellStyle name="Normal 18 2 3 3 3" xfId="13842"/>
    <cellStyle name="Normal 18 2 3 4" xfId="17021"/>
    <cellStyle name="Normal 18 2 3 5" xfId="13840"/>
    <cellStyle name="Normal 18 2 4" xfId="11220"/>
    <cellStyle name="Normal 18 2 4 2" xfId="11221"/>
    <cellStyle name="Normal 18 2 4 2 2" xfId="17025"/>
    <cellStyle name="Normal 18 2 4 2 3" xfId="13844"/>
    <cellStyle name="Normal 18 2 4 3" xfId="11222"/>
    <cellStyle name="Normal 18 2 4 3 2" xfId="17026"/>
    <cellStyle name="Normal 18 2 4 3 3" xfId="13845"/>
    <cellStyle name="Normal 18 2 4 4" xfId="17024"/>
    <cellStyle name="Normal 18 2 4 5" xfId="13843"/>
    <cellStyle name="Normal 18 2 5" xfId="11223"/>
    <cellStyle name="Normal 18 2 5 2" xfId="11224"/>
    <cellStyle name="Normal 18 2 5 2 2" xfId="17028"/>
    <cellStyle name="Normal 18 2 5 2 3" xfId="13847"/>
    <cellStyle name="Normal 18 2 5 3" xfId="11225"/>
    <cellStyle name="Normal 18 2 5 3 2" xfId="17029"/>
    <cellStyle name="Normal 18 2 5 3 3" xfId="13848"/>
    <cellStyle name="Normal 18 2 5 4" xfId="17027"/>
    <cellStyle name="Normal 18 2 5 5" xfId="13846"/>
    <cellStyle name="Normal 18 2 6" xfId="11226"/>
    <cellStyle name="Normal 18 2 6 2" xfId="11227"/>
    <cellStyle name="Normal 18 2 6 2 2" xfId="17031"/>
    <cellStyle name="Normal 18 2 6 2 3" xfId="13850"/>
    <cellStyle name="Normal 18 2 6 3" xfId="11228"/>
    <cellStyle name="Normal 18 2 6 3 2" xfId="17032"/>
    <cellStyle name="Normal 18 2 6 3 3" xfId="13851"/>
    <cellStyle name="Normal 18 2 6 4" xfId="17030"/>
    <cellStyle name="Normal 18 2 6 5" xfId="13849"/>
    <cellStyle name="Normal 18 2 7" xfId="11229"/>
    <cellStyle name="Normal 18 2 7 2" xfId="11230"/>
    <cellStyle name="Normal 18 2 7 2 2" xfId="17034"/>
    <cellStyle name="Normal 18 2 7 2 3" xfId="13853"/>
    <cellStyle name="Normal 18 2 7 3" xfId="11231"/>
    <cellStyle name="Normal 18 2 7 3 2" xfId="17035"/>
    <cellStyle name="Normal 18 2 7 3 3" xfId="13854"/>
    <cellStyle name="Normal 18 2 7 4" xfId="17033"/>
    <cellStyle name="Normal 18 2 7 5" xfId="13852"/>
    <cellStyle name="Normal 18 2 8" xfId="11232"/>
    <cellStyle name="Normal 18 2 8 2" xfId="17036"/>
    <cellStyle name="Normal 18 2 8 3" xfId="13855"/>
    <cellStyle name="Normal 18 2 9" xfId="11233"/>
    <cellStyle name="Normal 18 2 9 2" xfId="17037"/>
    <cellStyle name="Normal 18 2 9 3" xfId="13856"/>
    <cellStyle name="Normal 18 20" xfId="11234"/>
    <cellStyle name="Normal 18 20 2" xfId="17038"/>
    <cellStyle name="Normal 18 20 3" xfId="13857"/>
    <cellStyle name="Normal 18 21" xfId="11235"/>
    <cellStyle name="Normal 18 21 2" xfId="17039"/>
    <cellStyle name="Normal 18 21 3" xfId="13858"/>
    <cellStyle name="Normal 18 3" xfId="4418"/>
    <cellStyle name="Normal 18 3 2" xfId="11236"/>
    <cellStyle name="Normal 18 3 2 2" xfId="11237"/>
    <cellStyle name="Normal 18 3 2 2 2" xfId="11238"/>
    <cellStyle name="Normal 18 3 2 2 2 2" xfId="17042"/>
    <cellStyle name="Normal 18 3 2 2 2 3" xfId="13861"/>
    <cellStyle name="Normal 18 3 2 2 3" xfId="11239"/>
    <cellStyle name="Normal 18 3 2 2 3 2" xfId="17043"/>
    <cellStyle name="Normal 18 3 2 2 3 3" xfId="13862"/>
    <cellStyle name="Normal 18 3 2 2 4" xfId="17041"/>
    <cellStyle name="Normal 18 3 2 2 5" xfId="13860"/>
    <cellStyle name="Normal 18 3 2 3" xfId="11240"/>
    <cellStyle name="Normal 18 3 2 3 2" xfId="17044"/>
    <cellStyle name="Normal 18 3 2 3 3" xfId="13863"/>
    <cellStyle name="Normal 18 3 2 4" xfId="11241"/>
    <cellStyle name="Normal 18 3 2 4 2" xfId="17045"/>
    <cellStyle name="Normal 18 3 2 4 3" xfId="13864"/>
    <cellStyle name="Normal 18 3 2 5" xfId="17040"/>
    <cellStyle name="Normal 18 3 2 6" xfId="13859"/>
    <cellStyle name="Normal 18 3 3" xfId="11242"/>
    <cellStyle name="Normal 18 3 3 2" xfId="11243"/>
    <cellStyle name="Normal 18 3 3 2 2" xfId="17047"/>
    <cellStyle name="Normal 18 3 3 2 3" xfId="13866"/>
    <cellStyle name="Normal 18 3 3 3" xfId="11244"/>
    <cellStyle name="Normal 18 3 3 3 2" xfId="17048"/>
    <cellStyle name="Normal 18 3 3 3 3" xfId="13867"/>
    <cellStyle name="Normal 18 3 3 4" xfId="17046"/>
    <cellStyle name="Normal 18 3 3 5" xfId="13865"/>
    <cellStyle name="Normal 18 3 4" xfId="11245"/>
    <cellStyle name="Normal 18 3 4 2" xfId="11246"/>
    <cellStyle name="Normal 18 3 4 2 2" xfId="17050"/>
    <cellStyle name="Normal 18 3 4 2 3" xfId="13869"/>
    <cellStyle name="Normal 18 3 4 3" xfId="11247"/>
    <cellStyle name="Normal 18 3 4 3 2" xfId="17051"/>
    <cellStyle name="Normal 18 3 4 3 3" xfId="13870"/>
    <cellStyle name="Normal 18 3 4 4" xfId="17049"/>
    <cellStyle name="Normal 18 3 4 5" xfId="13868"/>
    <cellStyle name="Normal 18 3 5" xfId="11248"/>
    <cellStyle name="Normal 18 3 5 2" xfId="11249"/>
    <cellStyle name="Normal 18 3 5 2 2" xfId="17053"/>
    <cellStyle name="Normal 18 3 5 2 3" xfId="13872"/>
    <cellStyle name="Normal 18 3 5 3" xfId="11250"/>
    <cellStyle name="Normal 18 3 5 3 2" xfId="17054"/>
    <cellStyle name="Normal 18 3 5 3 3" xfId="13873"/>
    <cellStyle name="Normal 18 3 5 4" xfId="17052"/>
    <cellStyle name="Normal 18 3 5 5" xfId="13871"/>
    <cellStyle name="Normal 18 3 6" xfId="11251"/>
    <cellStyle name="Normal 18 3 6 2" xfId="11252"/>
    <cellStyle name="Normal 18 3 6 2 2" xfId="17056"/>
    <cellStyle name="Normal 18 3 6 2 3" xfId="13875"/>
    <cellStyle name="Normal 18 3 6 3" xfId="11253"/>
    <cellStyle name="Normal 18 3 6 3 2" xfId="17057"/>
    <cellStyle name="Normal 18 3 6 3 3" xfId="13876"/>
    <cellStyle name="Normal 18 3 6 4" xfId="17055"/>
    <cellStyle name="Normal 18 3 6 5" xfId="13874"/>
    <cellStyle name="Normal 18 3 7" xfId="11254"/>
    <cellStyle name="Normal 18 3 7 2" xfId="11255"/>
    <cellStyle name="Normal 18 3 7 2 2" xfId="17059"/>
    <cellStyle name="Normal 18 3 7 2 3" xfId="13878"/>
    <cellStyle name="Normal 18 3 7 3" xfId="11256"/>
    <cellStyle name="Normal 18 3 7 3 2" xfId="17060"/>
    <cellStyle name="Normal 18 3 7 3 3" xfId="13879"/>
    <cellStyle name="Normal 18 3 7 4" xfId="17058"/>
    <cellStyle name="Normal 18 3 7 5" xfId="13877"/>
    <cellStyle name="Normal 18 3 8" xfId="11257"/>
    <cellStyle name="Normal 18 3 8 2" xfId="17061"/>
    <cellStyle name="Normal 18 3 8 3" xfId="13880"/>
    <cellStyle name="Normal 18 3 9" xfId="11258"/>
    <cellStyle name="Normal 18 3 9 2" xfId="17062"/>
    <cellStyle name="Normal 18 3 9 3" xfId="13881"/>
    <cellStyle name="Normal 18 4" xfId="11259"/>
    <cellStyle name="Normal 18 4 10" xfId="17063"/>
    <cellStyle name="Normal 18 4 11" xfId="13882"/>
    <cellStyle name="Normal 18 4 2" xfId="11260"/>
    <cellStyle name="Normal 18 4 2 2" xfId="11261"/>
    <cellStyle name="Normal 18 4 2 2 2" xfId="11262"/>
    <cellStyle name="Normal 18 4 2 2 2 2" xfId="17066"/>
    <cellStyle name="Normal 18 4 2 2 2 3" xfId="13885"/>
    <cellStyle name="Normal 18 4 2 2 3" xfId="11263"/>
    <cellStyle name="Normal 18 4 2 2 3 2" xfId="17067"/>
    <cellStyle name="Normal 18 4 2 2 3 3" xfId="13886"/>
    <cellStyle name="Normal 18 4 2 2 4" xfId="17065"/>
    <cellStyle name="Normal 18 4 2 2 5" xfId="13884"/>
    <cellStyle name="Normal 18 4 2 3" xfId="11264"/>
    <cellStyle name="Normal 18 4 2 3 2" xfId="17068"/>
    <cellStyle name="Normal 18 4 2 3 3" xfId="13887"/>
    <cellStyle name="Normal 18 4 2 4" xfId="11265"/>
    <cellStyle name="Normal 18 4 2 4 2" xfId="17069"/>
    <cellStyle name="Normal 18 4 2 4 3" xfId="13888"/>
    <cellStyle name="Normal 18 4 2 5" xfId="17064"/>
    <cellStyle name="Normal 18 4 2 6" xfId="13883"/>
    <cellStyle name="Normal 18 4 3" xfId="11266"/>
    <cellStyle name="Normal 18 4 3 2" xfId="11267"/>
    <cellStyle name="Normal 18 4 3 2 2" xfId="17071"/>
    <cellStyle name="Normal 18 4 3 2 3" xfId="13890"/>
    <cellStyle name="Normal 18 4 3 3" xfId="11268"/>
    <cellStyle name="Normal 18 4 3 3 2" xfId="17072"/>
    <cellStyle name="Normal 18 4 3 3 3" xfId="13891"/>
    <cellStyle name="Normal 18 4 3 4" xfId="17070"/>
    <cellStyle name="Normal 18 4 3 5" xfId="13889"/>
    <cellStyle name="Normal 18 4 4" xfId="11269"/>
    <cellStyle name="Normal 18 4 4 2" xfId="11270"/>
    <cellStyle name="Normal 18 4 4 2 2" xfId="17074"/>
    <cellStyle name="Normal 18 4 4 2 3" xfId="13893"/>
    <cellStyle name="Normal 18 4 4 3" xfId="11271"/>
    <cellStyle name="Normal 18 4 4 3 2" xfId="17075"/>
    <cellStyle name="Normal 18 4 4 3 3" xfId="13894"/>
    <cellStyle name="Normal 18 4 4 4" xfId="17073"/>
    <cellStyle name="Normal 18 4 4 5" xfId="13892"/>
    <cellStyle name="Normal 18 4 5" xfId="11272"/>
    <cellStyle name="Normal 18 4 5 2" xfId="11273"/>
    <cellStyle name="Normal 18 4 5 2 2" xfId="17077"/>
    <cellStyle name="Normal 18 4 5 2 3" xfId="13896"/>
    <cellStyle name="Normal 18 4 5 3" xfId="11274"/>
    <cellStyle name="Normal 18 4 5 3 2" xfId="17078"/>
    <cellStyle name="Normal 18 4 5 3 3" xfId="13897"/>
    <cellStyle name="Normal 18 4 5 4" xfId="17076"/>
    <cellStyle name="Normal 18 4 5 5" xfId="13895"/>
    <cellStyle name="Normal 18 4 6" xfId="11275"/>
    <cellStyle name="Normal 18 4 6 2" xfId="11276"/>
    <cellStyle name="Normal 18 4 6 2 2" xfId="17080"/>
    <cellStyle name="Normal 18 4 6 2 3" xfId="13899"/>
    <cellStyle name="Normal 18 4 6 3" xfId="11277"/>
    <cellStyle name="Normal 18 4 6 3 2" xfId="17081"/>
    <cellStyle name="Normal 18 4 6 3 3" xfId="13900"/>
    <cellStyle name="Normal 18 4 6 4" xfId="17079"/>
    <cellStyle name="Normal 18 4 6 5" xfId="13898"/>
    <cellStyle name="Normal 18 4 7" xfId="11278"/>
    <cellStyle name="Normal 18 4 7 2" xfId="11279"/>
    <cellStyle name="Normal 18 4 7 2 2" xfId="17083"/>
    <cellStyle name="Normal 18 4 7 2 3" xfId="13902"/>
    <cellStyle name="Normal 18 4 7 3" xfId="11280"/>
    <cellStyle name="Normal 18 4 7 3 2" xfId="17084"/>
    <cellStyle name="Normal 18 4 7 3 3" xfId="13903"/>
    <cellStyle name="Normal 18 4 7 4" xfId="17082"/>
    <cellStyle name="Normal 18 4 7 5" xfId="13901"/>
    <cellStyle name="Normal 18 4 8" xfId="11281"/>
    <cellStyle name="Normal 18 4 8 2" xfId="17085"/>
    <cellStyle name="Normal 18 4 8 3" xfId="13904"/>
    <cellStyle name="Normal 18 4 9" xfId="11282"/>
    <cellStyle name="Normal 18 4 9 2" xfId="17086"/>
    <cellStyle name="Normal 18 4 9 3" xfId="13905"/>
    <cellStyle name="Normal 18 5" xfId="11283"/>
    <cellStyle name="Normal 18 5 10" xfId="17087"/>
    <cellStyle name="Normal 18 5 11" xfId="13906"/>
    <cellStyle name="Normal 18 5 2" xfId="11284"/>
    <cellStyle name="Normal 18 5 2 2" xfId="11285"/>
    <cellStyle name="Normal 18 5 2 2 2" xfId="11286"/>
    <cellStyle name="Normal 18 5 2 2 2 2" xfId="17090"/>
    <cellStyle name="Normal 18 5 2 2 2 3" xfId="13909"/>
    <cellStyle name="Normal 18 5 2 2 3" xfId="11287"/>
    <cellStyle name="Normal 18 5 2 2 3 2" xfId="17091"/>
    <cellStyle name="Normal 18 5 2 2 3 3" xfId="13910"/>
    <cellStyle name="Normal 18 5 2 2 4" xfId="17089"/>
    <cellStyle name="Normal 18 5 2 2 5" xfId="13908"/>
    <cellStyle name="Normal 18 5 2 3" xfId="11288"/>
    <cellStyle name="Normal 18 5 2 3 2" xfId="17092"/>
    <cellStyle name="Normal 18 5 2 3 3" xfId="13911"/>
    <cellStyle name="Normal 18 5 2 4" xfId="11289"/>
    <cellStyle name="Normal 18 5 2 4 2" xfId="17093"/>
    <cellStyle name="Normal 18 5 2 4 3" xfId="13912"/>
    <cellStyle name="Normal 18 5 2 5" xfId="17088"/>
    <cellStyle name="Normal 18 5 2 6" xfId="13907"/>
    <cellStyle name="Normal 18 5 3" xfId="11290"/>
    <cellStyle name="Normal 18 5 3 2" xfId="11291"/>
    <cellStyle name="Normal 18 5 3 2 2" xfId="17095"/>
    <cellStyle name="Normal 18 5 3 2 3" xfId="13914"/>
    <cellStyle name="Normal 18 5 3 3" xfId="11292"/>
    <cellStyle name="Normal 18 5 3 3 2" xfId="17096"/>
    <cellStyle name="Normal 18 5 3 3 3" xfId="13915"/>
    <cellStyle name="Normal 18 5 3 4" xfId="17094"/>
    <cellStyle name="Normal 18 5 3 5" xfId="13913"/>
    <cellStyle name="Normal 18 5 4" xfId="11293"/>
    <cellStyle name="Normal 18 5 4 2" xfId="11294"/>
    <cellStyle name="Normal 18 5 4 2 2" xfId="17098"/>
    <cellStyle name="Normal 18 5 4 2 3" xfId="13917"/>
    <cellStyle name="Normal 18 5 4 3" xfId="11295"/>
    <cellStyle name="Normal 18 5 4 3 2" xfId="17099"/>
    <cellStyle name="Normal 18 5 4 3 3" xfId="13918"/>
    <cellStyle name="Normal 18 5 4 4" xfId="17097"/>
    <cellStyle name="Normal 18 5 4 5" xfId="13916"/>
    <cellStyle name="Normal 18 5 5" xfId="11296"/>
    <cellStyle name="Normal 18 5 5 2" xfId="11297"/>
    <cellStyle name="Normal 18 5 5 2 2" xfId="17101"/>
    <cellStyle name="Normal 18 5 5 2 3" xfId="13920"/>
    <cellStyle name="Normal 18 5 5 3" xfId="11298"/>
    <cellStyle name="Normal 18 5 5 3 2" xfId="17102"/>
    <cellStyle name="Normal 18 5 5 3 3" xfId="13921"/>
    <cellStyle name="Normal 18 5 5 4" xfId="17100"/>
    <cellStyle name="Normal 18 5 5 5" xfId="13919"/>
    <cellStyle name="Normal 18 5 6" xfId="11299"/>
    <cellStyle name="Normal 18 5 6 2" xfId="11300"/>
    <cellStyle name="Normal 18 5 6 2 2" xfId="17104"/>
    <cellStyle name="Normal 18 5 6 2 3" xfId="13923"/>
    <cellStyle name="Normal 18 5 6 3" xfId="11301"/>
    <cellStyle name="Normal 18 5 6 3 2" xfId="17105"/>
    <cellStyle name="Normal 18 5 6 3 3" xfId="13924"/>
    <cellStyle name="Normal 18 5 6 4" xfId="17103"/>
    <cellStyle name="Normal 18 5 6 5" xfId="13922"/>
    <cellStyle name="Normal 18 5 7" xfId="11302"/>
    <cellStyle name="Normal 18 5 7 2" xfId="11303"/>
    <cellStyle name="Normal 18 5 7 2 2" xfId="17107"/>
    <cellStyle name="Normal 18 5 7 2 3" xfId="13926"/>
    <cellStyle name="Normal 18 5 7 3" xfId="11304"/>
    <cellStyle name="Normal 18 5 7 3 2" xfId="17108"/>
    <cellStyle name="Normal 18 5 7 3 3" xfId="13927"/>
    <cellStyle name="Normal 18 5 7 4" xfId="17106"/>
    <cellStyle name="Normal 18 5 7 5" xfId="13925"/>
    <cellStyle name="Normal 18 5 8" xfId="11305"/>
    <cellStyle name="Normal 18 5 8 2" xfId="17109"/>
    <cellStyle name="Normal 18 5 8 3" xfId="13928"/>
    <cellStyle name="Normal 18 5 9" xfId="11306"/>
    <cellStyle name="Normal 18 5 9 2" xfId="17110"/>
    <cellStyle name="Normal 18 5 9 3" xfId="13929"/>
    <cellStyle name="Normal 18 6" xfId="11307"/>
    <cellStyle name="Normal 18 6 10" xfId="17111"/>
    <cellStyle name="Normal 18 6 11" xfId="13930"/>
    <cellStyle name="Normal 18 6 2" xfId="11308"/>
    <cellStyle name="Normal 18 6 2 2" xfId="11309"/>
    <cellStyle name="Normal 18 6 2 2 2" xfId="11310"/>
    <cellStyle name="Normal 18 6 2 2 2 2" xfId="17114"/>
    <cellStyle name="Normal 18 6 2 2 2 3" xfId="13933"/>
    <cellStyle name="Normal 18 6 2 2 3" xfId="11311"/>
    <cellStyle name="Normal 18 6 2 2 3 2" xfId="17115"/>
    <cellStyle name="Normal 18 6 2 2 3 3" xfId="13934"/>
    <cellStyle name="Normal 18 6 2 2 4" xfId="17113"/>
    <cellStyle name="Normal 18 6 2 2 5" xfId="13932"/>
    <cellStyle name="Normal 18 6 2 3" xfId="11312"/>
    <cellStyle name="Normal 18 6 2 3 2" xfId="17116"/>
    <cellStyle name="Normal 18 6 2 3 3" xfId="13935"/>
    <cellStyle name="Normal 18 6 2 4" xfId="11313"/>
    <cellStyle name="Normal 18 6 2 4 2" xfId="17117"/>
    <cellStyle name="Normal 18 6 2 4 3" xfId="13936"/>
    <cellStyle name="Normal 18 6 2 5" xfId="17112"/>
    <cellStyle name="Normal 18 6 2 6" xfId="13931"/>
    <cellStyle name="Normal 18 6 3" xfId="11314"/>
    <cellStyle name="Normal 18 6 3 2" xfId="11315"/>
    <cellStyle name="Normal 18 6 3 2 2" xfId="17119"/>
    <cellStyle name="Normal 18 6 3 2 3" xfId="13938"/>
    <cellStyle name="Normal 18 6 3 3" xfId="11316"/>
    <cellStyle name="Normal 18 6 3 3 2" xfId="17120"/>
    <cellStyle name="Normal 18 6 3 3 3" xfId="13939"/>
    <cellStyle name="Normal 18 6 3 4" xfId="17118"/>
    <cellStyle name="Normal 18 6 3 5" xfId="13937"/>
    <cellStyle name="Normal 18 6 4" xfId="11317"/>
    <cellStyle name="Normal 18 6 4 2" xfId="11318"/>
    <cellStyle name="Normal 18 6 4 2 2" xfId="17122"/>
    <cellStyle name="Normal 18 6 4 2 3" xfId="13941"/>
    <cellStyle name="Normal 18 6 4 3" xfId="11319"/>
    <cellStyle name="Normal 18 6 4 3 2" xfId="17123"/>
    <cellStyle name="Normal 18 6 4 3 3" xfId="13942"/>
    <cellStyle name="Normal 18 6 4 4" xfId="17121"/>
    <cellStyle name="Normal 18 6 4 5" xfId="13940"/>
    <cellStyle name="Normal 18 6 5" xfId="11320"/>
    <cellStyle name="Normal 18 6 5 2" xfId="11321"/>
    <cellStyle name="Normal 18 6 5 2 2" xfId="17125"/>
    <cellStyle name="Normal 18 6 5 2 3" xfId="13944"/>
    <cellStyle name="Normal 18 6 5 3" xfId="11322"/>
    <cellStyle name="Normal 18 6 5 3 2" xfId="17126"/>
    <cellStyle name="Normal 18 6 5 3 3" xfId="13945"/>
    <cellStyle name="Normal 18 6 5 4" xfId="17124"/>
    <cellStyle name="Normal 18 6 5 5" xfId="13943"/>
    <cellStyle name="Normal 18 6 6" xfId="11323"/>
    <cellStyle name="Normal 18 6 6 2" xfId="11324"/>
    <cellStyle name="Normal 18 6 6 2 2" xfId="17128"/>
    <cellStyle name="Normal 18 6 6 2 3" xfId="13947"/>
    <cellStyle name="Normal 18 6 6 3" xfId="11325"/>
    <cellStyle name="Normal 18 6 6 3 2" xfId="17129"/>
    <cellStyle name="Normal 18 6 6 3 3" xfId="13948"/>
    <cellStyle name="Normal 18 6 6 4" xfId="17127"/>
    <cellStyle name="Normal 18 6 6 5" xfId="13946"/>
    <cellStyle name="Normal 18 6 7" xfId="11326"/>
    <cellStyle name="Normal 18 6 7 2" xfId="11327"/>
    <cellStyle name="Normal 18 6 7 2 2" xfId="17131"/>
    <cellStyle name="Normal 18 6 7 2 3" xfId="13950"/>
    <cellStyle name="Normal 18 6 7 3" xfId="11328"/>
    <cellStyle name="Normal 18 6 7 3 2" xfId="17132"/>
    <cellStyle name="Normal 18 6 7 3 3" xfId="13951"/>
    <cellStyle name="Normal 18 6 7 4" xfId="17130"/>
    <cellStyle name="Normal 18 6 7 5" xfId="13949"/>
    <cellStyle name="Normal 18 6 8" xfId="11329"/>
    <cellStyle name="Normal 18 6 8 2" xfId="17133"/>
    <cellStyle name="Normal 18 6 8 3" xfId="13952"/>
    <cellStyle name="Normal 18 6 9" xfId="11330"/>
    <cellStyle name="Normal 18 6 9 2" xfId="17134"/>
    <cellStyle name="Normal 18 6 9 3" xfId="13953"/>
    <cellStyle name="Normal 18 7" xfId="11331"/>
    <cellStyle name="Normal 18 7 10" xfId="17135"/>
    <cellStyle name="Normal 18 7 11" xfId="13954"/>
    <cellStyle name="Normal 18 7 2" xfId="11332"/>
    <cellStyle name="Normal 18 7 2 2" xfId="11333"/>
    <cellStyle name="Normal 18 7 2 2 2" xfId="11334"/>
    <cellStyle name="Normal 18 7 2 2 2 2" xfId="17138"/>
    <cellStyle name="Normal 18 7 2 2 2 3" xfId="13957"/>
    <cellStyle name="Normal 18 7 2 2 3" xfId="11335"/>
    <cellStyle name="Normal 18 7 2 2 3 2" xfId="17139"/>
    <cellStyle name="Normal 18 7 2 2 3 3" xfId="13958"/>
    <cellStyle name="Normal 18 7 2 2 4" xfId="17137"/>
    <cellStyle name="Normal 18 7 2 2 5" xfId="13956"/>
    <cellStyle name="Normal 18 7 2 3" xfId="11336"/>
    <cellStyle name="Normal 18 7 2 3 2" xfId="17140"/>
    <cellStyle name="Normal 18 7 2 3 3" xfId="13959"/>
    <cellStyle name="Normal 18 7 2 4" xfId="11337"/>
    <cellStyle name="Normal 18 7 2 4 2" xfId="17141"/>
    <cellStyle name="Normal 18 7 2 4 3" xfId="13960"/>
    <cellStyle name="Normal 18 7 2 5" xfId="17136"/>
    <cellStyle name="Normal 18 7 2 6" xfId="13955"/>
    <cellStyle name="Normal 18 7 3" xfId="11338"/>
    <cellStyle name="Normal 18 7 3 2" xfId="11339"/>
    <cellStyle name="Normal 18 7 3 2 2" xfId="17143"/>
    <cellStyle name="Normal 18 7 3 2 3" xfId="13962"/>
    <cellStyle name="Normal 18 7 3 3" xfId="11340"/>
    <cellStyle name="Normal 18 7 3 3 2" xfId="17144"/>
    <cellStyle name="Normal 18 7 3 3 3" xfId="13963"/>
    <cellStyle name="Normal 18 7 3 4" xfId="17142"/>
    <cellStyle name="Normal 18 7 3 5" xfId="13961"/>
    <cellStyle name="Normal 18 7 4" xfId="11341"/>
    <cellStyle name="Normal 18 7 4 2" xfId="11342"/>
    <cellStyle name="Normal 18 7 4 2 2" xfId="17146"/>
    <cellStyle name="Normal 18 7 4 2 3" xfId="13965"/>
    <cellStyle name="Normal 18 7 4 3" xfId="11343"/>
    <cellStyle name="Normal 18 7 4 3 2" xfId="17147"/>
    <cellStyle name="Normal 18 7 4 3 3" xfId="13966"/>
    <cellStyle name="Normal 18 7 4 4" xfId="17145"/>
    <cellStyle name="Normal 18 7 4 5" xfId="13964"/>
    <cellStyle name="Normal 18 7 5" xfId="11344"/>
    <cellStyle name="Normal 18 7 5 2" xfId="11345"/>
    <cellStyle name="Normal 18 7 5 2 2" xfId="17149"/>
    <cellStyle name="Normal 18 7 5 2 3" xfId="13968"/>
    <cellStyle name="Normal 18 7 5 3" xfId="11346"/>
    <cellStyle name="Normal 18 7 5 3 2" xfId="17150"/>
    <cellStyle name="Normal 18 7 5 3 3" xfId="13969"/>
    <cellStyle name="Normal 18 7 5 4" xfId="17148"/>
    <cellStyle name="Normal 18 7 5 5" xfId="13967"/>
    <cellStyle name="Normal 18 7 6" xfId="11347"/>
    <cellStyle name="Normal 18 7 6 2" xfId="11348"/>
    <cellStyle name="Normal 18 7 6 2 2" xfId="17152"/>
    <cellStyle name="Normal 18 7 6 2 3" xfId="13971"/>
    <cellStyle name="Normal 18 7 6 3" xfId="11349"/>
    <cellStyle name="Normal 18 7 6 3 2" xfId="17153"/>
    <cellStyle name="Normal 18 7 6 3 3" xfId="13972"/>
    <cellStyle name="Normal 18 7 6 4" xfId="17151"/>
    <cellStyle name="Normal 18 7 6 5" xfId="13970"/>
    <cellStyle name="Normal 18 7 7" xfId="11350"/>
    <cellStyle name="Normal 18 7 7 2" xfId="11351"/>
    <cellStyle name="Normal 18 7 7 2 2" xfId="17155"/>
    <cellStyle name="Normal 18 7 7 2 3" xfId="13974"/>
    <cellStyle name="Normal 18 7 7 3" xfId="11352"/>
    <cellStyle name="Normal 18 7 7 3 2" xfId="17156"/>
    <cellStyle name="Normal 18 7 7 3 3" xfId="13975"/>
    <cellStyle name="Normal 18 7 7 4" xfId="17154"/>
    <cellStyle name="Normal 18 7 7 5" xfId="13973"/>
    <cellStyle name="Normal 18 7 8" xfId="11353"/>
    <cellStyle name="Normal 18 7 8 2" xfId="17157"/>
    <cellStyle name="Normal 18 7 8 3" xfId="13976"/>
    <cellStyle name="Normal 18 7 9" xfId="11354"/>
    <cellStyle name="Normal 18 7 9 2" xfId="17158"/>
    <cellStyle name="Normal 18 7 9 3" xfId="13977"/>
    <cellStyle name="Normal 18 8" xfId="11355"/>
    <cellStyle name="Normal 18 8 2" xfId="11356"/>
    <cellStyle name="Normal 18 8 2 10" xfId="11357"/>
    <cellStyle name="Normal 18 8 2 10 2" xfId="17160"/>
    <cellStyle name="Normal 18 8 2 10 3" xfId="13979"/>
    <cellStyle name="Normal 18 8 2 11" xfId="11358"/>
    <cellStyle name="Normal 18 8 2 11 2" xfId="17161"/>
    <cellStyle name="Normal 18 8 2 11 3" xfId="13980"/>
    <cellStyle name="Normal 18 8 2 12" xfId="17159"/>
    <cellStyle name="Normal 18 8 2 13" xfId="13978"/>
    <cellStyle name="Normal 18 8 2 2" xfId="11359"/>
    <cellStyle name="Normal 18 8 2 3" xfId="11360"/>
    <cellStyle name="Normal 18 8 2 4" xfId="11361"/>
    <cellStyle name="Normal 18 8 2 5" xfId="11362"/>
    <cellStyle name="Normal 18 8 2 5 2" xfId="11363"/>
    <cellStyle name="Normal 18 8 2 5 2 2" xfId="11364"/>
    <cellStyle name="Normal 18 8 2 5 2 2 2" xfId="17164"/>
    <cellStyle name="Normal 18 8 2 5 2 2 3" xfId="13983"/>
    <cellStyle name="Normal 18 8 2 5 2 3" xfId="11365"/>
    <cellStyle name="Normal 18 8 2 5 2 3 2" xfId="17165"/>
    <cellStyle name="Normal 18 8 2 5 2 3 3" xfId="13984"/>
    <cellStyle name="Normal 18 8 2 5 2 4" xfId="17163"/>
    <cellStyle name="Normal 18 8 2 5 2 5" xfId="13982"/>
    <cellStyle name="Normal 18 8 2 5 3" xfId="11366"/>
    <cellStyle name="Normal 18 8 2 5 3 2" xfId="17166"/>
    <cellStyle name="Normal 18 8 2 5 3 3" xfId="13985"/>
    <cellStyle name="Normal 18 8 2 5 4" xfId="11367"/>
    <cellStyle name="Normal 18 8 2 5 4 2" xfId="17167"/>
    <cellStyle name="Normal 18 8 2 5 4 3" xfId="13986"/>
    <cellStyle name="Normal 18 8 2 5 5" xfId="17162"/>
    <cellStyle name="Normal 18 8 2 5 6" xfId="13981"/>
    <cellStyle name="Normal 18 8 2 6" xfId="11368"/>
    <cellStyle name="Normal 18 8 2 6 2" xfId="11369"/>
    <cellStyle name="Normal 18 8 2 6 2 2" xfId="17169"/>
    <cellStyle name="Normal 18 8 2 6 2 3" xfId="13988"/>
    <cellStyle name="Normal 18 8 2 6 3" xfId="11370"/>
    <cellStyle name="Normal 18 8 2 6 3 2" xfId="17170"/>
    <cellStyle name="Normal 18 8 2 6 3 3" xfId="13989"/>
    <cellStyle name="Normal 18 8 2 6 4" xfId="17168"/>
    <cellStyle name="Normal 18 8 2 6 5" xfId="13987"/>
    <cellStyle name="Normal 18 8 2 7" xfId="11371"/>
    <cellStyle name="Normal 18 8 2 7 2" xfId="11372"/>
    <cellStyle name="Normal 18 8 2 7 2 2" xfId="17172"/>
    <cellStyle name="Normal 18 8 2 7 2 3" xfId="13991"/>
    <cellStyle name="Normal 18 8 2 7 3" xfId="11373"/>
    <cellStyle name="Normal 18 8 2 7 3 2" xfId="17173"/>
    <cellStyle name="Normal 18 8 2 7 3 3" xfId="13992"/>
    <cellStyle name="Normal 18 8 2 7 4" xfId="17171"/>
    <cellStyle name="Normal 18 8 2 7 5" xfId="13990"/>
    <cellStyle name="Normal 18 8 2 8" xfId="11374"/>
    <cellStyle name="Normal 18 8 2 8 2" xfId="11375"/>
    <cellStyle name="Normal 18 8 2 8 2 2" xfId="17175"/>
    <cellStyle name="Normal 18 8 2 8 2 3" xfId="13994"/>
    <cellStyle name="Normal 18 8 2 8 3" xfId="11376"/>
    <cellStyle name="Normal 18 8 2 8 3 2" xfId="17176"/>
    <cellStyle name="Normal 18 8 2 8 3 3" xfId="13995"/>
    <cellStyle name="Normal 18 8 2 8 4" xfId="17174"/>
    <cellStyle name="Normal 18 8 2 8 5" xfId="13993"/>
    <cellStyle name="Normal 18 8 2 9" xfId="11377"/>
    <cellStyle name="Normal 18 8 2 9 2" xfId="11378"/>
    <cellStyle name="Normal 18 8 2 9 2 2" xfId="17178"/>
    <cellStyle name="Normal 18 8 2 9 2 3" xfId="13997"/>
    <cellStyle name="Normal 18 8 2 9 3" xfId="11379"/>
    <cellStyle name="Normal 18 8 2 9 3 2" xfId="17179"/>
    <cellStyle name="Normal 18 8 2 9 3 3" xfId="13998"/>
    <cellStyle name="Normal 18 8 2 9 4" xfId="17177"/>
    <cellStyle name="Normal 18 8 2 9 5" xfId="13996"/>
    <cellStyle name="Normal 18 8 3" xfId="11380"/>
    <cellStyle name="Normal 18 8 4" xfId="11381"/>
    <cellStyle name="Normal 18 8 4 10" xfId="13999"/>
    <cellStyle name="Normal 18 8 4 2" xfId="11382"/>
    <cellStyle name="Normal 18 8 4 2 2" xfId="11383"/>
    <cellStyle name="Normal 18 8 4 2 2 2" xfId="11384"/>
    <cellStyle name="Normal 18 8 4 2 2 2 2" xfId="17183"/>
    <cellStyle name="Normal 18 8 4 2 2 2 3" xfId="14002"/>
    <cellStyle name="Normal 18 8 4 2 2 3" xfId="11385"/>
    <cellStyle name="Normal 18 8 4 2 2 3 2" xfId="17184"/>
    <cellStyle name="Normal 18 8 4 2 2 3 3" xfId="14003"/>
    <cellStyle name="Normal 18 8 4 2 2 4" xfId="17182"/>
    <cellStyle name="Normal 18 8 4 2 2 5" xfId="14001"/>
    <cellStyle name="Normal 18 8 4 2 3" xfId="11386"/>
    <cellStyle name="Normal 18 8 4 2 3 2" xfId="17185"/>
    <cellStyle name="Normal 18 8 4 2 3 3" xfId="14004"/>
    <cellStyle name="Normal 18 8 4 2 4" xfId="11387"/>
    <cellStyle name="Normal 18 8 4 2 4 2" xfId="17186"/>
    <cellStyle name="Normal 18 8 4 2 4 3" xfId="14005"/>
    <cellStyle name="Normal 18 8 4 2 5" xfId="17181"/>
    <cellStyle name="Normal 18 8 4 2 6" xfId="14000"/>
    <cellStyle name="Normal 18 8 4 3" xfId="11388"/>
    <cellStyle name="Normal 18 8 4 3 2" xfId="11389"/>
    <cellStyle name="Normal 18 8 4 3 2 2" xfId="17188"/>
    <cellStyle name="Normal 18 8 4 3 2 3" xfId="14007"/>
    <cellStyle name="Normal 18 8 4 3 3" xfId="11390"/>
    <cellStyle name="Normal 18 8 4 3 3 2" xfId="17189"/>
    <cellStyle name="Normal 18 8 4 3 3 3" xfId="14008"/>
    <cellStyle name="Normal 18 8 4 3 4" xfId="17187"/>
    <cellStyle name="Normal 18 8 4 3 5" xfId="14006"/>
    <cellStyle name="Normal 18 8 4 4" xfId="11391"/>
    <cellStyle name="Normal 18 8 4 4 2" xfId="11392"/>
    <cellStyle name="Normal 18 8 4 4 2 2" xfId="17191"/>
    <cellStyle name="Normal 18 8 4 4 2 3" xfId="14010"/>
    <cellStyle name="Normal 18 8 4 4 3" xfId="11393"/>
    <cellStyle name="Normal 18 8 4 4 3 2" xfId="17192"/>
    <cellStyle name="Normal 18 8 4 4 3 3" xfId="14011"/>
    <cellStyle name="Normal 18 8 4 4 4" xfId="17190"/>
    <cellStyle name="Normal 18 8 4 4 5" xfId="14009"/>
    <cellStyle name="Normal 18 8 4 5" xfId="11394"/>
    <cellStyle name="Normal 18 8 4 5 2" xfId="11395"/>
    <cellStyle name="Normal 18 8 4 5 2 2" xfId="17194"/>
    <cellStyle name="Normal 18 8 4 5 2 3" xfId="14013"/>
    <cellStyle name="Normal 18 8 4 5 3" xfId="11396"/>
    <cellStyle name="Normal 18 8 4 5 3 2" xfId="17195"/>
    <cellStyle name="Normal 18 8 4 5 3 3" xfId="14014"/>
    <cellStyle name="Normal 18 8 4 5 4" xfId="17193"/>
    <cellStyle name="Normal 18 8 4 5 5" xfId="14012"/>
    <cellStyle name="Normal 18 8 4 6" xfId="11397"/>
    <cellStyle name="Normal 18 8 4 6 2" xfId="11398"/>
    <cellStyle name="Normal 18 8 4 6 2 2" xfId="17197"/>
    <cellStyle name="Normal 18 8 4 6 2 3" xfId="14016"/>
    <cellStyle name="Normal 18 8 4 6 3" xfId="11399"/>
    <cellStyle name="Normal 18 8 4 6 3 2" xfId="17198"/>
    <cellStyle name="Normal 18 8 4 6 3 3" xfId="14017"/>
    <cellStyle name="Normal 18 8 4 6 4" xfId="17196"/>
    <cellStyle name="Normal 18 8 4 6 5" xfId="14015"/>
    <cellStyle name="Normal 18 8 4 7" xfId="11400"/>
    <cellStyle name="Normal 18 8 4 7 2" xfId="17199"/>
    <cellStyle name="Normal 18 8 4 7 3" xfId="14018"/>
    <cellStyle name="Normal 18 8 4 8" xfId="11401"/>
    <cellStyle name="Normal 18 8 4 8 2" xfId="17200"/>
    <cellStyle name="Normal 18 8 4 8 3" xfId="14019"/>
    <cellStyle name="Normal 18 8 4 9" xfId="17180"/>
    <cellStyle name="Normal 18 8 5" xfId="11402"/>
    <cellStyle name="Normal 18 8 5 10" xfId="14020"/>
    <cellStyle name="Normal 18 8 5 2" xfId="11403"/>
    <cellStyle name="Normal 18 8 5 2 2" xfId="11404"/>
    <cellStyle name="Normal 18 8 5 2 2 2" xfId="11405"/>
    <cellStyle name="Normal 18 8 5 2 2 2 2" xfId="17204"/>
    <cellStyle name="Normal 18 8 5 2 2 2 3" xfId="14023"/>
    <cellStyle name="Normal 18 8 5 2 2 3" xfId="11406"/>
    <cellStyle name="Normal 18 8 5 2 2 3 2" xfId="17205"/>
    <cellStyle name="Normal 18 8 5 2 2 3 3" xfId="14024"/>
    <cellStyle name="Normal 18 8 5 2 2 4" xfId="17203"/>
    <cellStyle name="Normal 18 8 5 2 2 5" xfId="14022"/>
    <cellStyle name="Normal 18 8 5 2 3" xfId="11407"/>
    <cellStyle name="Normal 18 8 5 2 3 2" xfId="17206"/>
    <cellStyle name="Normal 18 8 5 2 3 3" xfId="14025"/>
    <cellStyle name="Normal 18 8 5 2 4" xfId="11408"/>
    <cellStyle name="Normal 18 8 5 2 4 2" xfId="17207"/>
    <cellStyle name="Normal 18 8 5 2 4 3" xfId="14026"/>
    <cellStyle name="Normal 18 8 5 2 5" xfId="17202"/>
    <cellStyle name="Normal 18 8 5 2 6" xfId="14021"/>
    <cellStyle name="Normal 18 8 5 3" xfId="11409"/>
    <cellStyle name="Normal 18 8 5 3 2" xfId="11410"/>
    <cellStyle name="Normal 18 8 5 3 2 2" xfId="17209"/>
    <cellStyle name="Normal 18 8 5 3 2 3" xfId="14028"/>
    <cellStyle name="Normal 18 8 5 3 3" xfId="11411"/>
    <cellStyle name="Normal 18 8 5 3 3 2" xfId="17210"/>
    <cellStyle name="Normal 18 8 5 3 3 3" xfId="14029"/>
    <cellStyle name="Normal 18 8 5 3 4" xfId="17208"/>
    <cellStyle name="Normal 18 8 5 3 5" xfId="14027"/>
    <cellStyle name="Normal 18 8 5 4" xfId="11412"/>
    <cellStyle name="Normal 18 8 5 4 2" xfId="11413"/>
    <cellStyle name="Normal 18 8 5 4 2 2" xfId="17212"/>
    <cellStyle name="Normal 18 8 5 4 2 3" xfId="14031"/>
    <cellStyle name="Normal 18 8 5 4 3" xfId="11414"/>
    <cellStyle name="Normal 18 8 5 4 3 2" xfId="17213"/>
    <cellStyle name="Normal 18 8 5 4 3 3" xfId="14032"/>
    <cellStyle name="Normal 18 8 5 4 4" xfId="17211"/>
    <cellStyle name="Normal 18 8 5 4 5" xfId="14030"/>
    <cellStyle name="Normal 18 8 5 5" xfId="11415"/>
    <cellStyle name="Normal 18 8 5 5 2" xfId="11416"/>
    <cellStyle name="Normal 18 8 5 5 2 2" xfId="17215"/>
    <cellStyle name="Normal 18 8 5 5 2 3" xfId="14034"/>
    <cellStyle name="Normal 18 8 5 5 3" xfId="11417"/>
    <cellStyle name="Normal 18 8 5 5 3 2" xfId="17216"/>
    <cellStyle name="Normal 18 8 5 5 3 3" xfId="14035"/>
    <cellStyle name="Normal 18 8 5 5 4" xfId="17214"/>
    <cellStyle name="Normal 18 8 5 5 5" xfId="14033"/>
    <cellStyle name="Normal 18 8 5 6" xfId="11418"/>
    <cellStyle name="Normal 18 8 5 6 2" xfId="11419"/>
    <cellStyle name="Normal 18 8 5 6 2 2" xfId="17218"/>
    <cellStyle name="Normal 18 8 5 6 2 3" xfId="14037"/>
    <cellStyle name="Normal 18 8 5 6 3" xfId="11420"/>
    <cellStyle name="Normal 18 8 5 6 3 2" xfId="17219"/>
    <cellStyle name="Normal 18 8 5 6 3 3" xfId="14038"/>
    <cellStyle name="Normal 18 8 5 6 4" xfId="17217"/>
    <cellStyle name="Normal 18 8 5 6 5" xfId="14036"/>
    <cellStyle name="Normal 18 8 5 7" xfId="11421"/>
    <cellStyle name="Normal 18 8 5 7 2" xfId="17220"/>
    <cellStyle name="Normal 18 8 5 7 3" xfId="14039"/>
    <cellStyle name="Normal 18 8 5 8" xfId="11422"/>
    <cellStyle name="Normal 18 8 5 8 2" xfId="17221"/>
    <cellStyle name="Normal 18 8 5 8 3" xfId="14040"/>
    <cellStyle name="Normal 18 8 5 9" xfId="17201"/>
    <cellStyle name="Normal 18 9" xfId="11423"/>
    <cellStyle name="Normal 180" xfId="15227"/>
    <cellStyle name="Normal 181" xfId="15228"/>
    <cellStyle name="Normal 182" xfId="15229"/>
    <cellStyle name="Normal 183" xfId="15230"/>
    <cellStyle name="Normal 184" xfId="15231"/>
    <cellStyle name="Normal 185" xfId="15232"/>
    <cellStyle name="Normal 186" xfId="15233"/>
    <cellStyle name="Normal 187" xfId="15234"/>
    <cellStyle name="Normal 188" xfId="15235"/>
    <cellStyle name="Normal 189" xfId="15236"/>
    <cellStyle name="Normal 19" xfId="1622"/>
    <cellStyle name="Normal 19 2" xfId="6031"/>
    <cellStyle name="Normal 19 2 2" xfId="11424"/>
    <cellStyle name="Normal 19 2 2 2" xfId="11425"/>
    <cellStyle name="Normal 19 2 2 2 2" xfId="11426"/>
    <cellStyle name="Normal 19 2 2 2 2 2" xfId="17224"/>
    <cellStyle name="Normal 19 2 2 2 2 3" xfId="14043"/>
    <cellStyle name="Normal 19 2 2 2 3" xfId="11427"/>
    <cellStyle name="Normal 19 2 2 2 3 2" xfId="17225"/>
    <cellStyle name="Normal 19 2 2 2 3 3" xfId="14044"/>
    <cellStyle name="Normal 19 2 2 2 4" xfId="17223"/>
    <cellStyle name="Normal 19 2 2 2 5" xfId="14042"/>
    <cellStyle name="Normal 19 2 2 3" xfId="11428"/>
    <cellStyle name="Normal 19 2 2 3 2" xfId="17226"/>
    <cellStyle name="Normal 19 2 2 3 3" xfId="14045"/>
    <cellStyle name="Normal 19 2 2 4" xfId="11429"/>
    <cellStyle name="Normal 19 2 2 4 2" xfId="17227"/>
    <cellStyle name="Normal 19 2 2 4 3" xfId="14046"/>
    <cellStyle name="Normal 19 2 2 5" xfId="17222"/>
    <cellStyle name="Normal 19 2 2 6" xfId="14041"/>
    <cellStyle name="Normal 19 2 3" xfId="11430"/>
    <cellStyle name="Normal 19 2 3 2" xfId="11431"/>
    <cellStyle name="Normal 19 2 3 2 2" xfId="17229"/>
    <cellStyle name="Normal 19 2 3 2 3" xfId="14048"/>
    <cellStyle name="Normal 19 2 3 3" xfId="11432"/>
    <cellStyle name="Normal 19 2 3 3 2" xfId="17230"/>
    <cellStyle name="Normal 19 2 3 3 3" xfId="14049"/>
    <cellStyle name="Normal 19 2 3 4" xfId="17228"/>
    <cellStyle name="Normal 19 2 3 5" xfId="14047"/>
    <cellStyle name="Normal 19 2 4" xfId="11433"/>
    <cellStyle name="Normal 19 2 4 2" xfId="11434"/>
    <cellStyle name="Normal 19 2 4 2 2" xfId="17232"/>
    <cellStyle name="Normal 19 2 4 2 3" xfId="14051"/>
    <cellStyle name="Normal 19 2 4 3" xfId="11435"/>
    <cellStyle name="Normal 19 2 4 3 2" xfId="17233"/>
    <cellStyle name="Normal 19 2 4 3 3" xfId="14052"/>
    <cellStyle name="Normal 19 2 4 4" xfId="17231"/>
    <cellStyle name="Normal 19 2 4 5" xfId="14050"/>
    <cellStyle name="Normal 19 2 5" xfId="11436"/>
    <cellStyle name="Normal 19 2 5 2" xfId="11437"/>
    <cellStyle name="Normal 19 2 5 2 2" xfId="17235"/>
    <cellStyle name="Normal 19 2 5 2 3" xfId="14054"/>
    <cellStyle name="Normal 19 2 5 3" xfId="11438"/>
    <cellStyle name="Normal 19 2 5 3 2" xfId="17236"/>
    <cellStyle name="Normal 19 2 5 3 3" xfId="14055"/>
    <cellStyle name="Normal 19 2 5 4" xfId="17234"/>
    <cellStyle name="Normal 19 2 5 5" xfId="14053"/>
    <cellStyle name="Normal 19 2 6" xfId="11439"/>
    <cellStyle name="Normal 19 2 6 2" xfId="11440"/>
    <cellStyle name="Normal 19 2 6 2 2" xfId="17238"/>
    <cellStyle name="Normal 19 2 6 2 3" xfId="14057"/>
    <cellStyle name="Normal 19 2 6 3" xfId="11441"/>
    <cellStyle name="Normal 19 2 6 3 2" xfId="17239"/>
    <cellStyle name="Normal 19 2 6 3 3" xfId="14058"/>
    <cellStyle name="Normal 19 2 6 4" xfId="17237"/>
    <cellStyle name="Normal 19 2 6 5" xfId="14056"/>
    <cellStyle name="Normal 19 2 7" xfId="11442"/>
    <cellStyle name="Normal 19 2 7 2" xfId="11443"/>
    <cellStyle name="Normal 19 2 7 2 2" xfId="17241"/>
    <cellStyle name="Normal 19 2 7 2 3" xfId="14060"/>
    <cellStyle name="Normal 19 2 7 3" xfId="11444"/>
    <cellStyle name="Normal 19 2 7 3 2" xfId="17242"/>
    <cellStyle name="Normal 19 2 7 3 3" xfId="14061"/>
    <cellStyle name="Normal 19 2 7 4" xfId="17240"/>
    <cellStyle name="Normal 19 2 7 5" xfId="14059"/>
    <cellStyle name="Normal 19 2 8" xfId="11445"/>
    <cellStyle name="Normal 19 2 8 2" xfId="17243"/>
    <cellStyle name="Normal 19 2 8 3" xfId="14062"/>
    <cellStyle name="Normal 19 2 9" xfId="11446"/>
    <cellStyle name="Normal 19 2 9 2" xfId="17244"/>
    <cellStyle name="Normal 19 2 9 3" xfId="14063"/>
    <cellStyle name="Normal 19 3" xfId="4419"/>
    <cellStyle name="Normal 19 3 2" xfId="11447"/>
    <cellStyle name="Normal 19 3 2 2" xfId="11448"/>
    <cellStyle name="Normal 19 3 2 2 2" xfId="11449"/>
    <cellStyle name="Normal 19 3 2 2 2 2" xfId="17247"/>
    <cellStyle name="Normal 19 3 2 2 2 3" xfId="14066"/>
    <cellStyle name="Normal 19 3 2 2 3" xfId="11450"/>
    <cellStyle name="Normal 19 3 2 2 3 2" xfId="17248"/>
    <cellStyle name="Normal 19 3 2 2 3 3" xfId="14067"/>
    <cellStyle name="Normal 19 3 2 2 4" xfId="17246"/>
    <cellStyle name="Normal 19 3 2 2 5" xfId="14065"/>
    <cellStyle name="Normal 19 3 2 3" xfId="11451"/>
    <cellStyle name="Normal 19 3 2 3 2" xfId="17249"/>
    <cellStyle name="Normal 19 3 2 3 3" xfId="14068"/>
    <cellStyle name="Normal 19 3 2 4" xfId="11452"/>
    <cellStyle name="Normal 19 3 2 4 2" xfId="17250"/>
    <cellStyle name="Normal 19 3 2 4 3" xfId="14069"/>
    <cellStyle name="Normal 19 3 2 5" xfId="17245"/>
    <cellStyle name="Normal 19 3 2 6" xfId="14064"/>
    <cellStyle name="Normal 19 3 3" xfId="11453"/>
    <cellStyle name="Normal 19 3 3 2" xfId="11454"/>
    <cellStyle name="Normal 19 3 3 2 2" xfId="17252"/>
    <cellStyle name="Normal 19 3 3 2 3" xfId="14071"/>
    <cellStyle name="Normal 19 3 3 3" xfId="11455"/>
    <cellStyle name="Normal 19 3 3 3 2" xfId="17253"/>
    <cellStyle name="Normal 19 3 3 3 3" xfId="14072"/>
    <cellStyle name="Normal 19 3 3 4" xfId="17251"/>
    <cellStyle name="Normal 19 3 3 5" xfId="14070"/>
    <cellStyle name="Normal 19 3 4" xfId="11456"/>
    <cellStyle name="Normal 19 3 4 2" xfId="11457"/>
    <cellStyle name="Normal 19 3 4 2 2" xfId="17255"/>
    <cellStyle name="Normal 19 3 4 2 3" xfId="14074"/>
    <cellStyle name="Normal 19 3 4 3" xfId="11458"/>
    <cellStyle name="Normal 19 3 4 3 2" xfId="17256"/>
    <cellStyle name="Normal 19 3 4 3 3" xfId="14075"/>
    <cellStyle name="Normal 19 3 4 4" xfId="17254"/>
    <cellStyle name="Normal 19 3 4 5" xfId="14073"/>
    <cellStyle name="Normal 19 3 5" xfId="11459"/>
    <cellStyle name="Normal 19 3 5 2" xfId="11460"/>
    <cellStyle name="Normal 19 3 5 2 2" xfId="17258"/>
    <cellStyle name="Normal 19 3 5 2 3" xfId="14077"/>
    <cellStyle name="Normal 19 3 5 3" xfId="11461"/>
    <cellStyle name="Normal 19 3 5 3 2" xfId="17259"/>
    <cellStyle name="Normal 19 3 5 3 3" xfId="14078"/>
    <cellStyle name="Normal 19 3 5 4" xfId="17257"/>
    <cellStyle name="Normal 19 3 5 5" xfId="14076"/>
    <cellStyle name="Normal 19 3 6" xfId="11462"/>
    <cellStyle name="Normal 19 3 6 2" xfId="11463"/>
    <cellStyle name="Normal 19 3 6 2 2" xfId="17261"/>
    <cellStyle name="Normal 19 3 6 2 3" xfId="14080"/>
    <cellStyle name="Normal 19 3 6 3" xfId="11464"/>
    <cellStyle name="Normal 19 3 6 3 2" xfId="17262"/>
    <cellStyle name="Normal 19 3 6 3 3" xfId="14081"/>
    <cellStyle name="Normal 19 3 6 4" xfId="17260"/>
    <cellStyle name="Normal 19 3 6 5" xfId="14079"/>
    <cellStyle name="Normal 19 3 7" xfId="11465"/>
    <cellStyle name="Normal 19 3 7 2" xfId="11466"/>
    <cellStyle name="Normal 19 3 7 2 2" xfId="17264"/>
    <cellStyle name="Normal 19 3 7 2 3" xfId="14083"/>
    <cellStyle name="Normal 19 3 7 3" xfId="11467"/>
    <cellStyle name="Normal 19 3 7 3 2" xfId="17265"/>
    <cellStyle name="Normal 19 3 7 3 3" xfId="14084"/>
    <cellStyle name="Normal 19 3 7 4" xfId="17263"/>
    <cellStyle name="Normal 19 3 7 5" xfId="14082"/>
    <cellStyle name="Normal 19 3 8" xfId="11468"/>
    <cellStyle name="Normal 19 3 8 2" xfId="17266"/>
    <cellStyle name="Normal 19 3 8 3" xfId="14085"/>
    <cellStyle name="Normal 19 3 9" xfId="11469"/>
    <cellStyle name="Normal 19 3 9 2" xfId="17267"/>
    <cellStyle name="Normal 19 3 9 3" xfId="14086"/>
    <cellStyle name="Normal 19 4" xfId="11470"/>
    <cellStyle name="Normal 19 4 10" xfId="17268"/>
    <cellStyle name="Normal 19 4 11" xfId="14087"/>
    <cellStyle name="Normal 19 4 2" xfId="11471"/>
    <cellStyle name="Normal 19 4 2 2" xfId="11472"/>
    <cellStyle name="Normal 19 4 2 2 2" xfId="11473"/>
    <cellStyle name="Normal 19 4 2 2 2 2" xfId="17271"/>
    <cellStyle name="Normal 19 4 2 2 2 3" xfId="14090"/>
    <cellStyle name="Normal 19 4 2 2 3" xfId="11474"/>
    <cellStyle name="Normal 19 4 2 2 3 2" xfId="17272"/>
    <cellStyle name="Normal 19 4 2 2 3 3" xfId="14091"/>
    <cellStyle name="Normal 19 4 2 2 4" xfId="17270"/>
    <cellStyle name="Normal 19 4 2 2 5" xfId="14089"/>
    <cellStyle name="Normal 19 4 2 3" xfId="11475"/>
    <cellStyle name="Normal 19 4 2 3 2" xfId="17273"/>
    <cellStyle name="Normal 19 4 2 3 3" xfId="14092"/>
    <cellStyle name="Normal 19 4 2 4" xfId="11476"/>
    <cellStyle name="Normal 19 4 2 4 2" xfId="17274"/>
    <cellStyle name="Normal 19 4 2 4 3" xfId="14093"/>
    <cellStyle name="Normal 19 4 2 5" xfId="17269"/>
    <cellStyle name="Normal 19 4 2 6" xfId="14088"/>
    <cellStyle name="Normal 19 4 3" xfId="11477"/>
    <cellStyle name="Normal 19 4 3 2" xfId="11478"/>
    <cellStyle name="Normal 19 4 3 2 2" xfId="17276"/>
    <cellStyle name="Normal 19 4 3 2 3" xfId="14095"/>
    <cellStyle name="Normal 19 4 3 3" xfId="11479"/>
    <cellStyle name="Normal 19 4 3 3 2" xfId="17277"/>
    <cellStyle name="Normal 19 4 3 3 3" xfId="14096"/>
    <cellStyle name="Normal 19 4 3 4" xfId="17275"/>
    <cellStyle name="Normal 19 4 3 5" xfId="14094"/>
    <cellStyle name="Normal 19 4 4" xfId="11480"/>
    <cellStyle name="Normal 19 4 4 2" xfId="11481"/>
    <cellStyle name="Normal 19 4 4 2 2" xfId="17279"/>
    <cellStyle name="Normal 19 4 4 2 3" xfId="14098"/>
    <cellStyle name="Normal 19 4 4 3" xfId="11482"/>
    <cellStyle name="Normal 19 4 4 3 2" xfId="17280"/>
    <cellStyle name="Normal 19 4 4 3 3" xfId="14099"/>
    <cellStyle name="Normal 19 4 4 4" xfId="17278"/>
    <cellStyle name="Normal 19 4 4 5" xfId="14097"/>
    <cellStyle name="Normal 19 4 5" xfId="11483"/>
    <cellStyle name="Normal 19 4 5 2" xfId="11484"/>
    <cellStyle name="Normal 19 4 5 2 2" xfId="17282"/>
    <cellStyle name="Normal 19 4 5 2 3" xfId="14101"/>
    <cellStyle name="Normal 19 4 5 3" xfId="11485"/>
    <cellStyle name="Normal 19 4 5 3 2" xfId="17283"/>
    <cellStyle name="Normal 19 4 5 3 3" xfId="14102"/>
    <cellStyle name="Normal 19 4 5 4" xfId="17281"/>
    <cellStyle name="Normal 19 4 5 5" xfId="14100"/>
    <cellStyle name="Normal 19 4 6" xfId="11486"/>
    <cellStyle name="Normal 19 4 6 2" xfId="11487"/>
    <cellStyle name="Normal 19 4 6 2 2" xfId="17285"/>
    <cellStyle name="Normal 19 4 6 2 3" xfId="14104"/>
    <cellStyle name="Normal 19 4 6 3" xfId="11488"/>
    <cellStyle name="Normal 19 4 6 3 2" xfId="17286"/>
    <cellStyle name="Normal 19 4 6 3 3" xfId="14105"/>
    <cellStyle name="Normal 19 4 6 4" xfId="17284"/>
    <cellStyle name="Normal 19 4 6 5" xfId="14103"/>
    <cellStyle name="Normal 19 4 7" xfId="11489"/>
    <cellStyle name="Normal 19 4 7 2" xfId="11490"/>
    <cellStyle name="Normal 19 4 7 2 2" xfId="17288"/>
    <cellStyle name="Normal 19 4 7 2 3" xfId="14107"/>
    <cellStyle name="Normal 19 4 7 3" xfId="11491"/>
    <cellStyle name="Normal 19 4 7 3 2" xfId="17289"/>
    <cellStyle name="Normal 19 4 7 3 3" xfId="14108"/>
    <cellStyle name="Normal 19 4 7 4" xfId="17287"/>
    <cellStyle name="Normal 19 4 7 5" xfId="14106"/>
    <cellStyle name="Normal 19 4 8" xfId="11492"/>
    <cellStyle name="Normal 19 4 8 2" xfId="17290"/>
    <cellStyle name="Normal 19 4 8 3" xfId="14109"/>
    <cellStyle name="Normal 19 4 9" xfId="11493"/>
    <cellStyle name="Normal 19 4 9 2" xfId="17291"/>
    <cellStyle name="Normal 19 4 9 3" xfId="14110"/>
    <cellStyle name="Normal 19 5" xfId="11494"/>
    <cellStyle name="Normal 19 5 10" xfId="17292"/>
    <cellStyle name="Normal 19 5 11" xfId="14111"/>
    <cellStyle name="Normal 19 5 2" xfId="11495"/>
    <cellStyle name="Normal 19 5 2 2" xfId="11496"/>
    <cellStyle name="Normal 19 5 2 2 2" xfId="11497"/>
    <cellStyle name="Normal 19 5 2 2 2 2" xfId="17295"/>
    <cellStyle name="Normal 19 5 2 2 2 3" xfId="14114"/>
    <cellStyle name="Normal 19 5 2 2 3" xfId="11498"/>
    <cellStyle name="Normal 19 5 2 2 3 2" xfId="17296"/>
    <cellStyle name="Normal 19 5 2 2 3 3" xfId="14115"/>
    <cellStyle name="Normal 19 5 2 2 4" xfId="17294"/>
    <cellStyle name="Normal 19 5 2 2 5" xfId="14113"/>
    <cellStyle name="Normal 19 5 2 3" xfId="11499"/>
    <cellStyle name="Normal 19 5 2 3 2" xfId="17297"/>
    <cellStyle name="Normal 19 5 2 3 3" xfId="14116"/>
    <cellStyle name="Normal 19 5 2 4" xfId="11500"/>
    <cellStyle name="Normal 19 5 2 4 2" xfId="17298"/>
    <cellStyle name="Normal 19 5 2 4 3" xfId="14117"/>
    <cellStyle name="Normal 19 5 2 5" xfId="17293"/>
    <cellStyle name="Normal 19 5 2 6" xfId="14112"/>
    <cellStyle name="Normal 19 5 3" xfId="11501"/>
    <cellStyle name="Normal 19 5 3 2" xfId="11502"/>
    <cellStyle name="Normal 19 5 3 2 2" xfId="17300"/>
    <cellStyle name="Normal 19 5 3 2 3" xfId="14119"/>
    <cellStyle name="Normal 19 5 3 3" xfId="11503"/>
    <cellStyle name="Normal 19 5 3 3 2" xfId="17301"/>
    <cellStyle name="Normal 19 5 3 3 3" xfId="14120"/>
    <cellStyle name="Normal 19 5 3 4" xfId="17299"/>
    <cellStyle name="Normal 19 5 3 5" xfId="14118"/>
    <cellStyle name="Normal 19 5 4" xfId="11504"/>
    <cellStyle name="Normal 19 5 4 2" xfId="11505"/>
    <cellStyle name="Normal 19 5 4 2 2" xfId="17303"/>
    <cellStyle name="Normal 19 5 4 2 3" xfId="14122"/>
    <cellStyle name="Normal 19 5 4 3" xfId="11506"/>
    <cellStyle name="Normal 19 5 4 3 2" xfId="17304"/>
    <cellStyle name="Normal 19 5 4 3 3" xfId="14123"/>
    <cellStyle name="Normal 19 5 4 4" xfId="17302"/>
    <cellStyle name="Normal 19 5 4 5" xfId="14121"/>
    <cellStyle name="Normal 19 5 5" xfId="11507"/>
    <cellStyle name="Normal 19 5 5 2" xfId="11508"/>
    <cellStyle name="Normal 19 5 5 2 2" xfId="17306"/>
    <cellStyle name="Normal 19 5 5 2 3" xfId="14125"/>
    <cellStyle name="Normal 19 5 5 3" xfId="11509"/>
    <cellStyle name="Normal 19 5 5 3 2" xfId="17307"/>
    <cellStyle name="Normal 19 5 5 3 3" xfId="14126"/>
    <cellStyle name="Normal 19 5 5 4" xfId="17305"/>
    <cellStyle name="Normal 19 5 5 5" xfId="14124"/>
    <cellStyle name="Normal 19 5 6" xfId="11510"/>
    <cellStyle name="Normal 19 5 6 2" xfId="11511"/>
    <cellStyle name="Normal 19 5 6 2 2" xfId="17309"/>
    <cellStyle name="Normal 19 5 6 2 3" xfId="14128"/>
    <cellStyle name="Normal 19 5 6 3" xfId="11512"/>
    <cellStyle name="Normal 19 5 6 3 2" xfId="17310"/>
    <cellStyle name="Normal 19 5 6 3 3" xfId="14129"/>
    <cellStyle name="Normal 19 5 6 4" xfId="17308"/>
    <cellStyle name="Normal 19 5 6 5" xfId="14127"/>
    <cellStyle name="Normal 19 5 7" xfId="11513"/>
    <cellStyle name="Normal 19 5 7 2" xfId="11514"/>
    <cellStyle name="Normal 19 5 7 2 2" xfId="17312"/>
    <cellStyle name="Normal 19 5 7 2 3" xfId="14131"/>
    <cellStyle name="Normal 19 5 7 3" xfId="11515"/>
    <cellStyle name="Normal 19 5 7 3 2" xfId="17313"/>
    <cellStyle name="Normal 19 5 7 3 3" xfId="14132"/>
    <cellStyle name="Normal 19 5 7 4" xfId="17311"/>
    <cellStyle name="Normal 19 5 7 5" xfId="14130"/>
    <cellStyle name="Normal 19 5 8" xfId="11516"/>
    <cellStyle name="Normal 19 5 8 2" xfId="17314"/>
    <cellStyle name="Normal 19 5 8 3" xfId="14133"/>
    <cellStyle name="Normal 19 5 9" xfId="11517"/>
    <cellStyle name="Normal 19 5 9 2" xfId="17315"/>
    <cellStyle name="Normal 19 5 9 3" xfId="14134"/>
    <cellStyle name="Normal 19 6" xfId="11518"/>
    <cellStyle name="Normal 19 6 10" xfId="17316"/>
    <cellStyle name="Normal 19 6 11" xfId="14135"/>
    <cellStyle name="Normal 19 6 2" xfId="11519"/>
    <cellStyle name="Normal 19 6 2 2" xfId="11520"/>
    <cellStyle name="Normal 19 6 2 2 2" xfId="11521"/>
    <cellStyle name="Normal 19 6 2 2 2 2" xfId="17319"/>
    <cellStyle name="Normal 19 6 2 2 2 3" xfId="14138"/>
    <cellStyle name="Normal 19 6 2 2 3" xfId="11522"/>
    <cellStyle name="Normal 19 6 2 2 3 2" xfId="17320"/>
    <cellStyle name="Normal 19 6 2 2 3 3" xfId="14139"/>
    <cellStyle name="Normal 19 6 2 2 4" xfId="17318"/>
    <cellStyle name="Normal 19 6 2 2 5" xfId="14137"/>
    <cellStyle name="Normal 19 6 2 3" xfId="11523"/>
    <cellStyle name="Normal 19 6 2 3 2" xfId="17321"/>
    <cellStyle name="Normal 19 6 2 3 3" xfId="14140"/>
    <cellStyle name="Normal 19 6 2 4" xfId="11524"/>
    <cellStyle name="Normal 19 6 2 4 2" xfId="17322"/>
    <cellStyle name="Normal 19 6 2 4 3" xfId="14141"/>
    <cellStyle name="Normal 19 6 2 5" xfId="17317"/>
    <cellStyle name="Normal 19 6 2 6" xfId="14136"/>
    <cellStyle name="Normal 19 6 3" xfId="11525"/>
    <cellStyle name="Normal 19 6 3 2" xfId="11526"/>
    <cellStyle name="Normal 19 6 3 2 2" xfId="17324"/>
    <cellStyle name="Normal 19 6 3 2 3" xfId="14143"/>
    <cellStyle name="Normal 19 6 3 3" xfId="11527"/>
    <cellStyle name="Normal 19 6 3 3 2" xfId="17325"/>
    <cellStyle name="Normal 19 6 3 3 3" xfId="14144"/>
    <cellStyle name="Normal 19 6 3 4" xfId="17323"/>
    <cellStyle name="Normal 19 6 3 5" xfId="14142"/>
    <cellStyle name="Normal 19 6 4" xfId="11528"/>
    <cellStyle name="Normal 19 6 4 2" xfId="11529"/>
    <cellStyle name="Normal 19 6 4 2 2" xfId="17327"/>
    <cellStyle name="Normal 19 6 4 2 3" xfId="14146"/>
    <cellStyle name="Normal 19 6 4 3" xfId="11530"/>
    <cellStyle name="Normal 19 6 4 3 2" xfId="17328"/>
    <cellStyle name="Normal 19 6 4 3 3" xfId="14147"/>
    <cellStyle name="Normal 19 6 4 4" xfId="17326"/>
    <cellStyle name="Normal 19 6 4 5" xfId="14145"/>
    <cellStyle name="Normal 19 6 5" xfId="11531"/>
    <cellStyle name="Normal 19 6 5 2" xfId="11532"/>
    <cellStyle name="Normal 19 6 5 2 2" xfId="17330"/>
    <cellStyle name="Normal 19 6 5 2 3" xfId="14149"/>
    <cellStyle name="Normal 19 6 5 3" xfId="11533"/>
    <cellStyle name="Normal 19 6 5 3 2" xfId="17331"/>
    <cellStyle name="Normal 19 6 5 3 3" xfId="14150"/>
    <cellStyle name="Normal 19 6 5 4" xfId="17329"/>
    <cellStyle name="Normal 19 6 5 5" xfId="14148"/>
    <cellStyle name="Normal 19 6 6" xfId="11534"/>
    <cellStyle name="Normal 19 6 6 2" xfId="11535"/>
    <cellStyle name="Normal 19 6 6 2 2" xfId="17333"/>
    <cellStyle name="Normal 19 6 6 2 3" xfId="14152"/>
    <cellStyle name="Normal 19 6 6 3" xfId="11536"/>
    <cellStyle name="Normal 19 6 6 3 2" xfId="17334"/>
    <cellStyle name="Normal 19 6 6 3 3" xfId="14153"/>
    <cellStyle name="Normal 19 6 6 4" xfId="17332"/>
    <cellStyle name="Normal 19 6 6 5" xfId="14151"/>
    <cellStyle name="Normal 19 6 7" xfId="11537"/>
    <cellStyle name="Normal 19 6 7 2" xfId="11538"/>
    <cellStyle name="Normal 19 6 7 2 2" xfId="17336"/>
    <cellStyle name="Normal 19 6 7 2 3" xfId="14155"/>
    <cellStyle name="Normal 19 6 7 3" xfId="11539"/>
    <cellStyle name="Normal 19 6 7 3 2" xfId="17337"/>
    <cellStyle name="Normal 19 6 7 3 3" xfId="14156"/>
    <cellStyle name="Normal 19 6 7 4" xfId="17335"/>
    <cellStyle name="Normal 19 6 7 5" xfId="14154"/>
    <cellStyle name="Normal 19 6 8" xfId="11540"/>
    <cellStyle name="Normal 19 6 8 2" xfId="17338"/>
    <cellStyle name="Normal 19 6 8 3" xfId="14157"/>
    <cellStyle name="Normal 19 6 9" xfId="11541"/>
    <cellStyle name="Normal 19 6 9 2" xfId="17339"/>
    <cellStyle name="Normal 19 6 9 3" xfId="14158"/>
    <cellStyle name="Normal 19 7" xfId="11542"/>
    <cellStyle name="Normal 19 7 10" xfId="17340"/>
    <cellStyle name="Normal 19 7 11" xfId="14159"/>
    <cellStyle name="Normal 19 7 2" xfId="11543"/>
    <cellStyle name="Normal 19 7 2 2" xfId="11544"/>
    <cellStyle name="Normal 19 7 2 2 2" xfId="11545"/>
    <cellStyle name="Normal 19 7 2 2 2 2" xfId="17343"/>
    <cellStyle name="Normal 19 7 2 2 2 3" xfId="14162"/>
    <cellStyle name="Normal 19 7 2 2 3" xfId="11546"/>
    <cellStyle name="Normal 19 7 2 2 3 2" xfId="17344"/>
    <cellStyle name="Normal 19 7 2 2 3 3" xfId="14163"/>
    <cellStyle name="Normal 19 7 2 2 4" xfId="17342"/>
    <cellStyle name="Normal 19 7 2 2 5" xfId="14161"/>
    <cellStyle name="Normal 19 7 2 3" xfId="11547"/>
    <cellStyle name="Normal 19 7 2 3 2" xfId="17345"/>
    <cellStyle name="Normal 19 7 2 3 3" xfId="14164"/>
    <cellStyle name="Normal 19 7 2 4" xfId="11548"/>
    <cellStyle name="Normal 19 7 2 4 2" xfId="17346"/>
    <cellStyle name="Normal 19 7 2 4 3" xfId="14165"/>
    <cellStyle name="Normal 19 7 2 5" xfId="17341"/>
    <cellStyle name="Normal 19 7 2 6" xfId="14160"/>
    <cellStyle name="Normal 19 7 3" xfId="11549"/>
    <cellStyle name="Normal 19 7 3 2" xfId="11550"/>
    <cellStyle name="Normal 19 7 3 2 2" xfId="17348"/>
    <cellStyle name="Normal 19 7 3 2 3" xfId="14167"/>
    <cellStyle name="Normal 19 7 3 3" xfId="11551"/>
    <cellStyle name="Normal 19 7 3 3 2" xfId="17349"/>
    <cellStyle name="Normal 19 7 3 3 3" xfId="14168"/>
    <cellStyle name="Normal 19 7 3 4" xfId="17347"/>
    <cellStyle name="Normal 19 7 3 5" xfId="14166"/>
    <cellStyle name="Normal 19 7 4" xfId="11552"/>
    <cellStyle name="Normal 19 7 4 2" xfId="11553"/>
    <cellStyle name="Normal 19 7 4 2 2" xfId="17351"/>
    <cellStyle name="Normal 19 7 4 2 3" xfId="14170"/>
    <cellStyle name="Normal 19 7 4 3" xfId="11554"/>
    <cellStyle name="Normal 19 7 4 3 2" xfId="17352"/>
    <cellStyle name="Normal 19 7 4 3 3" xfId="14171"/>
    <cellStyle name="Normal 19 7 4 4" xfId="17350"/>
    <cellStyle name="Normal 19 7 4 5" xfId="14169"/>
    <cellStyle name="Normal 19 7 5" xfId="11555"/>
    <cellStyle name="Normal 19 7 5 2" xfId="11556"/>
    <cellStyle name="Normal 19 7 5 2 2" xfId="17354"/>
    <cellStyle name="Normal 19 7 5 2 3" xfId="14173"/>
    <cellStyle name="Normal 19 7 5 3" xfId="11557"/>
    <cellStyle name="Normal 19 7 5 3 2" xfId="17355"/>
    <cellStyle name="Normal 19 7 5 3 3" xfId="14174"/>
    <cellStyle name="Normal 19 7 5 4" xfId="17353"/>
    <cellStyle name="Normal 19 7 5 5" xfId="14172"/>
    <cellStyle name="Normal 19 7 6" xfId="11558"/>
    <cellStyle name="Normal 19 7 6 2" xfId="11559"/>
    <cellStyle name="Normal 19 7 6 2 2" xfId="17357"/>
    <cellStyle name="Normal 19 7 6 2 3" xfId="14176"/>
    <cellStyle name="Normal 19 7 6 3" xfId="11560"/>
    <cellStyle name="Normal 19 7 6 3 2" xfId="17358"/>
    <cellStyle name="Normal 19 7 6 3 3" xfId="14177"/>
    <cellStyle name="Normal 19 7 6 4" xfId="17356"/>
    <cellStyle name="Normal 19 7 6 5" xfId="14175"/>
    <cellStyle name="Normal 19 7 7" xfId="11561"/>
    <cellStyle name="Normal 19 7 7 2" xfId="11562"/>
    <cellStyle name="Normal 19 7 7 2 2" xfId="17360"/>
    <cellStyle name="Normal 19 7 7 2 3" xfId="14179"/>
    <cellStyle name="Normal 19 7 7 3" xfId="11563"/>
    <cellStyle name="Normal 19 7 7 3 2" xfId="17361"/>
    <cellStyle name="Normal 19 7 7 3 3" xfId="14180"/>
    <cellStyle name="Normal 19 7 7 4" xfId="17359"/>
    <cellStyle name="Normal 19 7 7 5" xfId="14178"/>
    <cellStyle name="Normal 19 7 8" xfId="11564"/>
    <cellStyle name="Normal 19 7 8 2" xfId="17362"/>
    <cellStyle name="Normal 19 7 8 3" xfId="14181"/>
    <cellStyle name="Normal 19 7 9" xfId="11565"/>
    <cellStyle name="Normal 19 7 9 2" xfId="17363"/>
    <cellStyle name="Normal 19 7 9 3" xfId="14182"/>
    <cellStyle name="Normal 190" xfId="15237"/>
    <cellStyle name="Normal 191" xfId="15238"/>
    <cellStyle name="Normal 192" xfId="15239"/>
    <cellStyle name="Normal 193" xfId="15240"/>
    <cellStyle name="Normal 194" xfId="15241"/>
    <cellStyle name="Normal 195" xfId="15242"/>
    <cellStyle name="Normal 2" xfId="1623"/>
    <cellStyle name="Normal 2 10" xfId="1624"/>
    <cellStyle name="Normal 2 10 2" xfId="1625"/>
    <cellStyle name="Normal 2 10 2 2" xfId="6033"/>
    <cellStyle name="Normal 2 10 3" xfId="1626"/>
    <cellStyle name="Normal 2 10 3 2" xfId="9550"/>
    <cellStyle name="Normal 2 10 4" xfId="4421"/>
    <cellStyle name="Normal 2 10 5" xfId="9806"/>
    <cellStyle name="Normal 2 100" xfId="1627"/>
    <cellStyle name="Normal 2 100 2" xfId="6034"/>
    <cellStyle name="Normal 2 100 3" xfId="4422"/>
    <cellStyle name="Normal 2 101" xfId="1628"/>
    <cellStyle name="Normal 2 101 2" xfId="6035"/>
    <cellStyle name="Normal 2 101 3" xfId="4423"/>
    <cellStyle name="Normal 2 102" xfId="1629"/>
    <cellStyle name="Normal 2 102 2" xfId="6036"/>
    <cellStyle name="Normal 2 102 3" xfId="4424"/>
    <cellStyle name="Normal 2 103" xfId="1630"/>
    <cellStyle name="Normal 2 103 2" xfId="6037"/>
    <cellStyle name="Normal 2 103 3" xfId="4425"/>
    <cellStyle name="Normal 2 104" xfId="1631"/>
    <cellStyle name="Normal 2 104 2" xfId="6038"/>
    <cellStyle name="Normal 2 104 3" xfId="4426"/>
    <cellStyle name="Normal 2 105" xfId="3440"/>
    <cellStyle name="Normal 2 105 2" xfId="3488"/>
    <cellStyle name="Normal 2 105 2 2" xfId="9631"/>
    <cellStyle name="Normal 2 105 3" xfId="4236"/>
    <cellStyle name="Normal 2 105 3 2" xfId="9947"/>
    <cellStyle name="Normal 2 105 3 2 2" xfId="16399"/>
    <cellStyle name="Normal 2 105 3 2 3" xfId="13226"/>
    <cellStyle name="Normal 2 105 3 3" xfId="15817"/>
    <cellStyle name="Normal 2 105 3 4" xfId="13125"/>
    <cellStyle name="Normal 2 105 4" xfId="4222"/>
    <cellStyle name="Normal 2 105 4 2" xfId="9933"/>
    <cellStyle name="Normal 2 105 4 2 2" xfId="16393"/>
    <cellStyle name="Normal 2 105 4 2 3" xfId="13220"/>
    <cellStyle name="Normal 2 105 4 3" xfId="15811"/>
    <cellStyle name="Normal 2 105 4 4" xfId="13119"/>
    <cellStyle name="Normal 2 105 5" xfId="6032"/>
    <cellStyle name="Normal 2 105 6" xfId="8903"/>
    <cellStyle name="Normal 2 105 6 2" xfId="10027"/>
    <cellStyle name="Normal 2 105 6 2 2" xfId="16439"/>
    <cellStyle name="Normal 2 105 6 2 3" xfId="13258"/>
    <cellStyle name="Normal 2 105 6 3" xfId="16264"/>
    <cellStyle name="Normal 2 105 6 4" xfId="13157"/>
    <cellStyle name="Normal 2 105 7" xfId="9908"/>
    <cellStyle name="Normal 2 105 7 2" xfId="16389"/>
    <cellStyle name="Normal 2 105 7 3" xfId="13216"/>
    <cellStyle name="Normal 2 105 8" xfId="15606"/>
    <cellStyle name="Normal 2 105 8 2" xfId="19994"/>
    <cellStyle name="Normal 2 105 9" xfId="13115"/>
    <cellStyle name="Normal 2 106" xfId="3441"/>
    <cellStyle name="Normal 2 106 2" xfId="4237"/>
    <cellStyle name="Normal 2 106 2 2" xfId="9948"/>
    <cellStyle name="Normal 2 106 2 2 2" xfId="16400"/>
    <cellStyle name="Normal 2 106 2 2 3" xfId="13227"/>
    <cellStyle name="Normal 2 106 2 3" xfId="15818"/>
    <cellStyle name="Normal 2 106 2 4" xfId="13126"/>
    <cellStyle name="Normal 2 106 3" xfId="4223"/>
    <cellStyle name="Normal 2 106 3 2" xfId="9934"/>
    <cellStyle name="Normal 2 106 3 2 2" xfId="16394"/>
    <cellStyle name="Normal 2 106 3 2 3" xfId="13221"/>
    <cellStyle name="Normal 2 106 3 3" xfId="15812"/>
    <cellStyle name="Normal 2 106 3 4" xfId="13120"/>
    <cellStyle name="Normal 2 106 4" xfId="4420"/>
    <cellStyle name="Normal 2 106 5" xfId="8904"/>
    <cellStyle name="Normal 2 106 5 2" xfId="10028"/>
    <cellStyle name="Normal 2 106 5 2 2" xfId="16440"/>
    <cellStyle name="Normal 2 106 5 2 3" xfId="13259"/>
    <cellStyle name="Normal 2 106 5 3" xfId="16265"/>
    <cellStyle name="Normal 2 106 5 4" xfId="13158"/>
    <cellStyle name="Normal 2 106 6" xfId="9458"/>
    <cellStyle name="Normal 2 106 6 2" xfId="16286"/>
    <cellStyle name="Normal 2 106 6 3" xfId="13161"/>
    <cellStyle name="Normal 2 106 7" xfId="9909"/>
    <cellStyle name="Normal 2 106 7 2" xfId="16390"/>
    <cellStyle name="Normal 2 106 7 3" xfId="13217"/>
    <cellStyle name="Normal 2 106 8" xfId="15607"/>
    <cellStyle name="Normal 2 106 8 2" xfId="19995"/>
    <cellStyle name="Normal 2 106 9" xfId="13116"/>
    <cellStyle name="Normal 2 107" xfId="4226"/>
    <cellStyle name="Normal 2 107 2" xfId="8905"/>
    <cellStyle name="Normal 2 107 2 2" xfId="37995"/>
    <cellStyle name="Normal 2 107 3" xfId="8906"/>
    <cellStyle name="Normal 2 107 3 2" xfId="10029"/>
    <cellStyle name="Normal 2 107 3 2 2" xfId="16441"/>
    <cellStyle name="Normal 2 107 3 2 3" xfId="13260"/>
    <cellStyle name="Normal 2 107 3 3" xfId="16266"/>
    <cellStyle name="Normal 2 107 3 4" xfId="13159"/>
    <cellStyle name="Normal 2 107 4" xfId="9937"/>
    <cellStyle name="Normal 2 107 4 2" xfId="16397"/>
    <cellStyle name="Normal 2 107 4 3" xfId="13224"/>
    <cellStyle name="Normal 2 107 5" xfId="15815"/>
    <cellStyle name="Normal 2 107 6" xfId="37926"/>
    <cellStyle name="Normal 2 107 7" xfId="13123"/>
    <cellStyle name="Normal 2 108" xfId="4244"/>
    <cellStyle name="Normal 2 108 2" xfId="8907"/>
    <cellStyle name="Normal 2 108 3" xfId="8908"/>
    <cellStyle name="Normal 2 108 3 2" xfId="10030"/>
    <cellStyle name="Normal 2 108 3 2 2" xfId="16442"/>
    <cellStyle name="Normal 2 108 3 2 3" xfId="13261"/>
    <cellStyle name="Normal 2 108 3 3" xfId="16267"/>
    <cellStyle name="Normal 2 108 3 4" xfId="13160"/>
    <cellStyle name="Normal 2 108 4" xfId="9954"/>
    <cellStyle name="Normal 2 109" xfId="4247"/>
    <cellStyle name="Normal 2 109 2" xfId="9957"/>
    <cellStyle name="Normal 2 109 2 2" xfId="16406"/>
    <cellStyle name="Normal 2 109 2 3" xfId="19996"/>
    <cellStyle name="Normal 2 109 2 4" xfId="13233"/>
    <cellStyle name="Normal 2 109 3" xfId="15824"/>
    <cellStyle name="Normal 2 109 4" xfId="13132"/>
    <cellStyle name="Normal 2 11" xfId="1632"/>
    <cellStyle name="Normal 2 11 2" xfId="1633"/>
    <cellStyle name="Normal 2 11 2 2" xfId="6039"/>
    <cellStyle name="Normal 2 11 3" xfId="1634"/>
    <cellStyle name="Normal 2 11 3 2" xfId="9551"/>
    <cellStyle name="Normal 2 11 4" xfId="4427"/>
    <cellStyle name="Normal 2 11 5" xfId="9807"/>
    <cellStyle name="Normal 2 110" xfId="7477"/>
    <cellStyle name="Normal 2 110 2" xfId="9958"/>
    <cellStyle name="Normal 2 110 2 2" xfId="16407"/>
    <cellStyle name="Normal 2 110 2 3" xfId="19997"/>
    <cellStyle name="Normal 2 110 2 4" xfId="13234"/>
    <cellStyle name="Normal 2 110 3" xfId="15825"/>
    <cellStyle name="Normal 2 110 4" xfId="13133"/>
    <cellStyle name="Normal 2 111" xfId="8909"/>
    <cellStyle name="Normal 2 111 2" xfId="19998"/>
    <cellStyle name="Normal 2 112" xfId="8910"/>
    <cellStyle name="Normal 2 112 2" xfId="19999"/>
    <cellStyle name="Normal 2 113" xfId="8911"/>
    <cellStyle name="Normal 2 114" xfId="8912"/>
    <cellStyle name="Normal 2 115" xfId="8913"/>
    <cellStyle name="Normal 2 116" xfId="8914"/>
    <cellStyle name="Normal 2 117" xfId="8915"/>
    <cellStyle name="Normal 2 118" xfId="8916"/>
    <cellStyle name="Normal 2 119" xfId="8917"/>
    <cellStyle name="Normal 2 12" xfId="1635"/>
    <cellStyle name="Normal 2 12 2" xfId="1636"/>
    <cellStyle name="Normal 2 12 2 2" xfId="6040"/>
    <cellStyle name="Normal 2 12 3" xfId="1637"/>
    <cellStyle name="Normal 2 12 3 2" xfId="9552"/>
    <cellStyle name="Normal 2 12 4" xfId="4428"/>
    <cellStyle name="Normal 2 12 5" xfId="9808"/>
    <cellStyle name="Normal 2 120" xfId="8918"/>
    <cellStyle name="Normal 2 121" xfId="8919"/>
    <cellStyle name="Normal 2 122" xfId="8920"/>
    <cellStyle name="Normal 2 123" xfId="8921"/>
    <cellStyle name="Normal 2 124" xfId="8922"/>
    <cellStyle name="Normal 2 125" xfId="8923"/>
    <cellStyle name="Normal 2 126" xfId="8924"/>
    <cellStyle name="Normal 2 127" xfId="8925"/>
    <cellStyle name="Normal 2 128" xfId="19993"/>
    <cellStyle name="Normal 2 129" xfId="15282"/>
    <cellStyle name="Normal 2 13" xfId="1638"/>
    <cellStyle name="Normal 2 13 2" xfId="1639"/>
    <cellStyle name="Normal 2 13 2 2" xfId="6041"/>
    <cellStyle name="Normal 2 13 3" xfId="1640"/>
    <cellStyle name="Normal 2 13 3 2" xfId="9553"/>
    <cellStyle name="Normal 2 13 4" xfId="4429"/>
    <cellStyle name="Normal 2 13 5" xfId="9809"/>
    <cellStyle name="Normal 2 14" xfId="1641"/>
    <cellStyle name="Normal 2 14 2" xfId="1642"/>
    <cellStyle name="Normal 2 14 2 2" xfId="6042"/>
    <cellStyle name="Normal 2 14 3" xfId="1643"/>
    <cellStyle name="Normal 2 14 3 2" xfId="9554"/>
    <cellStyle name="Normal 2 14 4" xfId="4430"/>
    <cellStyle name="Normal 2 14 5" xfId="9810"/>
    <cellStyle name="Normal 2 15" xfId="1644"/>
    <cellStyle name="Normal 2 15 2" xfId="1645"/>
    <cellStyle name="Normal 2 15 2 2" xfId="6043"/>
    <cellStyle name="Normal 2 15 3" xfId="1646"/>
    <cellStyle name="Normal 2 15 3 2" xfId="9555"/>
    <cellStyle name="Normal 2 15 4" xfId="4431"/>
    <cellStyle name="Normal 2 15 5" xfId="9811"/>
    <cellStyle name="Normal 2 16" xfId="1647"/>
    <cellStyle name="Normal 2 16 2" xfId="1648"/>
    <cellStyle name="Normal 2 16 2 2" xfId="6044"/>
    <cellStyle name="Normal 2 16 3" xfId="1649"/>
    <cellStyle name="Normal 2 16 3 2" xfId="9556"/>
    <cellStyle name="Normal 2 16 4" xfId="4432"/>
    <cellStyle name="Normal 2 16 5" xfId="9812"/>
    <cellStyle name="Normal 2 17" xfId="1650"/>
    <cellStyle name="Normal 2 17 2" xfId="1651"/>
    <cellStyle name="Normal 2 17 2 2" xfId="6045"/>
    <cellStyle name="Normal 2 17 3" xfId="1652"/>
    <cellStyle name="Normal 2 17 3 2" xfId="9557"/>
    <cellStyle name="Normal 2 17 4" xfId="4433"/>
    <cellStyle name="Normal 2 17 5" xfId="9813"/>
    <cellStyle name="Normal 2 18" xfId="1653"/>
    <cellStyle name="Normal 2 18 2" xfId="1654"/>
    <cellStyle name="Normal 2 18 2 2" xfId="6046"/>
    <cellStyle name="Normal 2 18 3" xfId="1655"/>
    <cellStyle name="Normal 2 18 3 2" xfId="9558"/>
    <cellStyle name="Normal 2 18 4" xfId="4434"/>
    <cellStyle name="Normal 2 18 5" xfId="9814"/>
    <cellStyle name="Normal 2 19" xfId="1656"/>
    <cellStyle name="Normal 2 19 2" xfId="1657"/>
    <cellStyle name="Normal 2 19 2 2" xfId="6047"/>
    <cellStyle name="Normal 2 19 3" xfId="1658"/>
    <cellStyle name="Normal 2 19 3 2" xfId="9559"/>
    <cellStyle name="Normal 2 19 4" xfId="4435"/>
    <cellStyle name="Normal 2 19 5" xfId="9815"/>
    <cellStyle name="Normal 2 2" xfId="1659"/>
    <cellStyle name="Normal 2 2 10" xfId="1660"/>
    <cellStyle name="Normal 2 2 10 2" xfId="6049"/>
    <cellStyle name="Normal 2 2 10 3" xfId="4436"/>
    <cellStyle name="Normal 2 2 100" xfId="1661"/>
    <cellStyle name="Normal 2 2 100 2" xfId="6050"/>
    <cellStyle name="Normal 2 2 100 3" xfId="4437"/>
    <cellStyle name="Normal 2 2 101" xfId="1662"/>
    <cellStyle name="Normal 2 2 101 2" xfId="6051"/>
    <cellStyle name="Normal 2 2 101 3" xfId="4438"/>
    <cellStyle name="Normal 2 2 102" xfId="1663"/>
    <cellStyle name="Normal 2 2 102 2" xfId="6052"/>
    <cellStyle name="Normal 2 2 102 3" xfId="4439"/>
    <cellStyle name="Normal 2 2 103" xfId="1664"/>
    <cellStyle name="Normal 2 2 103 2" xfId="6053"/>
    <cellStyle name="Normal 2 2 103 3" xfId="4440"/>
    <cellStyle name="Normal 2 2 104" xfId="6048"/>
    <cellStyle name="Normal 2 2 104 2" xfId="9632"/>
    <cellStyle name="Normal 2 2 104 3" xfId="20000"/>
    <cellStyle name="Normal 2 2 105" xfId="8926"/>
    <cellStyle name="Normal 2 2 105 2" xfId="9560"/>
    <cellStyle name="Normal 2 2 105 3" xfId="10031"/>
    <cellStyle name="Normal 2 2 106" xfId="8927"/>
    <cellStyle name="Normal 2 2 106 2" xfId="37923"/>
    <cellStyle name="Normal 2 2 107" xfId="8928"/>
    <cellStyle name="Normal 2 2 107 2" xfId="38059"/>
    <cellStyle name="Normal 2 2 108" xfId="8929"/>
    <cellStyle name="Normal 2 2 11" xfId="1665"/>
    <cellStyle name="Normal 2 2 11 2" xfId="6054"/>
    <cellStyle name="Normal 2 2 11 3" xfId="4441"/>
    <cellStyle name="Normal 2 2 12" xfId="1666"/>
    <cellStyle name="Normal 2 2 12 2" xfId="6055"/>
    <cellStyle name="Normal 2 2 12 3" xfId="4442"/>
    <cellStyle name="Normal 2 2 13" xfId="1667"/>
    <cellStyle name="Normal 2 2 13 2" xfId="6056"/>
    <cellStyle name="Normal 2 2 13 3" xfId="4443"/>
    <cellStyle name="Normal 2 2 14" xfId="1668"/>
    <cellStyle name="Normal 2 2 14 2" xfId="6057"/>
    <cellStyle name="Normal 2 2 14 3" xfId="4444"/>
    <cellStyle name="Normal 2 2 15" xfId="1669"/>
    <cellStyle name="Normal 2 2 15 2" xfId="6058"/>
    <cellStyle name="Normal 2 2 15 3" xfId="4445"/>
    <cellStyle name="Normal 2 2 16" xfId="1670"/>
    <cellStyle name="Normal 2 2 16 2" xfId="6059"/>
    <cellStyle name="Normal 2 2 16 3" xfId="4446"/>
    <cellStyle name="Normal 2 2 17" xfId="1671"/>
    <cellStyle name="Normal 2 2 17 2" xfId="6060"/>
    <cellStyle name="Normal 2 2 17 3" xfId="4447"/>
    <cellStyle name="Normal 2 2 18" xfId="1672"/>
    <cellStyle name="Normal 2 2 18 2" xfId="6061"/>
    <cellStyle name="Normal 2 2 18 3" xfId="4448"/>
    <cellStyle name="Normal 2 2 19" xfId="1673"/>
    <cellStyle name="Normal 2 2 19 2" xfId="6062"/>
    <cellStyle name="Normal 2 2 19 3" xfId="4449"/>
    <cellStyle name="Normal 2 2 2" xfId="1674"/>
    <cellStyle name="Normal 2 2 2 2" xfId="1675"/>
    <cellStyle name="Normal 2 2 2 2 2" xfId="6063"/>
    <cellStyle name="Normal 2 2 2 2 3" xfId="38048"/>
    <cellStyle name="Normal 2 2 2 2 4" xfId="38009"/>
    <cellStyle name="Normal 2 2 2 2 5" xfId="37904"/>
    <cellStyle name="Normal 2 2 2 2 6" xfId="38044"/>
    <cellStyle name="Normal 2 2 2 2 7" xfId="37951"/>
    <cellStyle name="Normal 2 2 2 3" xfId="1676"/>
    <cellStyle name="Normal 2 2 2 3 2" xfId="9561"/>
    <cellStyle name="Normal 2 2 2 4" xfId="4240"/>
    <cellStyle name="Normal 2 2 2 4 2" xfId="38057"/>
    <cellStyle name="Normal 2 2 2 5" xfId="9816"/>
    <cellStyle name="Normal 2 2 2 6" xfId="37952"/>
    <cellStyle name="Normal 2 2 2 7" xfId="38053"/>
    <cellStyle name="Normal 2 2 20" xfId="1677"/>
    <cellStyle name="Normal 2 2 20 2" xfId="6064"/>
    <cellStyle name="Normal 2 2 20 3" xfId="4450"/>
    <cellStyle name="Normal 2 2 21" xfId="1678"/>
    <cellStyle name="Normal 2 2 21 2" xfId="6065"/>
    <cellStyle name="Normal 2 2 21 3" xfId="4451"/>
    <cellStyle name="Normal 2 2 22" xfId="1679"/>
    <cellStyle name="Normal 2 2 22 2" xfId="6066"/>
    <cellStyle name="Normal 2 2 22 3" xfId="4452"/>
    <cellStyle name="Normal 2 2 23" xfId="1680"/>
    <cellStyle name="Normal 2 2 23 2" xfId="6067"/>
    <cellStyle name="Normal 2 2 23 3" xfId="4453"/>
    <cellStyle name="Normal 2 2 24" xfId="1681"/>
    <cellStyle name="Normal 2 2 24 2" xfId="6068"/>
    <cellStyle name="Normal 2 2 24 3" xfId="4454"/>
    <cellStyle name="Normal 2 2 25" xfId="1682"/>
    <cellStyle name="Normal 2 2 25 2" xfId="6069"/>
    <cellStyle name="Normal 2 2 25 3" xfId="4455"/>
    <cellStyle name="Normal 2 2 26" xfId="1683"/>
    <cellStyle name="Normal 2 2 26 2" xfId="6070"/>
    <cellStyle name="Normal 2 2 26 3" xfId="4456"/>
    <cellStyle name="Normal 2 2 27" xfId="1684"/>
    <cellStyle name="Normal 2 2 27 2" xfId="6071"/>
    <cellStyle name="Normal 2 2 27 3" xfId="4457"/>
    <cellStyle name="Normal 2 2 28" xfId="1685"/>
    <cellStyle name="Normal 2 2 28 2" xfId="6072"/>
    <cellStyle name="Normal 2 2 28 3" xfId="4458"/>
    <cellStyle name="Normal 2 2 29" xfId="1686"/>
    <cellStyle name="Normal 2 2 29 2" xfId="6073"/>
    <cellStyle name="Normal 2 2 29 3" xfId="4459"/>
    <cellStyle name="Normal 2 2 3" xfId="1687"/>
    <cellStyle name="Normal 2 2 3 2" xfId="1688"/>
    <cellStyle name="Normal 2 2 3 2 2" xfId="6074"/>
    <cellStyle name="Normal 2 2 3 3" xfId="1689"/>
    <cellStyle name="Normal 2 2 3 3 2" xfId="9562"/>
    <cellStyle name="Normal 2 2 3 4" xfId="4460"/>
    <cellStyle name="Normal 2 2 3 5" xfId="9817"/>
    <cellStyle name="Normal 2 2 30" xfId="1690"/>
    <cellStyle name="Normal 2 2 30 2" xfId="6075"/>
    <cellStyle name="Normal 2 2 30 3" xfId="4461"/>
    <cellStyle name="Normal 2 2 31" xfId="1691"/>
    <cellStyle name="Normal 2 2 31 2" xfId="6076"/>
    <cellStyle name="Normal 2 2 31 3" xfId="4462"/>
    <cellStyle name="Normal 2 2 32" xfId="1692"/>
    <cellStyle name="Normal 2 2 32 2" xfId="6077"/>
    <cellStyle name="Normal 2 2 32 3" xfId="4463"/>
    <cellStyle name="Normal 2 2 33" xfId="1693"/>
    <cellStyle name="Normal 2 2 33 2" xfId="6078"/>
    <cellStyle name="Normal 2 2 33 3" xfId="4464"/>
    <cellStyle name="Normal 2 2 34" xfId="1694"/>
    <cellStyle name="Normal 2 2 34 2" xfId="6079"/>
    <cellStyle name="Normal 2 2 34 3" xfId="4465"/>
    <cellStyle name="Normal 2 2 35" xfId="1695"/>
    <cellStyle name="Normal 2 2 35 2" xfId="6080"/>
    <cellStyle name="Normal 2 2 35 3" xfId="4466"/>
    <cellStyle name="Normal 2 2 36" xfId="1696"/>
    <cellStyle name="Normal 2 2 36 2" xfId="6081"/>
    <cellStyle name="Normal 2 2 36 3" xfId="4467"/>
    <cellStyle name="Normal 2 2 37" xfId="1697"/>
    <cellStyle name="Normal 2 2 37 2" xfId="6082"/>
    <cellStyle name="Normal 2 2 37 3" xfId="4468"/>
    <cellStyle name="Normal 2 2 38" xfId="1698"/>
    <cellStyle name="Normal 2 2 38 2" xfId="6083"/>
    <cellStyle name="Normal 2 2 38 3" xfId="4469"/>
    <cellStyle name="Normal 2 2 39" xfId="1699"/>
    <cellStyle name="Normal 2 2 39 2" xfId="6084"/>
    <cellStyle name="Normal 2 2 39 3" xfId="4470"/>
    <cellStyle name="Normal 2 2 4" xfId="1700"/>
    <cellStyle name="Normal 2 2 4 2" xfId="1701"/>
    <cellStyle name="Normal 2 2 4 2 2" xfId="6085"/>
    <cellStyle name="Normal 2 2 4 3" xfId="1702"/>
    <cellStyle name="Normal 2 2 4 3 2" xfId="9563"/>
    <cellStyle name="Normal 2 2 4 4" xfId="4471"/>
    <cellStyle name="Normal 2 2 4 5" xfId="9818"/>
    <cellStyle name="Normal 2 2 40" xfId="1703"/>
    <cellStyle name="Normal 2 2 40 2" xfId="6086"/>
    <cellStyle name="Normal 2 2 40 3" xfId="4472"/>
    <cellStyle name="Normal 2 2 41" xfId="1704"/>
    <cellStyle name="Normal 2 2 41 2" xfId="6087"/>
    <cellStyle name="Normal 2 2 41 3" xfId="4473"/>
    <cellStyle name="Normal 2 2 42" xfId="1705"/>
    <cellStyle name="Normal 2 2 42 2" xfId="6088"/>
    <cellStyle name="Normal 2 2 42 3" xfId="4474"/>
    <cellStyle name="Normal 2 2 43" xfId="1706"/>
    <cellStyle name="Normal 2 2 43 2" xfId="6089"/>
    <cellStyle name="Normal 2 2 43 3" xfId="4475"/>
    <cellStyle name="Normal 2 2 44" xfId="1707"/>
    <cellStyle name="Normal 2 2 44 2" xfId="6090"/>
    <cellStyle name="Normal 2 2 44 3" xfId="4476"/>
    <cellStyle name="Normal 2 2 45" xfId="1708"/>
    <cellStyle name="Normal 2 2 45 2" xfId="6091"/>
    <cellStyle name="Normal 2 2 45 3" xfId="4477"/>
    <cellStyle name="Normal 2 2 46" xfId="1709"/>
    <cellStyle name="Normal 2 2 46 2" xfId="6092"/>
    <cellStyle name="Normal 2 2 46 3" xfId="4478"/>
    <cellStyle name="Normal 2 2 47" xfId="1710"/>
    <cellStyle name="Normal 2 2 47 2" xfId="6093"/>
    <cellStyle name="Normal 2 2 47 3" xfId="4479"/>
    <cellStyle name="Normal 2 2 48" xfId="1711"/>
    <cellStyle name="Normal 2 2 48 2" xfId="6094"/>
    <cellStyle name="Normal 2 2 48 3" xfId="4480"/>
    <cellStyle name="Normal 2 2 49" xfId="1712"/>
    <cellStyle name="Normal 2 2 49 2" xfId="6095"/>
    <cellStyle name="Normal 2 2 49 3" xfId="4481"/>
    <cellStyle name="Normal 2 2 5" xfId="1713"/>
    <cellStyle name="Normal 2 2 5 2" xfId="1714"/>
    <cellStyle name="Normal 2 2 5 2 2" xfId="6096"/>
    <cellStyle name="Normal 2 2 5 3" xfId="1715"/>
    <cellStyle name="Normal 2 2 5 3 2" xfId="9564"/>
    <cellStyle name="Normal 2 2 5 4" xfId="4482"/>
    <cellStyle name="Normal 2 2 5 5" xfId="9819"/>
    <cellStyle name="Normal 2 2 50" xfId="1716"/>
    <cellStyle name="Normal 2 2 50 2" xfId="6097"/>
    <cellStyle name="Normal 2 2 50 3" xfId="4483"/>
    <cellStyle name="Normal 2 2 51" xfId="1717"/>
    <cellStyle name="Normal 2 2 51 2" xfId="6098"/>
    <cellStyle name="Normal 2 2 51 3" xfId="4484"/>
    <cellStyle name="Normal 2 2 52" xfId="1718"/>
    <cellStyle name="Normal 2 2 52 2" xfId="6099"/>
    <cellStyle name="Normal 2 2 52 3" xfId="4485"/>
    <cellStyle name="Normal 2 2 53" xfId="1719"/>
    <cellStyle name="Normal 2 2 53 2" xfId="6100"/>
    <cellStyle name="Normal 2 2 53 3" xfId="4486"/>
    <cellStyle name="Normal 2 2 54" xfId="1720"/>
    <cellStyle name="Normal 2 2 54 2" xfId="6101"/>
    <cellStyle name="Normal 2 2 54 3" xfId="4487"/>
    <cellStyle name="Normal 2 2 55" xfId="1721"/>
    <cellStyle name="Normal 2 2 55 2" xfId="6102"/>
    <cellStyle name="Normal 2 2 55 3" xfId="4488"/>
    <cellStyle name="Normal 2 2 56" xfId="1722"/>
    <cellStyle name="Normal 2 2 56 2" xfId="6103"/>
    <cellStyle name="Normal 2 2 56 3" xfId="4489"/>
    <cellStyle name="Normal 2 2 57" xfId="1723"/>
    <cellStyle name="Normal 2 2 57 2" xfId="6104"/>
    <cellStyle name="Normal 2 2 57 3" xfId="4490"/>
    <cellStyle name="Normal 2 2 58" xfId="1724"/>
    <cellStyle name="Normal 2 2 58 2" xfId="6105"/>
    <cellStyle name="Normal 2 2 58 3" xfId="4491"/>
    <cellStyle name="Normal 2 2 59" xfId="1725"/>
    <cellStyle name="Normal 2 2 59 2" xfId="6106"/>
    <cellStyle name="Normal 2 2 59 3" xfId="4492"/>
    <cellStyle name="Normal 2 2 6" xfId="1726"/>
    <cellStyle name="Normal 2 2 6 2" xfId="1727"/>
    <cellStyle name="Normal 2 2 6 2 2" xfId="6107"/>
    <cellStyle name="Normal 2 2 6 3" xfId="1728"/>
    <cellStyle name="Normal 2 2 6 3 2" xfId="9565"/>
    <cellStyle name="Normal 2 2 6 4" xfId="4493"/>
    <cellStyle name="Normal 2 2 6 5" xfId="9820"/>
    <cellStyle name="Normal 2 2 60" xfId="1729"/>
    <cellStyle name="Normal 2 2 60 2" xfId="6108"/>
    <cellStyle name="Normal 2 2 60 3" xfId="4494"/>
    <cellStyle name="Normal 2 2 61" xfId="1730"/>
    <cellStyle name="Normal 2 2 61 2" xfId="6109"/>
    <cellStyle name="Normal 2 2 61 3" xfId="4495"/>
    <cellStyle name="Normal 2 2 62" xfId="1731"/>
    <cellStyle name="Normal 2 2 62 2" xfId="6110"/>
    <cellStyle name="Normal 2 2 62 3" xfId="4496"/>
    <cellStyle name="Normal 2 2 63" xfId="1732"/>
    <cellStyle name="Normal 2 2 63 2" xfId="6111"/>
    <cellStyle name="Normal 2 2 63 3" xfId="4497"/>
    <cellStyle name="Normal 2 2 64" xfId="1733"/>
    <cellStyle name="Normal 2 2 64 2" xfId="6112"/>
    <cellStyle name="Normal 2 2 64 3" xfId="4498"/>
    <cellStyle name="Normal 2 2 65" xfId="1734"/>
    <cellStyle name="Normal 2 2 65 2" xfId="6113"/>
    <cellStyle name="Normal 2 2 65 3" xfId="4499"/>
    <cellStyle name="Normal 2 2 66" xfId="1735"/>
    <cellStyle name="Normal 2 2 66 2" xfId="6114"/>
    <cellStyle name="Normal 2 2 66 3" xfId="4500"/>
    <cellStyle name="Normal 2 2 67" xfId="1736"/>
    <cellStyle name="Normal 2 2 67 2" xfId="6115"/>
    <cellStyle name="Normal 2 2 67 3" xfId="4501"/>
    <cellStyle name="Normal 2 2 68" xfId="1737"/>
    <cellStyle name="Normal 2 2 68 2" xfId="6116"/>
    <cellStyle name="Normal 2 2 68 3" xfId="4502"/>
    <cellStyle name="Normal 2 2 69" xfId="1738"/>
    <cellStyle name="Normal 2 2 69 2" xfId="6117"/>
    <cellStyle name="Normal 2 2 69 3" xfId="4503"/>
    <cellStyle name="Normal 2 2 7" xfId="1739"/>
    <cellStyle name="Normal 2 2 7 2" xfId="1740"/>
    <cellStyle name="Normal 2 2 7 2 2" xfId="6118"/>
    <cellStyle name="Normal 2 2 7 3" xfId="1741"/>
    <cellStyle name="Normal 2 2 7 3 2" xfId="9569"/>
    <cellStyle name="Normal 2 2 7 4" xfId="4504"/>
    <cellStyle name="Normal 2 2 7 5" xfId="9821"/>
    <cellStyle name="Normal 2 2 70" xfId="1742"/>
    <cellStyle name="Normal 2 2 70 2" xfId="6119"/>
    <cellStyle name="Normal 2 2 70 3" xfId="4505"/>
    <cellStyle name="Normal 2 2 71" xfId="1743"/>
    <cellStyle name="Normal 2 2 71 2" xfId="6120"/>
    <cellStyle name="Normal 2 2 71 3" xfId="4506"/>
    <cellStyle name="Normal 2 2 72" xfId="1744"/>
    <cellStyle name="Normal 2 2 72 2" xfId="6121"/>
    <cellStyle name="Normal 2 2 72 3" xfId="4507"/>
    <cellStyle name="Normal 2 2 73" xfId="1745"/>
    <cellStyle name="Normal 2 2 73 2" xfId="6122"/>
    <cellStyle name="Normal 2 2 73 3" xfId="4508"/>
    <cellStyle name="Normal 2 2 74" xfId="1746"/>
    <cellStyle name="Normal 2 2 74 2" xfId="6123"/>
    <cellStyle name="Normal 2 2 74 3" xfId="4509"/>
    <cellStyle name="Normal 2 2 75" xfId="1747"/>
    <cellStyle name="Normal 2 2 75 2" xfId="6124"/>
    <cellStyle name="Normal 2 2 75 3" xfId="4510"/>
    <cellStyle name="Normal 2 2 76" xfId="1748"/>
    <cellStyle name="Normal 2 2 76 2" xfId="6125"/>
    <cellStyle name="Normal 2 2 76 3" xfId="4511"/>
    <cellStyle name="Normal 2 2 77" xfId="1749"/>
    <cellStyle name="Normal 2 2 77 2" xfId="6126"/>
    <cellStyle name="Normal 2 2 77 3" xfId="4512"/>
    <cellStyle name="Normal 2 2 78" xfId="1750"/>
    <cellStyle name="Normal 2 2 78 2" xfId="6127"/>
    <cellStyle name="Normal 2 2 78 3" xfId="4513"/>
    <cellStyle name="Normal 2 2 79" xfId="1751"/>
    <cellStyle name="Normal 2 2 79 2" xfId="6128"/>
    <cellStyle name="Normal 2 2 79 3" xfId="4514"/>
    <cellStyle name="Normal 2 2 8" xfId="1752"/>
    <cellStyle name="Normal 2 2 8 2" xfId="1753"/>
    <cellStyle name="Normal 2 2 8 2 2" xfId="6129"/>
    <cellStyle name="Normal 2 2 8 3" xfId="1754"/>
    <cellStyle name="Normal 2 2 8 3 2" xfId="9570"/>
    <cellStyle name="Normal 2 2 8 4" xfId="4515"/>
    <cellStyle name="Normal 2 2 8 5" xfId="9822"/>
    <cellStyle name="Normal 2 2 80" xfId="1755"/>
    <cellStyle name="Normal 2 2 80 2" xfId="6130"/>
    <cellStyle name="Normal 2 2 80 3" xfId="4516"/>
    <cellStyle name="Normal 2 2 81" xfId="1756"/>
    <cellStyle name="Normal 2 2 81 2" xfId="6131"/>
    <cellStyle name="Normal 2 2 81 3" xfId="4517"/>
    <cellStyle name="Normal 2 2 82" xfId="1757"/>
    <cellStyle name="Normal 2 2 82 2" xfId="6132"/>
    <cellStyle name="Normal 2 2 82 3" xfId="4518"/>
    <cellStyle name="Normal 2 2 83" xfId="1758"/>
    <cellStyle name="Normal 2 2 83 2" xfId="6133"/>
    <cellStyle name="Normal 2 2 83 3" xfId="4519"/>
    <cellStyle name="Normal 2 2 84" xfId="1759"/>
    <cellStyle name="Normal 2 2 84 2" xfId="6134"/>
    <cellStyle name="Normal 2 2 84 3" xfId="4520"/>
    <cellStyle name="Normal 2 2 85" xfId="1760"/>
    <cellStyle name="Normal 2 2 85 2" xfId="6135"/>
    <cellStyle name="Normal 2 2 85 3" xfId="4521"/>
    <cellStyle name="Normal 2 2 86" xfId="1761"/>
    <cellStyle name="Normal 2 2 86 2" xfId="6136"/>
    <cellStyle name="Normal 2 2 86 3" xfId="4522"/>
    <cellStyle name="Normal 2 2 87" xfId="1762"/>
    <cellStyle name="Normal 2 2 87 2" xfId="6137"/>
    <cellStyle name="Normal 2 2 87 3" xfId="4523"/>
    <cellStyle name="Normal 2 2 88" xfId="1763"/>
    <cellStyle name="Normal 2 2 88 2" xfId="6138"/>
    <cellStyle name="Normal 2 2 88 3" xfId="4524"/>
    <cellStyle name="Normal 2 2 89" xfId="1764"/>
    <cellStyle name="Normal 2 2 89 2" xfId="6139"/>
    <cellStyle name="Normal 2 2 89 3" xfId="4525"/>
    <cellStyle name="Normal 2 2 9" xfId="1765"/>
    <cellStyle name="Normal 2 2 9 2" xfId="1766"/>
    <cellStyle name="Normal 2 2 9 2 2" xfId="6140"/>
    <cellStyle name="Normal 2 2 9 3" xfId="1767"/>
    <cellStyle name="Normal 2 2 9 3 2" xfId="9571"/>
    <cellStyle name="Normal 2 2 9 4" xfId="4526"/>
    <cellStyle name="Normal 2 2 9 5" xfId="9823"/>
    <cellStyle name="Normal 2 2 90" xfId="1768"/>
    <cellStyle name="Normal 2 2 90 2" xfId="6141"/>
    <cellStyle name="Normal 2 2 90 3" xfId="4527"/>
    <cellStyle name="Normal 2 2 91" xfId="1769"/>
    <cellStyle name="Normal 2 2 91 2" xfId="6142"/>
    <cellStyle name="Normal 2 2 91 3" xfId="4528"/>
    <cellStyle name="Normal 2 2 92" xfId="1770"/>
    <cellStyle name="Normal 2 2 92 2" xfId="6143"/>
    <cellStyle name="Normal 2 2 92 3" xfId="4529"/>
    <cellStyle name="Normal 2 2 93" xfId="1771"/>
    <cellStyle name="Normal 2 2 93 2" xfId="6144"/>
    <cellStyle name="Normal 2 2 93 3" xfId="4530"/>
    <cellStyle name="Normal 2 2 94" xfId="1772"/>
    <cellStyle name="Normal 2 2 94 2" xfId="6145"/>
    <cellStyle name="Normal 2 2 94 3" xfId="4531"/>
    <cellStyle name="Normal 2 2 95" xfId="1773"/>
    <cellStyle name="Normal 2 2 95 2" xfId="6146"/>
    <cellStyle name="Normal 2 2 95 3" xfId="4532"/>
    <cellStyle name="Normal 2 2 96" xfId="1774"/>
    <cellStyle name="Normal 2 2 96 2" xfId="6147"/>
    <cellStyle name="Normal 2 2 96 3" xfId="4533"/>
    <cellStyle name="Normal 2 2 97" xfId="1775"/>
    <cellStyle name="Normal 2 2 97 2" xfId="6148"/>
    <cellStyle name="Normal 2 2 97 3" xfId="4534"/>
    <cellStyle name="Normal 2 2 98" xfId="1776"/>
    <cellStyle name="Normal 2 2 98 2" xfId="6149"/>
    <cellStyle name="Normal 2 2 98 3" xfId="4535"/>
    <cellStyle name="Normal 2 2 99" xfId="1777"/>
    <cellStyle name="Normal 2 2 99 2" xfId="6150"/>
    <cellStyle name="Normal 2 2 99 3" xfId="4536"/>
    <cellStyle name="Normal 2 2_AA - RC Centers FY10 Budget summary for distribution" xfId="1778"/>
    <cellStyle name="Normal 2 20" xfId="1779"/>
    <cellStyle name="Normal 2 20 2" xfId="1780"/>
    <cellStyle name="Normal 2 20 2 2" xfId="6151"/>
    <cellStyle name="Normal 2 20 3" xfId="1781"/>
    <cellStyle name="Normal 2 20 3 2" xfId="9572"/>
    <cellStyle name="Normal 2 20 4" xfId="4537"/>
    <cellStyle name="Normal 2 20 5" xfId="9824"/>
    <cellStyle name="Normal 2 21" xfId="1782"/>
    <cellStyle name="Normal 2 21 2" xfId="6152"/>
    <cellStyle name="Normal 2 21 3" xfId="4538"/>
    <cellStyle name="Normal 2 22" xfId="1783"/>
    <cellStyle name="Normal 2 22 2" xfId="6153"/>
    <cellStyle name="Normal 2 22 3" xfId="4539"/>
    <cellStyle name="Normal 2 23" xfId="1784"/>
    <cellStyle name="Normal 2 23 2" xfId="6154"/>
    <cellStyle name="Normal 2 23 3" xfId="4540"/>
    <cellStyle name="Normal 2 24" xfId="1785"/>
    <cellStyle name="Normal 2 24 2" xfId="6155"/>
    <cellStyle name="Normal 2 24 3" xfId="4541"/>
    <cellStyle name="Normal 2 25" xfId="1786"/>
    <cellStyle name="Normal 2 25 2" xfId="6156"/>
    <cellStyle name="Normal 2 25 3" xfId="4542"/>
    <cellStyle name="Normal 2 26" xfId="1787"/>
    <cellStyle name="Normal 2 26 2" xfId="6157"/>
    <cellStyle name="Normal 2 26 3" xfId="4543"/>
    <cellStyle name="Normal 2 27" xfId="1788"/>
    <cellStyle name="Normal 2 27 2" xfId="6158"/>
    <cellStyle name="Normal 2 27 3" xfId="4544"/>
    <cellStyle name="Normal 2 28" xfId="1789"/>
    <cellStyle name="Normal 2 28 2" xfId="6159"/>
    <cellStyle name="Normal 2 28 3" xfId="4545"/>
    <cellStyle name="Normal 2 29" xfId="1790"/>
    <cellStyle name="Normal 2 29 2" xfId="6160"/>
    <cellStyle name="Normal 2 29 3" xfId="4546"/>
    <cellStyle name="Normal 2 3" xfId="1791"/>
    <cellStyle name="Normal 2 3 10" xfId="1792"/>
    <cellStyle name="Normal 2 3 11" xfId="1793"/>
    <cellStyle name="Normal 2 3 12" xfId="1794"/>
    <cellStyle name="Normal 2 3 13" xfId="1795"/>
    <cellStyle name="Normal 2 3 14" xfId="1796"/>
    <cellStyle name="Normal 2 3 15" xfId="1797"/>
    <cellStyle name="Normal 2 3 16" xfId="1798"/>
    <cellStyle name="Normal 2 3 17" xfId="1799"/>
    <cellStyle name="Normal 2 3 18" xfId="1800"/>
    <cellStyle name="Normal 2 3 19" xfId="1801"/>
    <cellStyle name="Normal 2 3 2" xfId="1802"/>
    <cellStyle name="Normal 2 3 2 2" xfId="4018"/>
    <cellStyle name="Normal 2 3 2 2 2" xfId="8930"/>
    <cellStyle name="Normal 2 3 2 2 3" xfId="9914"/>
    <cellStyle name="Normal 2 3 2 2 4" xfId="37977"/>
    <cellStyle name="Normal 2 3 2 3" xfId="4242"/>
    <cellStyle name="Normal 2 3 2 3 2" xfId="9952"/>
    <cellStyle name="Normal 2 3 2 4" xfId="8931"/>
    <cellStyle name="Normal 2 3 2 5" xfId="8932"/>
    <cellStyle name="Normal 2 3 20" xfId="1803"/>
    <cellStyle name="Normal 2 3 21" xfId="1804"/>
    <cellStyle name="Normal 2 3 22" xfId="1805"/>
    <cellStyle name="Normal 2 3 23" xfId="1806"/>
    <cellStyle name="Normal 2 3 24" xfId="1807"/>
    <cellStyle name="Normal 2 3 25" xfId="1808"/>
    <cellStyle name="Normal 2 3 26" xfId="1809"/>
    <cellStyle name="Normal 2 3 27" xfId="1810"/>
    <cellStyle name="Normal 2 3 28" xfId="1811"/>
    <cellStyle name="Normal 2 3 29" xfId="1812"/>
    <cellStyle name="Normal 2 3 3" xfId="1813"/>
    <cellStyle name="Normal 2 3 30" xfId="1814"/>
    <cellStyle name="Normal 2 3 31" xfId="1815"/>
    <cellStyle name="Normal 2 3 32" xfId="1816"/>
    <cellStyle name="Normal 2 3 33" xfId="1817"/>
    <cellStyle name="Normal 2 3 34" xfId="1818"/>
    <cellStyle name="Normal 2 3 35" xfId="1819"/>
    <cellStyle name="Normal 2 3 36" xfId="1820"/>
    <cellStyle name="Normal 2 3 37" xfId="1821"/>
    <cellStyle name="Normal 2 3 38" xfId="1822"/>
    <cellStyle name="Normal 2 3 39" xfId="1823"/>
    <cellStyle name="Normal 2 3 4" xfId="1824"/>
    <cellStyle name="Normal 2 3 40" xfId="1825"/>
    <cellStyle name="Normal 2 3 41" xfId="1826"/>
    <cellStyle name="Normal 2 3 42" xfId="1827"/>
    <cellStyle name="Normal 2 3 43" xfId="1828"/>
    <cellStyle name="Normal 2 3 44" xfId="1829"/>
    <cellStyle name="Normal 2 3 45" xfId="1830"/>
    <cellStyle name="Normal 2 3 46" xfId="1831"/>
    <cellStyle name="Normal 2 3 47" xfId="1832"/>
    <cellStyle name="Normal 2 3 48" xfId="1833"/>
    <cellStyle name="Normal 2 3 49" xfId="1834"/>
    <cellStyle name="Normal 2 3 5" xfId="1835"/>
    <cellStyle name="Normal 2 3 50" xfId="1836"/>
    <cellStyle name="Normal 2 3 51" xfId="1837"/>
    <cellStyle name="Normal 2 3 52" xfId="1838"/>
    <cellStyle name="Normal 2 3 53" xfId="1839"/>
    <cellStyle name="Normal 2 3 54" xfId="1840"/>
    <cellStyle name="Normal 2 3 55" xfId="1841"/>
    <cellStyle name="Normal 2 3 56" xfId="1842"/>
    <cellStyle name="Normal 2 3 57" xfId="1843"/>
    <cellStyle name="Normal 2 3 57 2" xfId="6161"/>
    <cellStyle name="Normal 2 3 57 3" xfId="8933"/>
    <cellStyle name="Normal 2 3 57 4" xfId="37905"/>
    <cellStyle name="Normal 2 3 58" xfId="1844"/>
    <cellStyle name="Normal 2 3 58 2" xfId="8934"/>
    <cellStyle name="Normal 2 3 58 3" xfId="8935"/>
    <cellStyle name="Normal 2 3 59" xfId="8936"/>
    <cellStyle name="Normal 2 3 6" xfId="1845"/>
    <cellStyle name="Normal 2 3 60" xfId="8937"/>
    <cellStyle name="Normal 2 3 61" xfId="8938"/>
    <cellStyle name="Normal 2 3 62" xfId="9825"/>
    <cellStyle name="Normal 2 3 7" xfId="1846"/>
    <cellStyle name="Normal 2 3 8" xfId="1847"/>
    <cellStyle name="Normal 2 3 9" xfId="1848"/>
    <cellStyle name="Normal 2 3_AA - RC Centers FY10 Budget summary for distribution" xfId="1849"/>
    <cellStyle name="Normal 2 30" xfId="1850"/>
    <cellStyle name="Normal 2 30 2" xfId="6162"/>
    <cellStyle name="Normal 2 30 3" xfId="4547"/>
    <cellStyle name="Normal 2 31" xfId="1851"/>
    <cellStyle name="Normal 2 31 2" xfId="6163"/>
    <cellStyle name="Normal 2 31 3" xfId="4548"/>
    <cellStyle name="Normal 2 32" xfId="1852"/>
    <cellStyle name="Normal 2 32 2" xfId="6164"/>
    <cellStyle name="Normal 2 32 3" xfId="4549"/>
    <cellStyle name="Normal 2 33" xfId="1853"/>
    <cellStyle name="Normal 2 33 2" xfId="6165"/>
    <cellStyle name="Normal 2 33 3" xfId="4550"/>
    <cellStyle name="Normal 2 34" xfId="1854"/>
    <cellStyle name="Normal 2 34 2" xfId="6166"/>
    <cellStyle name="Normal 2 34 3" xfId="4551"/>
    <cellStyle name="Normal 2 35" xfId="1855"/>
    <cellStyle name="Normal 2 35 2" xfId="6167"/>
    <cellStyle name="Normal 2 35 3" xfId="4552"/>
    <cellStyle name="Normal 2 36" xfId="1856"/>
    <cellStyle name="Normal 2 36 2" xfId="6168"/>
    <cellStyle name="Normal 2 36 3" xfId="4553"/>
    <cellStyle name="Normal 2 37" xfId="1857"/>
    <cellStyle name="Normal 2 37 2" xfId="6169"/>
    <cellStyle name="Normal 2 37 3" xfId="4554"/>
    <cellStyle name="Normal 2 38" xfId="1858"/>
    <cellStyle name="Normal 2 38 2" xfId="6170"/>
    <cellStyle name="Normal 2 38 3" xfId="4555"/>
    <cellStyle name="Normal 2 39" xfId="1859"/>
    <cellStyle name="Normal 2 39 2" xfId="6171"/>
    <cellStyle name="Normal 2 39 3" xfId="4556"/>
    <cellStyle name="Normal 2 4" xfId="1860"/>
    <cellStyle name="Normal 2 4 2" xfId="1861"/>
    <cellStyle name="Normal 2 4 2 2" xfId="6172"/>
    <cellStyle name="Normal 2 4 2 3" xfId="8939"/>
    <cellStyle name="Normal 2 4 2 4" xfId="37906"/>
    <cellStyle name="Normal 2 4 3" xfId="1862"/>
    <cellStyle name="Normal 2 4 3 2" xfId="8940"/>
    <cellStyle name="Normal 2 4 3 3" xfId="8941"/>
    <cellStyle name="Normal 2 4 4" xfId="4557"/>
    <cellStyle name="Normal 2 4 4 2" xfId="37907"/>
    <cellStyle name="Normal 2 4 5" xfId="8942"/>
    <cellStyle name="Normal 2 4 6" xfId="8943"/>
    <cellStyle name="Normal 2 4 7" xfId="9826"/>
    <cellStyle name="Normal 2 40" xfId="1863"/>
    <cellStyle name="Normal 2 40 2" xfId="6173"/>
    <cellStyle name="Normal 2 40 3" xfId="4558"/>
    <cellStyle name="Normal 2 41" xfId="1864"/>
    <cellStyle name="Normal 2 41 2" xfId="6174"/>
    <cellStyle name="Normal 2 41 3" xfId="4559"/>
    <cellStyle name="Normal 2 42" xfId="1865"/>
    <cellStyle name="Normal 2 42 2" xfId="6175"/>
    <cellStyle name="Normal 2 42 3" xfId="4560"/>
    <cellStyle name="Normal 2 43" xfId="1866"/>
    <cellStyle name="Normal 2 43 2" xfId="6176"/>
    <cellStyle name="Normal 2 43 3" xfId="4561"/>
    <cellStyle name="Normal 2 44" xfId="1867"/>
    <cellStyle name="Normal 2 44 2" xfId="6177"/>
    <cellStyle name="Normal 2 44 3" xfId="4562"/>
    <cellStyle name="Normal 2 45" xfId="1868"/>
    <cellStyle name="Normal 2 45 2" xfId="6178"/>
    <cellStyle name="Normal 2 45 3" xfId="4563"/>
    <cellStyle name="Normal 2 46" xfId="1869"/>
    <cellStyle name="Normal 2 46 2" xfId="6179"/>
    <cellStyle name="Normal 2 46 3" xfId="4564"/>
    <cellStyle name="Normal 2 47" xfId="1870"/>
    <cellStyle name="Normal 2 47 2" xfId="6180"/>
    <cellStyle name="Normal 2 47 3" xfId="4565"/>
    <cellStyle name="Normal 2 48" xfId="1871"/>
    <cellStyle name="Normal 2 48 2" xfId="6181"/>
    <cellStyle name="Normal 2 48 3" xfId="4566"/>
    <cellStyle name="Normal 2 49" xfId="1872"/>
    <cellStyle name="Normal 2 49 2" xfId="6182"/>
    <cellStyle name="Normal 2 49 3" xfId="4567"/>
    <cellStyle name="Normal 2 5" xfId="1873"/>
    <cellStyle name="Normal 2 5 2" xfId="1874"/>
    <cellStyle name="Normal 2 5 2 2" xfId="6183"/>
    <cellStyle name="Normal 2 5 3" xfId="1875"/>
    <cellStyle name="Normal 2 5 3 2" xfId="9573"/>
    <cellStyle name="Normal 2 5 4" xfId="4568"/>
    <cellStyle name="Normal 2 5 5" xfId="9827"/>
    <cellStyle name="Normal 2 50" xfId="1876"/>
    <cellStyle name="Normal 2 50 2" xfId="6184"/>
    <cellStyle name="Normal 2 50 3" xfId="4569"/>
    <cellStyle name="Normal 2 51" xfId="1877"/>
    <cellStyle name="Normal 2 51 2" xfId="6185"/>
    <cellStyle name="Normal 2 51 3" xfId="4570"/>
    <cellStyle name="Normal 2 52" xfId="1878"/>
    <cellStyle name="Normal 2 52 2" xfId="6186"/>
    <cellStyle name="Normal 2 52 3" xfId="4571"/>
    <cellStyle name="Normal 2 53" xfId="1879"/>
    <cellStyle name="Normal 2 53 2" xfId="6187"/>
    <cellStyle name="Normal 2 53 3" xfId="4572"/>
    <cellStyle name="Normal 2 54" xfId="1880"/>
    <cellStyle name="Normal 2 54 2" xfId="6188"/>
    <cellStyle name="Normal 2 54 3" xfId="4573"/>
    <cellStyle name="Normal 2 55" xfId="1881"/>
    <cellStyle name="Normal 2 55 2" xfId="6189"/>
    <cellStyle name="Normal 2 55 3" xfId="4574"/>
    <cellStyle name="Normal 2 56" xfId="1882"/>
    <cellStyle name="Normal 2 56 2" xfId="6190"/>
    <cellStyle name="Normal 2 56 3" xfId="4575"/>
    <cellStyle name="Normal 2 57" xfId="1883"/>
    <cellStyle name="Normal 2 57 2" xfId="6191"/>
    <cellStyle name="Normal 2 57 3" xfId="4576"/>
    <cellStyle name="Normal 2 58" xfId="1884"/>
    <cellStyle name="Normal 2 58 2" xfId="6192"/>
    <cellStyle name="Normal 2 58 3" xfId="4577"/>
    <cellStyle name="Normal 2 59" xfId="1885"/>
    <cellStyle name="Normal 2 59 2" xfId="6193"/>
    <cellStyle name="Normal 2 59 3" xfId="4578"/>
    <cellStyle name="Normal 2 6" xfId="1886"/>
    <cellStyle name="Normal 2 6 2" xfId="1887"/>
    <cellStyle name="Normal 2 6 2 2" xfId="6194"/>
    <cellStyle name="Normal 2 6 3" xfId="1888"/>
    <cellStyle name="Normal 2 6 3 2" xfId="9574"/>
    <cellStyle name="Normal 2 6 4" xfId="4579"/>
    <cellStyle name="Normal 2 6 5" xfId="9828"/>
    <cellStyle name="Normal 2 60" xfId="1889"/>
    <cellStyle name="Normal 2 60 2" xfId="6195"/>
    <cellStyle name="Normal 2 60 3" xfId="4580"/>
    <cellStyle name="Normal 2 61" xfId="1890"/>
    <cellStyle name="Normal 2 61 2" xfId="6196"/>
    <cellStyle name="Normal 2 61 3" xfId="4581"/>
    <cellStyle name="Normal 2 62" xfId="1891"/>
    <cellStyle name="Normal 2 62 2" xfId="6197"/>
    <cellStyle name="Normal 2 62 3" xfId="4582"/>
    <cellStyle name="Normal 2 63" xfId="1892"/>
    <cellStyle name="Normal 2 63 2" xfId="6198"/>
    <cellStyle name="Normal 2 63 3" xfId="4583"/>
    <cellStyle name="Normal 2 64" xfId="1893"/>
    <cellStyle name="Normal 2 64 2" xfId="6199"/>
    <cellStyle name="Normal 2 64 3" xfId="4584"/>
    <cellStyle name="Normal 2 65" xfId="1894"/>
    <cellStyle name="Normal 2 65 2" xfId="6200"/>
    <cellStyle name="Normal 2 65 3" xfId="4585"/>
    <cellStyle name="Normal 2 66" xfId="1895"/>
    <cellStyle name="Normal 2 66 2" xfId="6201"/>
    <cellStyle name="Normal 2 66 3" xfId="4586"/>
    <cellStyle name="Normal 2 67" xfId="1896"/>
    <cellStyle name="Normal 2 67 2" xfId="6202"/>
    <cellStyle name="Normal 2 67 3" xfId="4587"/>
    <cellStyle name="Normal 2 68" xfId="1897"/>
    <cellStyle name="Normal 2 68 2" xfId="6203"/>
    <cellStyle name="Normal 2 68 3" xfId="4588"/>
    <cellStyle name="Normal 2 69" xfId="1898"/>
    <cellStyle name="Normal 2 69 2" xfId="6204"/>
    <cellStyle name="Normal 2 69 3" xfId="4589"/>
    <cellStyle name="Normal 2 7" xfId="1899"/>
    <cellStyle name="Normal 2 7 2" xfId="1900"/>
    <cellStyle name="Normal 2 7 2 2" xfId="6205"/>
    <cellStyle name="Normal 2 7 3" xfId="1901"/>
    <cellStyle name="Normal 2 7 3 2" xfId="9575"/>
    <cellStyle name="Normal 2 7 4" xfId="4590"/>
    <cellStyle name="Normal 2 7 5" xfId="9829"/>
    <cellStyle name="Normal 2 70" xfId="1902"/>
    <cellStyle name="Normal 2 70 2" xfId="6206"/>
    <cellStyle name="Normal 2 70 3" xfId="4591"/>
    <cellStyle name="Normal 2 71" xfId="1903"/>
    <cellStyle name="Normal 2 71 2" xfId="6207"/>
    <cellStyle name="Normal 2 71 3" xfId="4592"/>
    <cellStyle name="Normal 2 72" xfId="1904"/>
    <cellStyle name="Normal 2 72 2" xfId="6208"/>
    <cellStyle name="Normal 2 72 3" xfId="4593"/>
    <cellStyle name="Normal 2 73" xfId="1905"/>
    <cellStyle name="Normal 2 73 2" xfId="6209"/>
    <cellStyle name="Normal 2 73 3" xfId="4594"/>
    <cellStyle name="Normal 2 74" xfId="1906"/>
    <cellStyle name="Normal 2 74 2" xfId="6210"/>
    <cellStyle name="Normal 2 74 3" xfId="4595"/>
    <cellStyle name="Normal 2 75" xfId="1907"/>
    <cellStyle name="Normal 2 75 2" xfId="6211"/>
    <cellStyle name="Normal 2 75 3" xfId="4596"/>
    <cellStyle name="Normal 2 76" xfId="1908"/>
    <cellStyle name="Normal 2 76 2" xfId="6212"/>
    <cellStyle name="Normal 2 76 3" xfId="4597"/>
    <cellStyle name="Normal 2 77" xfId="1909"/>
    <cellStyle name="Normal 2 77 2" xfId="6213"/>
    <cellStyle name="Normal 2 77 3" xfId="4598"/>
    <cellStyle name="Normal 2 78" xfId="1910"/>
    <cellStyle name="Normal 2 78 2" xfId="6214"/>
    <cellStyle name="Normal 2 78 3" xfId="4599"/>
    <cellStyle name="Normal 2 79" xfId="1911"/>
    <cellStyle name="Normal 2 79 2" xfId="6215"/>
    <cellStyle name="Normal 2 79 3" xfId="4600"/>
    <cellStyle name="Normal 2 8" xfId="1912"/>
    <cellStyle name="Normal 2 8 2" xfId="1913"/>
    <cellStyle name="Normal 2 8 2 2" xfId="6216"/>
    <cellStyle name="Normal 2 8 3" xfId="1914"/>
    <cellStyle name="Normal 2 8 3 2" xfId="9576"/>
    <cellStyle name="Normal 2 8 4" xfId="4601"/>
    <cellStyle name="Normal 2 8 5" xfId="9830"/>
    <cellStyle name="Normal 2 80" xfId="1915"/>
    <cellStyle name="Normal 2 80 2" xfId="6217"/>
    <cellStyle name="Normal 2 80 3" xfId="4602"/>
    <cellStyle name="Normal 2 81" xfId="1916"/>
    <cellStyle name="Normal 2 81 2" xfId="6218"/>
    <cellStyle name="Normal 2 81 3" xfId="4603"/>
    <cellStyle name="Normal 2 82" xfId="1917"/>
    <cellStyle name="Normal 2 82 2" xfId="6219"/>
    <cellStyle name="Normal 2 82 3" xfId="4604"/>
    <cellStyle name="Normal 2 83" xfId="1918"/>
    <cellStyle name="Normal 2 83 2" xfId="6220"/>
    <cellStyle name="Normal 2 83 3" xfId="4605"/>
    <cellStyle name="Normal 2 84" xfId="1919"/>
    <cellStyle name="Normal 2 84 2" xfId="6221"/>
    <cellStyle name="Normal 2 84 3" xfId="4606"/>
    <cellStyle name="Normal 2 85" xfId="1920"/>
    <cellStyle name="Normal 2 85 2" xfId="6222"/>
    <cellStyle name="Normal 2 85 3" xfId="4607"/>
    <cellStyle name="Normal 2 86" xfId="1921"/>
    <cellStyle name="Normal 2 86 2" xfId="6223"/>
    <cellStyle name="Normal 2 86 3" xfId="4608"/>
    <cellStyle name="Normal 2 87" xfId="1922"/>
    <cellStyle name="Normal 2 87 2" xfId="6224"/>
    <cellStyle name="Normal 2 87 3" xfId="4609"/>
    <cellStyle name="Normal 2 88" xfId="1923"/>
    <cellStyle name="Normal 2 88 2" xfId="6225"/>
    <cellStyle name="Normal 2 88 3" xfId="4610"/>
    <cellStyle name="Normal 2 89" xfId="1924"/>
    <cellStyle name="Normal 2 89 2" xfId="6226"/>
    <cellStyle name="Normal 2 89 3" xfId="4611"/>
    <cellStyle name="Normal 2 9" xfId="1925"/>
    <cellStyle name="Normal 2 9 2" xfId="1926"/>
    <cellStyle name="Normal 2 9 2 2" xfId="6227"/>
    <cellStyle name="Normal 2 9 3" xfId="1927"/>
    <cellStyle name="Normal 2 9 3 2" xfId="9577"/>
    <cellStyle name="Normal 2 9 4" xfId="4612"/>
    <cellStyle name="Normal 2 9 5" xfId="9831"/>
    <cellStyle name="Normal 2 90" xfId="1928"/>
    <cellStyle name="Normal 2 90 2" xfId="6228"/>
    <cellStyle name="Normal 2 90 3" xfId="4613"/>
    <cellStyle name="Normal 2 91" xfId="1929"/>
    <cellStyle name="Normal 2 91 2" xfId="6229"/>
    <cellStyle name="Normal 2 91 3" xfId="4614"/>
    <cellStyle name="Normal 2 92" xfId="1930"/>
    <cellStyle name="Normal 2 92 2" xfId="6230"/>
    <cellStyle name="Normal 2 92 2 2" xfId="20003"/>
    <cellStyle name="Normal 2 92 2 2 2" xfId="20004"/>
    <cellStyle name="Normal 2 92 2 3" xfId="20005"/>
    <cellStyle name="Normal 2 92 2 3 2" xfId="20006"/>
    <cellStyle name="Normal 2 92 2 4" xfId="20007"/>
    <cellStyle name="Normal 2 92 2 5" xfId="20002"/>
    <cellStyle name="Normal 2 92 3" xfId="4615"/>
    <cellStyle name="Normal 2 93" xfId="1931"/>
    <cellStyle name="Normal 2 93 2" xfId="6231"/>
    <cellStyle name="Normal 2 93 2 2" xfId="20009"/>
    <cellStyle name="Normal 2 93 2 2 2" xfId="20010"/>
    <cellStyle name="Normal 2 93 2 3" xfId="20011"/>
    <cellStyle name="Normal 2 93 2 3 2" xfId="20012"/>
    <cellStyle name="Normal 2 93 2 4" xfId="20013"/>
    <cellStyle name="Normal 2 93 2 5" xfId="20008"/>
    <cellStyle name="Normal 2 93 3" xfId="4616"/>
    <cellStyle name="Normal 2 94" xfId="1932"/>
    <cellStyle name="Normal 2 94 2" xfId="6232"/>
    <cellStyle name="Normal 2 94 2 2" xfId="20016"/>
    <cellStyle name="Normal 2 94 2 3" xfId="20015"/>
    <cellStyle name="Normal 2 94 3" xfId="4617"/>
    <cellStyle name="Normal 2 94 3 2" xfId="20018"/>
    <cellStyle name="Normal 2 94 3 3" xfId="20017"/>
    <cellStyle name="Normal 2 94 4" xfId="20019"/>
    <cellStyle name="Normal 2 94 5" xfId="20020"/>
    <cellStyle name="Normal 2 94 6" xfId="20014"/>
    <cellStyle name="Normal 2 95" xfId="1933"/>
    <cellStyle name="Normal 2 95 2" xfId="6233"/>
    <cellStyle name="Normal 2 95 2 2" xfId="20023"/>
    <cellStyle name="Normal 2 95 2 3" xfId="20022"/>
    <cellStyle name="Normal 2 95 3" xfId="4618"/>
    <cellStyle name="Normal 2 95 3 2" xfId="20025"/>
    <cellStyle name="Normal 2 95 3 3" xfId="20024"/>
    <cellStyle name="Normal 2 95 4" xfId="20026"/>
    <cellStyle name="Normal 2 95 5" xfId="20027"/>
    <cellStyle name="Normal 2 95 6" xfId="20021"/>
    <cellStyle name="Normal 2 96" xfId="1934"/>
    <cellStyle name="Normal 2 96 2" xfId="6234"/>
    <cellStyle name="Normal 2 96 2 2" xfId="20030"/>
    <cellStyle name="Normal 2 96 2 3" xfId="20029"/>
    <cellStyle name="Normal 2 96 3" xfId="4619"/>
    <cellStyle name="Normal 2 96 3 2" xfId="20032"/>
    <cellStyle name="Normal 2 96 3 3" xfId="20031"/>
    <cellStyle name="Normal 2 96 4" xfId="20033"/>
    <cellStyle name="Normal 2 96 5" xfId="20034"/>
    <cellStyle name="Normal 2 96 6" xfId="20028"/>
    <cellStyle name="Normal 2 97" xfId="1935"/>
    <cellStyle name="Normal 2 97 2" xfId="6235"/>
    <cellStyle name="Normal 2 97 2 2" xfId="20037"/>
    <cellStyle name="Normal 2 97 2 3" xfId="20036"/>
    <cellStyle name="Normal 2 97 3" xfId="4620"/>
    <cellStyle name="Normal 2 97 3 2" xfId="20039"/>
    <cellStyle name="Normal 2 97 3 3" xfId="20038"/>
    <cellStyle name="Normal 2 97 4" xfId="20040"/>
    <cellStyle name="Normal 2 97 5" xfId="20041"/>
    <cellStyle name="Normal 2 97 6" xfId="20035"/>
    <cellStyle name="Normal 2 98" xfId="1936"/>
    <cellStyle name="Normal 2 98 2" xfId="6236"/>
    <cellStyle name="Normal 2 98 2 2" xfId="20044"/>
    <cellStyle name="Normal 2 98 2 3" xfId="20043"/>
    <cellStyle name="Normal 2 98 3" xfId="4621"/>
    <cellStyle name="Normal 2 98 3 2" xfId="20046"/>
    <cellStyle name="Normal 2 98 3 3" xfId="20045"/>
    <cellStyle name="Normal 2 98 4" xfId="20047"/>
    <cellStyle name="Normal 2 98 5" xfId="20048"/>
    <cellStyle name="Normal 2 98 6" xfId="20042"/>
    <cellStyle name="Normal 2 99" xfId="1937"/>
    <cellStyle name="Normal 2 99 2" xfId="6237"/>
    <cellStyle name="Normal 2 99 2 2" xfId="20051"/>
    <cellStyle name="Normal 2 99 2 3" xfId="20050"/>
    <cellStyle name="Normal 2 99 3" xfId="4622"/>
    <cellStyle name="Normal 2 99 3 2" xfId="20053"/>
    <cellStyle name="Normal 2 99 3 3" xfId="20052"/>
    <cellStyle name="Normal 2 99 4" xfId="20054"/>
    <cellStyle name="Normal 2 99 5" xfId="20055"/>
    <cellStyle name="Normal 2 99 6" xfId="20049"/>
    <cellStyle name="Normal 2_E&amp;G Original Revenue Budget FY10 - REVISED" xfId="1938"/>
    <cellStyle name="Normal 20" xfId="1939"/>
    <cellStyle name="Normal 20 2" xfId="6238"/>
    <cellStyle name="Normal 20 2 2" xfId="11566"/>
    <cellStyle name="Normal 20 2 2 2" xfId="11567"/>
    <cellStyle name="Normal 20 2 2 2 2" xfId="11568"/>
    <cellStyle name="Normal 20 2 2 2 2 2" xfId="17366"/>
    <cellStyle name="Normal 20 2 2 2 2 3" xfId="14185"/>
    <cellStyle name="Normal 20 2 2 2 3" xfId="11569"/>
    <cellStyle name="Normal 20 2 2 2 3 2" xfId="17367"/>
    <cellStyle name="Normal 20 2 2 2 3 3" xfId="14186"/>
    <cellStyle name="Normal 20 2 2 2 4" xfId="17365"/>
    <cellStyle name="Normal 20 2 2 2 5" xfId="14184"/>
    <cellStyle name="Normal 20 2 2 3" xfId="11570"/>
    <cellStyle name="Normal 20 2 2 3 2" xfId="17368"/>
    <cellStyle name="Normal 20 2 2 3 3" xfId="14187"/>
    <cellStyle name="Normal 20 2 2 4" xfId="11571"/>
    <cellStyle name="Normal 20 2 2 4 2" xfId="17369"/>
    <cellStyle name="Normal 20 2 2 4 3" xfId="14188"/>
    <cellStyle name="Normal 20 2 2 5" xfId="17364"/>
    <cellStyle name="Normal 20 2 2 6" xfId="14183"/>
    <cellStyle name="Normal 20 2 3" xfId="11572"/>
    <cellStyle name="Normal 20 2 3 2" xfId="11573"/>
    <cellStyle name="Normal 20 2 3 2 2" xfId="17371"/>
    <cellStyle name="Normal 20 2 3 2 3" xfId="14190"/>
    <cellStyle name="Normal 20 2 3 3" xfId="11574"/>
    <cellStyle name="Normal 20 2 3 3 2" xfId="17372"/>
    <cellStyle name="Normal 20 2 3 3 3" xfId="14191"/>
    <cellStyle name="Normal 20 2 3 4" xfId="17370"/>
    <cellStyle name="Normal 20 2 3 5" xfId="14189"/>
    <cellStyle name="Normal 20 2 4" xfId="11575"/>
    <cellStyle name="Normal 20 2 4 2" xfId="11576"/>
    <cellStyle name="Normal 20 2 4 2 2" xfId="17374"/>
    <cellStyle name="Normal 20 2 4 2 3" xfId="14193"/>
    <cellStyle name="Normal 20 2 4 3" xfId="11577"/>
    <cellStyle name="Normal 20 2 4 3 2" xfId="17375"/>
    <cellStyle name="Normal 20 2 4 3 3" xfId="14194"/>
    <cellStyle name="Normal 20 2 4 4" xfId="17373"/>
    <cellStyle name="Normal 20 2 4 5" xfId="14192"/>
    <cellStyle name="Normal 20 2 5" xfId="11578"/>
    <cellStyle name="Normal 20 2 5 2" xfId="11579"/>
    <cellStyle name="Normal 20 2 5 2 2" xfId="17377"/>
    <cellStyle name="Normal 20 2 5 2 3" xfId="14196"/>
    <cellStyle name="Normal 20 2 5 3" xfId="11580"/>
    <cellStyle name="Normal 20 2 5 3 2" xfId="17378"/>
    <cellStyle name="Normal 20 2 5 3 3" xfId="14197"/>
    <cellStyle name="Normal 20 2 5 4" xfId="17376"/>
    <cellStyle name="Normal 20 2 5 5" xfId="14195"/>
    <cellStyle name="Normal 20 2 6" xfId="11581"/>
    <cellStyle name="Normal 20 2 6 2" xfId="11582"/>
    <cellStyle name="Normal 20 2 6 2 2" xfId="17380"/>
    <cellStyle name="Normal 20 2 6 2 3" xfId="14199"/>
    <cellStyle name="Normal 20 2 6 3" xfId="11583"/>
    <cellStyle name="Normal 20 2 6 3 2" xfId="17381"/>
    <cellStyle name="Normal 20 2 6 3 3" xfId="14200"/>
    <cellStyle name="Normal 20 2 6 4" xfId="17379"/>
    <cellStyle name="Normal 20 2 6 5" xfId="14198"/>
    <cellStyle name="Normal 20 2 7" xfId="11584"/>
    <cellStyle name="Normal 20 2 7 2" xfId="11585"/>
    <cellStyle name="Normal 20 2 7 2 2" xfId="17383"/>
    <cellStyle name="Normal 20 2 7 2 3" xfId="14202"/>
    <cellStyle name="Normal 20 2 7 3" xfId="11586"/>
    <cellStyle name="Normal 20 2 7 3 2" xfId="17384"/>
    <cellStyle name="Normal 20 2 7 3 3" xfId="14203"/>
    <cellStyle name="Normal 20 2 7 4" xfId="17382"/>
    <cellStyle name="Normal 20 2 7 5" xfId="14201"/>
    <cellStyle name="Normal 20 2 8" xfId="11587"/>
    <cellStyle name="Normal 20 2 8 2" xfId="17385"/>
    <cellStyle name="Normal 20 2 8 3" xfId="14204"/>
    <cellStyle name="Normal 20 2 9" xfId="11588"/>
    <cellStyle name="Normal 20 2 9 2" xfId="17386"/>
    <cellStyle name="Normal 20 2 9 3" xfId="14205"/>
    <cellStyle name="Normal 20 3" xfId="4623"/>
    <cellStyle name="Normal 20 3 2" xfId="11589"/>
    <cellStyle name="Normal 20 3 2 2" xfId="11590"/>
    <cellStyle name="Normal 20 3 2 2 2" xfId="11591"/>
    <cellStyle name="Normal 20 3 2 2 2 2" xfId="17389"/>
    <cellStyle name="Normal 20 3 2 2 2 3" xfId="14208"/>
    <cellStyle name="Normal 20 3 2 2 3" xfId="11592"/>
    <cellStyle name="Normal 20 3 2 2 3 2" xfId="17390"/>
    <cellStyle name="Normal 20 3 2 2 3 3" xfId="14209"/>
    <cellStyle name="Normal 20 3 2 2 4" xfId="17388"/>
    <cellStyle name="Normal 20 3 2 2 5" xfId="14207"/>
    <cellStyle name="Normal 20 3 2 3" xfId="11593"/>
    <cellStyle name="Normal 20 3 2 3 2" xfId="17391"/>
    <cellStyle name="Normal 20 3 2 3 3" xfId="14210"/>
    <cellStyle name="Normal 20 3 2 4" xfId="11594"/>
    <cellStyle name="Normal 20 3 2 4 2" xfId="17392"/>
    <cellStyle name="Normal 20 3 2 4 3" xfId="14211"/>
    <cellStyle name="Normal 20 3 2 5" xfId="17387"/>
    <cellStyle name="Normal 20 3 2 6" xfId="14206"/>
    <cellStyle name="Normal 20 3 3" xfId="11595"/>
    <cellStyle name="Normal 20 3 3 2" xfId="11596"/>
    <cellStyle name="Normal 20 3 3 2 2" xfId="17394"/>
    <cellStyle name="Normal 20 3 3 2 3" xfId="14213"/>
    <cellStyle name="Normal 20 3 3 3" xfId="11597"/>
    <cellStyle name="Normal 20 3 3 3 2" xfId="17395"/>
    <cellStyle name="Normal 20 3 3 3 3" xfId="14214"/>
    <cellStyle name="Normal 20 3 3 4" xfId="17393"/>
    <cellStyle name="Normal 20 3 3 5" xfId="14212"/>
    <cellStyle name="Normal 20 3 4" xfId="11598"/>
    <cellStyle name="Normal 20 3 4 2" xfId="11599"/>
    <cellStyle name="Normal 20 3 4 2 2" xfId="17397"/>
    <cellStyle name="Normal 20 3 4 2 3" xfId="14216"/>
    <cellStyle name="Normal 20 3 4 3" xfId="11600"/>
    <cellStyle name="Normal 20 3 4 3 2" xfId="17398"/>
    <cellStyle name="Normal 20 3 4 3 3" xfId="14217"/>
    <cellStyle name="Normal 20 3 4 4" xfId="17396"/>
    <cellStyle name="Normal 20 3 4 5" xfId="14215"/>
    <cellStyle name="Normal 20 3 5" xfId="11601"/>
    <cellStyle name="Normal 20 3 5 2" xfId="11602"/>
    <cellStyle name="Normal 20 3 5 2 2" xfId="17400"/>
    <cellStyle name="Normal 20 3 5 2 3" xfId="14219"/>
    <cellStyle name="Normal 20 3 5 3" xfId="11603"/>
    <cellStyle name="Normal 20 3 5 3 2" xfId="17401"/>
    <cellStyle name="Normal 20 3 5 3 3" xfId="14220"/>
    <cellStyle name="Normal 20 3 5 4" xfId="17399"/>
    <cellStyle name="Normal 20 3 5 5" xfId="14218"/>
    <cellStyle name="Normal 20 3 6" xfId="11604"/>
    <cellStyle name="Normal 20 3 6 2" xfId="11605"/>
    <cellStyle name="Normal 20 3 6 2 2" xfId="17403"/>
    <cellStyle name="Normal 20 3 6 2 3" xfId="14222"/>
    <cellStyle name="Normal 20 3 6 3" xfId="11606"/>
    <cellStyle name="Normal 20 3 6 3 2" xfId="17404"/>
    <cellStyle name="Normal 20 3 6 3 3" xfId="14223"/>
    <cellStyle name="Normal 20 3 6 4" xfId="17402"/>
    <cellStyle name="Normal 20 3 6 5" xfId="14221"/>
    <cellStyle name="Normal 20 3 7" xfId="11607"/>
    <cellStyle name="Normal 20 3 7 2" xfId="11608"/>
    <cellStyle name="Normal 20 3 7 2 2" xfId="17406"/>
    <cellStyle name="Normal 20 3 7 2 3" xfId="14225"/>
    <cellStyle name="Normal 20 3 7 3" xfId="11609"/>
    <cellStyle name="Normal 20 3 7 3 2" xfId="17407"/>
    <cellStyle name="Normal 20 3 7 3 3" xfId="14226"/>
    <cellStyle name="Normal 20 3 7 4" xfId="17405"/>
    <cellStyle name="Normal 20 3 7 5" xfId="14224"/>
    <cellStyle name="Normal 20 3 8" xfId="11610"/>
    <cellStyle name="Normal 20 3 8 2" xfId="17408"/>
    <cellStyle name="Normal 20 3 8 3" xfId="14227"/>
    <cellStyle name="Normal 20 3 9" xfId="11611"/>
    <cellStyle name="Normal 20 3 9 2" xfId="17409"/>
    <cellStyle name="Normal 20 3 9 3" xfId="14228"/>
    <cellStyle name="Normal 20 4" xfId="11612"/>
    <cellStyle name="Normal 20 4 10" xfId="17410"/>
    <cellStyle name="Normal 20 4 11" xfId="14229"/>
    <cellStyle name="Normal 20 4 2" xfId="11613"/>
    <cellStyle name="Normal 20 4 2 2" xfId="11614"/>
    <cellStyle name="Normal 20 4 2 2 2" xfId="11615"/>
    <cellStyle name="Normal 20 4 2 2 2 2" xfId="17413"/>
    <cellStyle name="Normal 20 4 2 2 2 3" xfId="14232"/>
    <cellStyle name="Normal 20 4 2 2 3" xfId="11616"/>
    <cellStyle name="Normal 20 4 2 2 3 2" xfId="17414"/>
    <cellStyle name="Normal 20 4 2 2 3 3" xfId="14233"/>
    <cellStyle name="Normal 20 4 2 2 4" xfId="17412"/>
    <cellStyle name="Normal 20 4 2 2 5" xfId="14231"/>
    <cellStyle name="Normal 20 4 2 3" xfId="11617"/>
    <cellStyle name="Normal 20 4 2 3 2" xfId="17415"/>
    <cellStyle name="Normal 20 4 2 3 3" xfId="14234"/>
    <cellStyle name="Normal 20 4 2 4" xfId="11618"/>
    <cellStyle name="Normal 20 4 2 4 2" xfId="17416"/>
    <cellStyle name="Normal 20 4 2 4 3" xfId="14235"/>
    <cellStyle name="Normal 20 4 2 5" xfId="17411"/>
    <cellStyle name="Normal 20 4 2 6" xfId="14230"/>
    <cellStyle name="Normal 20 4 3" xfId="11619"/>
    <cellStyle name="Normal 20 4 3 2" xfId="11620"/>
    <cellStyle name="Normal 20 4 3 2 2" xfId="17418"/>
    <cellStyle name="Normal 20 4 3 2 3" xfId="14237"/>
    <cellStyle name="Normal 20 4 3 3" xfId="11621"/>
    <cellStyle name="Normal 20 4 3 3 2" xfId="17419"/>
    <cellStyle name="Normal 20 4 3 3 3" xfId="14238"/>
    <cellStyle name="Normal 20 4 3 4" xfId="17417"/>
    <cellStyle name="Normal 20 4 3 5" xfId="14236"/>
    <cellStyle name="Normal 20 4 4" xfId="11622"/>
    <cellStyle name="Normal 20 4 4 2" xfId="11623"/>
    <cellStyle name="Normal 20 4 4 2 2" xfId="17421"/>
    <cellStyle name="Normal 20 4 4 2 3" xfId="14240"/>
    <cellStyle name="Normal 20 4 4 3" xfId="11624"/>
    <cellStyle name="Normal 20 4 4 3 2" xfId="17422"/>
    <cellStyle name="Normal 20 4 4 3 3" xfId="14241"/>
    <cellStyle name="Normal 20 4 4 4" xfId="17420"/>
    <cellStyle name="Normal 20 4 4 5" xfId="14239"/>
    <cellStyle name="Normal 20 4 5" xfId="11625"/>
    <cellStyle name="Normal 20 4 5 2" xfId="11626"/>
    <cellStyle name="Normal 20 4 5 2 2" xfId="17424"/>
    <cellStyle name="Normal 20 4 5 2 3" xfId="14243"/>
    <cellStyle name="Normal 20 4 5 3" xfId="11627"/>
    <cellStyle name="Normal 20 4 5 3 2" xfId="17425"/>
    <cellStyle name="Normal 20 4 5 3 3" xfId="14244"/>
    <cellStyle name="Normal 20 4 5 4" xfId="17423"/>
    <cellStyle name="Normal 20 4 5 5" xfId="14242"/>
    <cellStyle name="Normal 20 4 6" xfId="11628"/>
    <cellStyle name="Normal 20 4 6 2" xfId="11629"/>
    <cellStyle name="Normal 20 4 6 2 2" xfId="17427"/>
    <cellStyle name="Normal 20 4 6 2 3" xfId="14246"/>
    <cellStyle name="Normal 20 4 6 3" xfId="11630"/>
    <cellStyle name="Normal 20 4 6 3 2" xfId="17428"/>
    <cellStyle name="Normal 20 4 6 3 3" xfId="14247"/>
    <cellStyle name="Normal 20 4 6 4" xfId="17426"/>
    <cellStyle name="Normal 20 4 6 5" xfId="14245"/>
    <cellStyle name="Normal 20 4 7" xfId="11631"/>
    <cellStyle name="Normal 20 4 7 2" xfId="11632"/>
    <cellStyle name="Normal 20 4 7 2 2" xfId="17430"/>
    <cellStyle name="Normal 20 4 7 2 3" xfId="14249"/>
    <cellStyle name="Normal 20 4 7 3" xfId="11633"/>
    <cellStyle name="Normal 20 4 7 3 2" xfId="17431"/>
    <cellStyle name="Normal 20 4 7 3 3" xfId="14250"/>
    <cellStyle name="Normal 20 4 7 4" xfId="17429"/>
    <cellStyle name="Normal 20 4 7 5" xfId="14248"/>
    <cellStyle name="Normal 20 4 8" xfId="11634"/>
    <cellStyle name="Normal 20 4 8 2" xfId="17432"/>
    <cellStyle name="Normal 20 4 8 3" xfId="14251"/>
    <cellStyle name="Normal 20 4 9" xfId="11635"/>
    <cellStyle name="Normal 20 4 9 2" xfId="17433"/>
    <cellStyle name="Normal 20 4 9 3" xfId="14252"/>
    <cellStyle name="Normal 20 5" xfId="11636"/>
    <cellStyle name="Normal 20 5 10" xfId="17434"/>
    <cellStyle name="Normal 20 5 11" xfId="20056"/>
    <cellStyle name="Normal 20 5 12" xfId="14253"/>
    <cellStyle name="Normal 20 5 2" xfId="11637"/>
    <cellStyle name="Normal 20 5 2 2" xfId="11638"/>
    <cellStyle name="Normal 20 5 2 2 2" xfId="11639"/>
    <cellStyle name="Normal 20 5 2 2 2 2" xfId="17437"/>
    <cellStyle name="Normal 20 5 2 2 2 3" xfId="14256"/>
    <cellStyle name="Normal 20 5 2 2 3" xfId="11640"/>
    <cellStyle name="Normal 20 5 2 2 3 2" xfId="17438"/>
    <cellStyle name="Normal 20 5 2 2 3 3" xfId="14257"/>
    <cellStyle name="Normal 20 5 2 2 4" xfId="17436"/>
    <cellStyle name="Normal 20 5 2 2 5" xfId="14255"/>
    <cellStyle name="Normal 20 5 2 3" xfId="11641"/>
    <cellStyle name="Normal 20 5 2 3 2" xfId="17439"/>
    <cellStyle name="Normal 20 5 2 3 3" xfId="14258"/>
    <cellStyle name="Normal 20 5 2 4" xfId="11642"/>
    <cellStyle name="Normal 20 5 2 4 2" xfId="17440"/>
    <cellStyle name="Normal 20 5 2 4 3" xfId="14259"/>
    <cellStyle name="Normal 20 5 2 5" xfId="17435"/>
    <cellStyle name="Normal 20 5 2 6" xfId="14254"/>
    <cellStyle name="Normal 20 5 3" xfId="11643"/>
    <cellStyle name="Normal 20 5 3 2" xfId="11644"/>
    <cellStyle name="Normal 20 5 3 2 2" xfId="17442"/>
    <cellStyle name="Normal 20 5 3 2 3" xfId="14261"/>
    <cellStyle name="Normal 20 5 3 3" xfId="11645"/>
    <cellStyle name="Normal 20 5 3 3 2" xfId="17443"/>
    <cellStyle name="Normal 20 5 3 3 3" xfId="14262"/>
    <cellStyle name="Normal 20 5 3 4" xfId="17441"/>
    <cellStyle name="Normal 20 5 3 5" xfId="14260"/>
    <cellStyle name="Normal 20 5 4" xfId="11646"/>
    <cellStyle name="Normal 20 5 4 2" xfId="11647"/>
    <cellStyle name="Normal 20 5 4 2 2" xfId="17445"/>
    <cellStyle name="Normal 20 5 4 2 3" xfId="14264"/>
    <cellStyle name="Normal 20 5 4 3" xfId="11648"/>
    <cellStyle name="Normal 20 5 4 3 2" xfId="17446"/>
    <cellStyle name="Normal 20 5 4 3 3" xfId="14265"/>
    <cellStyle name="Normal 20 5 4 4" xfId="17444"/>
    <cellStyle name="Normal 20 5 4 5" xfId="14263"/>
    <cellStyle name="Normal 20 5 5" xfId="11649"/>
    <cellStyle name="Normal 20 5 5 2" xfId="11650"/>
    <cellStyle name="Normal 20 5 5 2 2" xfId="17448"/>
    <cellStyle name="Normal 20 5 5 2 3" xfId="14267"/>
    <cellStyle name="Normal 20 5 5 3" xfId="11651"/>
    <cellStyle name="Normal 20 5 5 3 2" xfId="17449"/>
    <cellStyle name="Normal 20 5 5 3 3" xfId="14268"/>
    <cellStyle name="Normal 20 5 5 4" xfId="17447"/>
    <cellStyle name="Normal 20 5 5 5" xfId="14266"/>
    <cellStyle name="Normal 20 5 6" xfId="11652"/>
    <cellStyle name="Normal 20 5 6 2" xfId="11653"/>
    <cellStyle name="Normal 20 5 6 2 2" xfId="17451"/>
    <cellStyle name="Normal 20 5 6 2 3" xfId="14270"/>
    <cellStyle name="Normal 20 5 6 3" xfId="11654"/>
    <cellStyle name="Normal 20 5 6 3 2" xfId="17452"/>
    <cellStyle name="Normal 20 5 6 3 3" xfId="14271"/>
    <cellStyle name="Normal 20 5 6 4" xfId="17450"/>
    <cellStyle name="Normal 20 5 6 5" xfId="14269"/>
    <cellStyle name="Normal 20 5 7" xfId="11655"/>
    <cellStyle name="Normal 20 5 7 2" xfId="11656"/>
    <cellStyle name="Normal 20 5 7 2 2" xfId="17454"/>
    <cellStyle name="Normal 20 5 7 2 3" xfId="14273"/>
    <cellStyle name="Normal 20 5 7 3" xfId="11657"/>
    <cellStyle name="Normal 20 5 7 3 2" xfId="17455"/>
    <cellStyle name="Normal 20 5 7 3 3" xfId="14274"/>
    <cellStyle name="Normal 20 5 7 4" xfId="17453"/>
    <cellStyle name="Normal 20 5 7 5" xfId="14272"/>
    <cellStyle name="Normal 20 5 8" xfId="11658"/>
    <cellStyle name="Normal 20 5 8 2" xfId="17456"/>
    <cellStyle name="Normal 20 5 8 3" xfId="14275"/>
    <cellStyle name="Normal 20 5 9" xfId="11659"/>
    <cellStyle name="Normal 20 5 9 2" xfId="17457"/>
    <cellStyle name="Normal 20 5 9 3" xfId="14276"/>
    <cellStyle name="Normal 20 6" xfId="11660"/>
    <cellStyle name="Normal 20 6 10" xfId="17458"/>
    <cellStyle name="Normal 20 6 11" xfId="14277"/>
    <cellStyle name="Normal 20 6 2" xfId="11661"/>
    <cellStyle name="Normal 20 6 2 2" xfId="11662"/>
    <cellStyle name="Normal 20 6 2 2 2" xfId="11663"/>
    <cellStyle name="Normal 20 6 2 2 2 2" xfId="17461"/>
    <cellStyle name="Normal 20 6 2 2 2 3" xfId="14280"/>
    <cellStyle name="Normal 20 6 2 2 3" xfId="11664"/>
    <cellStyle name="Normal 20 6 2 2 3 2" xfId="17462"/>
    <cellStyle name="Normal 20 6 2 2 3 3" xfId="14281"/>
    <cellStyle name="Normal 20 6 2 2 4" xfId="17460"/>
    <cellStyle name="Normal 20 6 2 2 5" xfId="14279"/>
    <cellStyle name="Normal 20 6 2 3" xfId="11665"/>
    <cellStyle name="Normal 20 6 2 3 2" xfId="17463"/>
    <cellStyle name="Normal 20 6 2 3 3" xfId="14282"/>
    <cellStyle name="Normal 20 6 2 4" xfId="11666"/>
    <cellStyle name="Normal 20 6 2 4 2" xfId="17464"/>
    <cellStyle name="Normal 20 6 2 4 3" xfId="14283"/>
    <cellStyle name="Normal 20 6 2 5" xfId="17459"/>
    <cellStyle name="Normal 20 6 2 6" xfId="14278"/>
    <cellStyle name="Normal 20 6 3" xfId="11667"/>
    <cellStyle name="Normal 20 6 3 2" xfId="11668"/>
    <cellStyle name="Normal 20 6 3 2 2" xfId="17466"/>
    <cellStyle name="Normal 20 6 3 2 3" xfId="14285"/>
    <cellStyle name="Normal 20 6 3 3" xfId="11669"/>
    <cellStyle name="Normal 20 6 3 3 2" xfId="17467"/>
    <cellStyle name="Normal 20 6 3 3 3" xfId="14286"/>
    <cellStyle name="Normal 20 6 3 4" xfId="17465"/>
    <cellStyle name="Normal 20 6 3 5" xfId="14284"/>
    <cellStyle name="Normal 20 6 4" xfId="11670"/>
    <cellStyle name="Normal 20 6 4 2" xfId="11671"/>
    <cellStyle name="Normal 20 6 4 2 2" xfId="17469"/>
    <cellStyle name="Normal 20 6 4 2 3" xfId="14288"/>
    <cellStyle name="Normal 20 6 4 3" xfId="11672"/>
    <cellStyle name="Normal 20 6 4 3 2" xfId="17470"/>
    <cellStyle name="Normal 20 6 4 3 3" xfId="14289"/>
    <cellStyle name="Normal 20 6 4 4" xfId="17468"/>
    <cellStyle name="Normal 20 6 4 5" xfId="14287"/>
    <cellStyle name="Normal 20 6 5" xfId="11673"/>
    <cellStyle name="Normal 20 6 5 2" xfId="11674"/>
    <cellStyle name="Normal 20 6 5 2 2" xfId="17472"/>
    <cellStyle name="Normal 20 6 5 2 3" xfId="14291"/>
    <cellStyle name="Normal 20 6 5 3" xfId="11675"/>
    <cellStyle name="Normal 20 6 5 3 2" xfId="17473"/>
    <cellStyle name="Normal 20 6 5 3 3" xfId="14292"/>
    <cellStyle name="Normal 20 6 5 4" xfId="17471"/>
    <cellStyle name="Normal 20 6 5 5" xfId="14290"/>
    <cellStyle name="Normal 20 6 6" xfId="11676"/>
    <cellStyle name="Normal 20 6 6 2" xfId="11677"/>
    <cellStyle name="Normal 20 6 6 2 2" xfId="17475"/>
    <cellStyle name="Normal 20 6 6 2 3" xfId="14294"/>
    <cellStyle name="Normal 20 6 6 3" xfId="11678"/>
    <cellStyle name="Normal 20 6 6 3 2" xfId="17476"/>
    <cellStyle name="Normal 20 6 6 3 3" xfId="14295"/>
    <cellStyle name="Normal 20 6 6 4" xfId="17474"/>
    <cellStyle name="Normal 20 6 6 5" xfId="14293"/>
    <cellStyle name="Normal 20 6 7" xfId="11679"/>
    <cellStyle name="Normal 20 6 7 2" xfId="11680"/>
    <cellStyle name="Normal 20 6 7 2 2" xfId="17478"/>
    <cellStyle name="Normal 20 6 7 2 3" xfId="14297"/>
    <cellStyle name="Normal 20 6 7 3" xfId="11681"/>
    <cellStyle name="Normal 20 6 7 3 2" xfId="17479"/>
    <cellStyle name="Normal 20 6 7 3 3" xfId="14298"/>
    <cellStyle name="Normal 20 6 7 4" xfId="17477"/>
    <cellStyle name="Normal 20 6 7 5" xfId="14296"/>
    <cellStyle name="Normal 20 6 8" xfId="11682"/>
    <cellStyle name="Normal 20 6 8 2" xfId="17480"/>
    <cellStyle name="Normal 20 6 8 3" xfId="14299"/>
    <cellStyle name="Normal 20 6 9" xfId="11683"/>
    <cellStyle name="Normal 20 6 9 2" xfId="17481"/>
    <cellStyle name="Normal 20 6 9 3" xfId="14300"/>
    <cellStyle name="Normal 20 7" xfId="11684"/>
    <cellStyle name="Normal 20 7 10" xfId="17482"/>
    <cellStyle name="Normal 20 7 11" xfId="14301"/>
    <cellStyle name="Normal 20 7 2" xfId="11685"/>
    <cellStyle name="Normal 20 7 2 2" xfId="11686"/>
    <cellStyle name="Normal 20 7 2 2 2" xfId="11687"/>
    <cellStyle name="Normal 20 7 2 2 2 2" xfId="17485"/>
    <cellStyle name="Normal 20 7 2 2 2 3" xfId="14304"/>
    <cellStyle name="Normal 20 7 2 2 3" xfId="11688"/>
    <cellStyle name="Normal 20 7 2 2 3 2" xfId="17486"/>
    <cellStyle name="Normal 20 7 2 2 3 3" xfId="14305"/>
    <cellStyle name="Normal 20 7 2 2 4" xfId="17484"/>
    <cellStyle name="Normal 20 7 2 2 5" xfId="14303"/>
    <cellStyle name="Normal 20 7 2 3" xfId="11689"/>
    <cellStyle name="Normal 20 7 2 3 2" xfId="17487"/>
    <cellStyle name="Normal 20 7 2 3 3" xfId="14306"/>
    <cellStyle name="Normal 20 7 2 4" xfId="11690"/>
    <cellStyle name="Normal 20 7 2 4 2" xfId="17488"/>
    <cellStyle name="Normal 20 7 2 4 3" xfId="14307"/>
    <cellStyle name="Normal 20 7 2 5" xfId="17483"/>
    <cellStyle name="Normal 20 7 2 6" xfId="14302"/>
    <cellStyle name="Normal 20 7 3" xfId="11691"/>
    <cellStyle name="Normal 20 7 3 2" xfId="11692"/>
    <cellStyle name="Normal 20 7 3 2 2" xfId="17490"/>
    <cellStyle name="Normal 20 7 3 2 3" xfId="14309"/>
    <cellStyle name="Normal 20 7 3 3" xfId="11693"/>
    <cellStyle name="Normal 20 7 3 3 2" xfId="17491"/>
    <cellStyle name="Normal 20 7 3 3 3" xfId="14310"/>
    <cellStyle name="Normal 20 7 3 4" xfId="17489"/>
    <cellStyle name="Normal 20 7 3 5" xfId="14308"/>
    <cellStyle name="Normal 20 7 4" xfId="11694"/>
    <cellStyle name="Normal 20 7 4 2" xfId="11695"/>
    <cellStyle name="Normal 20 7 4 2 2" xfId="17493"/>
    <cellStyle name="Normal 20 7 4 2 3" xfId="14312"/>
    <cellStyle name="Normal 20 7 4 3" xfId="11696"/>
    <cellStyle name="Normal 20 7 4 3 2" xfId="17494"/>
    <cellStyle name="Normal 20 7 4 3 3" xfId="14313"/>
    <cellStyle name="Normal 20 7 4 4" xfId="17492"/>
    <cellStyle name="Normal 20 7 4 5" xfId="14311"/>
    <cellStyle name="Normal 20 7 5" xfId="11697"/>
    <cellStyle name="Normal 20 7 5 2" xfId="11698"/>
    <cellStyle name="Normal 20 7 5 2 2" xfId="17496"/>
    <cellStyle name="Normal 20 7 5 2 3" xfId="14315"/>
    <cellStyle name="Normal 20 7 5 3" xfId="11699"/>
    <cellStyle name="Normal 20 7 5 3 2" xfId="17497"/>
    <cellStyle name="Normal 20 7 5 3 3" xfId="14316"/>
    <cellStyle name="Normal 20 7 5 4" xfId="17495"/>
    <cellStyle name="Normal 20 7 5 5" xfId="14314"/>
    <cellStyle name="Normal 20 7 6" xfId="11700"/>
    <cellStyle name="Normal 20 7 6 2" xfId="11701"/>
    <cellStyle name="Normal 20 7 6 2 2" xfId="17499"/>
    <cellStyle name="Normal 20 7 6 2 3" xfId="14318"/>
    <cellStyle name="Normal 20 7 6 3" xfId="11702"/>
    <cellStyle name="Normal 20 7 6 3 2" xfId="17500"/>
    <cellStyle name="Normal 20 7 6 3 3" xfId="14319"/>
    <cellStyle name="Normal 20 7 6 4" xfId="17498"/>
    <cellStyle name="Normal 20 7 6 5" xfId="14317"/>
    <cellStyle name="Normal 20 7 7" xfId="11703"/>
    <cellStyle name="Normal 20 7 7 2" xfId="11704"/>
    <cellStyle name="Normal 20 7 7 2 2" xfId="17502"/>
    <cellStyle name="Normal 20 7 7 2 3" xfId="14321"/>
    <cellStyle name="Normal 20 7 7 3" xfId="11705"/>
    <cellStyle name="Normal 20 7 7 3 2" xfId="17503"/>
    <cellStyle name="Normal 20 7 7 3 3" xfId="14322"/>
    <cellStyle name="Normal 20 7 7 4" xfId="17501"/>
    <cellStyle name="Normal 20 7 7 5" xfId="14320"/>
    <cellStyle name="Normal 20 7 8" xfId="11706"/>
    <cellStyle name="Normal 20 7 8 2" xfId="17504"/>
    <cellStyle name="Normal 20 7 8 3" xfId="14323"/>
    <cellStyle name="Normal 20 7 9" xfId="11707"/>
    <cellStyle name="Normal 20 7 9 2" xfId="17505"/>
    <cellStyle name="Normal 20 7 9 3" xfId="14324"/>
    <cellStyle name="Normal 21" xfId="1940"/>
    <cellStyle name="Normal 21 2" xfId="6239"/>
    <cellStyle name="Normal 21 2 2" xfId="11708"/>
    <cellStyle name="Normal 21 2 2 2" xfId="11709"/>
    <cellStyle name="Normal 21 2 2 2 2" xfId="11710"/>
    <cellStyle name="Normal 21 2 2 2 2 2" xfId="17508"/>
    <cellStyle name="Normal 21 2 2 2 2 3" xfId="14327"/>
    <cellStyle name="Normal 21 2 2 2 3" xfId="11711"/>
    <cellStyle name="Normal 21 2 2 2 3 2" xfId="17509"/>
    <cellStyle name="Normal 21 2 2 2 3 3" xfId="14328"/>
    <cellStyle name="Normal 21 2 2 2 4" xfId="17507"/>
    <cellStyle name="Normal 21 2 2 2 5" xfId="14326"/>
    <cellStyle name="Normal 21 2 2 3" xfId="11712"/>
    <cellStyle name="Normal 21 2 2 3 2" xfId="17510"/>
    <cellStyle name="Normal 21 2 2 3 3" xfId="14329"/>
    <cellStyle name="Normal 21 2 2 4" xfId="11713"/>
    <cellStyle name="Normal 21 2 2 4 2" xfId="17511"/>
    <cellStyle name="Normal 21 2 2 4 3" xfId="14330"/>
    <cellStyle name="Normal 21 2 2 5" xfId="17506"/>
    <cellStyle name="Normal 21 2 2 6" xfId="14325"/>
    <cellStyle name="Normal 21 2 3" xfId="11714"/>
    <cellStyle name="Normal 21 2 3 2" xfId="11715"/>
    <cellStyle name="Normal 21 2 3 2 2" xfId="17513"/>
    <cellStyle name="Normal 21 2 3 2 3" xfId="14332"/>
    <cellStyle name="Normal 21 2 3 3" xfId="11716"/>
    <cellStyle name="Normal 21 2 3 3 2" xfId="17514"/>
    <cellStyle name="Normal 21 2 3 3 3" xfId="14333"/>
    <cellStyle name="Normal 21 2 3 4" xfId="17512"/>
    <cellStyle name="Normal 21 2 3 5" xfId="14331"/>
    <cellStyle name="Normal 21 2 4" xfId="11717"/>
    <cellStyle name="Normal 21 2 4 2" xfId="11718"/>
    <cellStyle name="Normal 21 2 4 2 2" xfId="17516"/>
    <cellStyle name="Normal 21 2 4 2 3" xfId="14335"/>
    <cellStyle name="Normal 21 2 4 3" xfId="11719"/>
    <cellStyle name="Normal 21 2 4 3 2" xfId="17517"/>
    <cellStyle name="Normal 21 2 4 3 3" xfId="14336"/>
    <cellStyle name="Normal 21 2 4 4" xfId="17515"/>
    <cellStyle name="Normal 21 2 4 5" xfId="14334"/>
    <cellStyle name="Normal 21 2 5" xfId="11720"/>
    <cellStyle name="Normal 21 2 5 2" xfId="11721"/>
    <cellStyle name="Normal 21 2 5 2 2" xfId="17519"/>
    <cellStyle name="Normal 21 2 5 2 3" xfId="14338"/>
    <cellStyle name="Normal 21 2 5 3" xfId="11722"/>
    <cellStyle name="Normal 21 2 5 3 2" xfId="17520"/>
    <cellStyle name="Normal 21 2 5 3 3" xfId="14339"/>
    <cellStyle name="Normal 21 2 5 4" xfId="17518"/>
    <cellStyle name="Normal 21 2 5 5" xfId="14337"/>
    <cellStyle name="Normal 21 2 6" xfId="11723"/>
    <cellStyle name="Normal 21 2 6 2" xfId="11724"/>
    <cellStyle name="Normal 21 2 6 2 2" xfId="17522"/>
    <cellStyle name="Normal 21 2 6 2 3" xfId="14341"/>
    <cellStyle name="Normal 21 2 6 3" xfId="11725"/>
    <cellStyle name="Normal 21 2 6 3 2" xfId="17523"/>
    <cellStyle name="Normal 21 2 6 3 3" xfId="14342"/>
    <cellStyle name="Normal 21 2 6 4" xfId="17521"/>
    <cellStyle name="Normal 21 2 6 5" xfId="14340"/>
    <cellStyle name="Normal 21 2 7" xfId="11726"/>
    <cellStyle name="Normal 21 2 7 2" xfId="11727"/>
    <cellStyle name="Normal 21 2 7 2 2" xfId="17525"/>
    <cellStyle name="Normal 21 2 7 2 3" xfId="14344"/>
    <cellStyle name="Normal 21 2 7 3" xfId="11728"/>
    <cellStyle name="Normal 21 2 7 3 2" xfId="17526"/>
    <cellStyle name="Normal 21 2 7 3 3" xfId="14345"/>
    <cellStyle name="Normal 21 2 7 4" xfId="17524"/>
    <cellStyle name="Normal 21 2 7 5" xfId="14343"/>
    <cellStyle name="Normal 21 2 8" xfId="11729"/>
    <cellStyle name="Normal 21 2 8 2" xfId="17527"/>
    <cellStyle name="Normal 21 2 8 3" xfId="14346"/>
    <cellStyle name="Normal 21 2 9" xfId="11730"/>
    <cellStyle name="Normal 21 2 9 2" xfId="17528"/>
    <cellStyle name="Normal 21 2 9 3" xfId="14347"/>
    <cellStyle name="Normal 21 3" xfId="4624"/>
    <cellStyle name="Normal 21 3 2" xfId="11731"/>
    <cellStyle name="Normal 21 3 2 2" xfId="11732"/>
    <cellStyle name="Normal 21 3 2 2 2" xfId="11733"/>
    <cellStyle name="Normal 21 3 2 2 2 2" xfId="17531"/>
    <cellStyle name="Normal 21 3 2 2 2 3" xfId="14350"/>
    <cellStyle name="Normal 21 3 2 2 3" xfId="11734"/>
    <cellStyle name="Normal 21 3 2 2 3 2" xfId="17532"/>
    <cellStyle name="Normal 21 3 2 2 3 3" xfId="14351"/>
    <cellStyle name="Normal 21 3 2 2 4" xfId="17530"/>
    <cellStyle name="Normal 21 3 2 2 5" xfId="14349"/>
    <cellStyle name="Normal 21 3 2 3" xfId="11735"/>
    <cellStyle name="Normal 21 3 2 3 2" xfId="17533"/>
    <cellStyle name="Normal 21 3 2 3 3" xfId="14352"/>
    <cellStyle name="Normal 21 3 2 4" xfId="11736"/>
    <cellStyle name="Normal 21 3 2 4 2" xfId="17534"/>
    <cellStyle name="Normal 21 3 2 4 3" xfId="14353"/>
    <cellStyle name="Normal 21 3 2 5" xfId="17529"/>
    <cellStyle name="Normal 21 3 2 6" xfId="14348"/>
    <cellStyle name="Normal 21 3 3" xfId="11737"/>
    <cellStyle name="Normal 21 3 3 2" xfId="11738"/>
    <cellStyle name="Normal 21 3 3 2 2" xfId="17536"/>
    <cellStyle name="Normal 21 3 3 2 3" xfId="14355"/>
    <cellStyle name="Normal 21 3 3 3" xfId="11739"/>
    <cellStyle name="Normal 21 3 3 3 2" xfId="17537"/>
    <cellStyle name="Normal 21 3 3 3 3" xfId="14356"/>
    <cellStyle name="Normal 21 3 3 4" xfId="17535"/>
    <cellStyle name="Normal 21 3 3 5" xfId="14354"/>
    <cellStyle name="Normal 21 3 4" xfId="11740"/>
    <cellStyle name="Normal 21 3 4 2" xfId="11741"/>
    <cellStyle name="Normal 21 3 4 2 2" xfId="17539"/>
    <cellStyle name="Normal 21 3 4 2 3" xfId="14358"/>
    <cellStyle name="Normal 21 3 4 3" xfId="11742"/>
    <cellStyle name="Normal 21 3 4 3 2" xfId="17540"/>
    <cellStyle name="Normal 21 3 4 3 3" xfId="14359"/>
    <cellStyle name="Normal 21 3 4 4" xfId="17538"/>
    <cellStyle name="Normal 21 3 4 5" xfId="14357"/>
    <cellStyle name="Normal 21 3 5" xfId="11743"/>
    <cellStyle name="Normal 21 3 5 2" xfId="11744"/>
    <cellStyle name="Normal 21 3 5 2 2" xfId="17542"/>
    <cellStyle name="Normal 21 3 5 2 3" xfId="14361"/>
    <cellStyle name="Normal 21 3 5 3" xfId="11745"/>
    <cellStyle name="Normal 21 3 5 3 2" xfId="17543"/>
    <cellStyle name="Normal 21 3 5 3 3" xfId="14362"/>
    <cellStyle name="Normal 21 3 5 4" xfId="17541"/>
    <cellStyle name="Normal 21 3 5 5" xfId="14360"/>
    <cellStyle name="Normal 21 3 6" xfId="11746"/>
    <cellStyle name="Normal 21 3 6 2" xfId="11747"/>
    <cellStyle name="Normal 21 3 6 2 2" xfId="17545"/>
    <cellStyle name="Normal 21 3 6 2 3" xfId="14364"/>
    <cellStyle name="Normal 21 3 6 3" xfId="11748"/>
    <cellStyle name="Normal 21 3 6 3 2" xfId="17546"/>
    <cellStyle name="Normal 21 3 6 3 3" xfId="14365"/>
    <cellStyle name="Normal 21 3 6 4" xfId="17544"/>
    <cellStyle name="Normal 21 3 6 5" xfId="14363"/>
    <cellStyle name="Normal 21 3 7" xfId="11749"/>
    <cellStyle name="Normal 21 3 7 2" xfId="11750"/>
    <cellStyle name="Normal 21 3 7 2 2" xfId="17548"/>
    <cellStyle name="Normal 21 3 7 2 3" xfId="14367"/>
    <cellStyle name="Normal 21 3 7 3" xfId="11751"/>
    <cellStyle name="Normal 21 3 7 3 2" xfId="17549"/>
    <cellStyle name="Normal 21 3 7 3 3" xfId="14368"/>
    <cellStyle name="Normal 21 3 7 4" xfId="17547"/>
    <cellStyle name="Normal 21 3 7 5" xfId="14366"/>
    <cellStyle name="Normal 21 3 8" xfId="11752"/>
    <cellStyle name="Normal 21 3 8 2" xfId="17550"/>
    <cellStyle name="Normal 21 3 8 3" xfId="14369"/>
    <cellStyle name="Normal 21 3 9" xfId="11753"/>
    <cellStyle name="Normal 21 3 9 2" xfId="17551"/>
    <cellStyle name="Normal 21 3 9 3" xfId="14370"/>
    <cellStyle name="Normal 21 4" xfId="11754"/>
    <cellStyle name="Normal 21 4 10" xfId="17552"/>
    <cellStyle name="Normal 21 4 11" xfId="14371"/>
    <cellStyle name="Normal 21 4 2" xfId="11755"/>
    <cellStyle name="Normal 21 4 2 2" xfId="11756"/>
    <cellStyle name="Normal 21 4 2 2 2" xfId="11757"/>
    <cellStyle name="Normal 21 4 2 2 2 2" xfId="17555"/>
    <cellStyle name="Normal 21 4 2 2 2 3" xfId="14374"/>
    <cellStyle name="Normal 21 4 2 2 3" xfId="11758"/>
    <cellStyle name="Normal 21 4 2 2 3 2" xfId="17556"/>
    <cellStyle name="Normal 21 4 2 2 3 3" xfId="14375"/>
    <cellStyle name="Normal 21 4 2 2 4" xfId="17554"/>
    <cellStyle name="Normal 21 4 2 2 5" xfId="14373"/>
    <cellStyle name="Normal 21 4 2 3" xfId="11759"/>
    <cellStyle name="Normal 21 4 2 3 2" xfId="17557"/>
    <cellStyle name="Normal 21 4 2 3 3" xfId="14376"/>
    <cellStyle name="Normal 21 4 2 4" xfId="11760"/>
    <cellStyle name="Normal 21 4 2 4 2" xfId="17558"/>
    <cellStyle name="Normal 21 4 2 4 3" xfId="14377"/>
    <cellStyle name="Normal 21 4 2 5" xfId="17553"/>
    <cellStyle name="Normal 21 4 2 6" xfId="14372"/>
    <cellStyle name="Normal 21 4 3" xfId="11761"/>
    <cellStyle name="Normal 21 4 3 2" xfId="11762"/>
    <cellStyle name="Normal 21 4 3 2 2" xfId="17560"/>
    <cellStyle name="Normal 21 4 3 2 3" xfId="14379"/>
    <cellStyle name="Normal 21 4 3 3" xfId="11763"/>
    <cellStyle name="Normal 21 4 3 3 2" xfId="17561"/>
    <cellStyle name="Normal 21 4 3 3 3" xfId="14380"/>
    <cellStyle name="Normal 21 4 3 4" xfId="17559"/>
    <cellStyle name="Normal 21 4 3 5" xfId="14378"/>
    <cellStyle name="Normal 21 4 4" xfId="11764"/>
    <cellStyle name="Normal 21 4 4 2" xfId="11765"/>
    <cellStyle name="Normal 21 4 4 2 2" xfId="17563"/>
    <cellStyle name="Normal 21 4 4 2 3" xfId="14382"/>
    <cellStyle name="Normal 21 4 4 3" xfId="11766"/>
    <cellStyle name="Normal 21 4 4 3 2" xfId="17564"/>
    <cellStyle name="Normal 21 4 4 3 3" xfId="14383"/>
    <cellStyle name="Normal 21 4 4 4" xfId="17562"/>
    <cellStyle name="Normal 21 4 4 5" xfId="14381"/>
    <cellStyle name="Normal 21 4 5" xfId="11767"/>
    <cellStyle name="Normal 21 4 5 2" xfId="11768"/>
    <cellStyle name="Normal 21 4 5 2 2" xfId="17566"/>
    <cellStyle name="Normal 21 4 5 2 3" xfId="14385"/>
    <cellStyle name="Normal 21 4 5 3" xfId="11769"/>
    <cellStyle name="Normal 21 4 5 3 2" xfId="17567"/>
    <cellStyle name="Normal 21 4 5 3 3" xfId="14386"/>
    <cellStyle name="Normal 21 4 5 4" xfId="17565"/>
    <cellStyle name="Normal 21 4 5 5" xfId="14384"/>
    <cellStyle name="Normal 21 4 6" xfId="11770"/>
    <cellStyle name="Normal 21 4 6 2" xfId="11771"/>
    <cellStyle name="Normal 21 4 6 2 2" xfId="17569"/>
    <cellStyle name="Normal 21 4 6 2 3" xfId="14388"/>
    <cellStyle name="Normal 21 4 6 3" xfId="11772"/>
    <cellStyle name="Normal 21 4 6 3 2" xfId="17570"/>
    <cellStyle name="Normal 21 4 6 3 3" xfId="14389"/>
    <cellStyle name="Normal 21 4 6 4" xfId="17568"/>
    <cellStyle name="Normal 21 4 6 5" xfId="14387"/>
    <cellStyle name="Normal 21 4 7" xfId="11773"/>
    <cellStyle name="Normal 21 4 7 2" xfId="11774"/>
    <cellStyle name="Normal 21 4 7 2 2" xfId="17572"/>
    <cellStyle name="Normal 21 4 7 2 3" xfId="14391"/>
    <cellStyle name="Normal 21 4 7 3" xfId="11775"/>
    <cellStyle name="Normal 21 4 7 3 2" xfId="17573"/>
    <cellStyle name="Normal 21 4 7 3 3" xfId="14392"/>
    <cellStyle name="Normal 21 4 7 4" xfId="17571"/>
    <cellStyle name="Normal 21 4 7 5" xfId="14390"/>
    <cellStyle name="Normal 21 4 8" xfId="11776"/>
    <cellStyle name="Normal 21 4 8 2" xfId="17574"/>
    <cellStyle name="Normal 21 4 8 3" xfId="14393"/>
    <cellStyle name="Normal 21 4 9" xfId="11777"/>
    <cellStyle name="Normal 21 4 9 2" xfId="17575"/>
    <cellStyle name="Normal 21 4 9 3" xfId="14394"/>
    <cellStyle name="Normal 21 5" xfId="11778"/>
    <cellStyle name="Normal 21 5 10" xfId="17576"/>
    <cellStyle name="Normal 21 5 11" xfId="14395"/>
    <cellStyle name="Normal 21 5 2" xfId="11779"/>
    <cellStyle name="Normal 21 5 2 2" xfId="11780"/>
    <cellStyle name="Normal 21 5 2 2 2" xfId="11781"/>
    <cellStyle name="Normal 21 5 2 2 2 2" xfId="17579"/>
    <cellStyle name="Normal 21 5 2 2 2 3" xfId="14398"/>
    <cellStyle name="Normal 21 5 2 2 3" xfId="11782"/>
    <cellStyle name="Normal 21 5 2 2 3 2" xfId="17580"/>
    <cellStyle name="Normal 21 5 2 2 3 3" xfId="14399"/>
    <cellStyle name="Normal 21 5 2 2 4" xfId="17578"/>
    <cellStyle name="Normal 21 5 2 2 5" xfId="14397"/>
    <cellStyle name="Normal 21 5 2 3" xfId="11783"/>
    <cellStyle name="Normal 21 5 2 3 2" xfId="17581"/>
    <cellStyle name="Normal 21 5 2 3 3" xfId="14400"/>
    <cellStyle name="Normal 21 5 2 4" xfId="11784"/>
    <cellStyle name="Normal 21 5 2 4 2" xfId="17582"/>
    <cellStyle name="Normal 21 5 2 4 3" xfId="14401"/>
    <cellStyle name="Normal 21 5 2 5" xfId="17577"/>
    <cellStyle name="Normal 21 5 2 6" xfId="14396"/>
    <cellStyle name="Normal 21 5 3" xfId="11785"/>
    <cellStyle name="Normal 21 5 3 2" xfId="11786"/>
    <cellStyle name="Normal 21 5 3 2 2" xfId="17584"/>
    <cellStyle name="Normal 21 5 3 2 3" xfId="14403"/>
    <cellStyle name="Normal 21 5 3 3" xfId="11787"/>
    <cellStyle name="Normal 21 5 3 3 2" xfId="17585"/>
    <cellStyle name="Normal 21 5 3 3 3" xfId="14404"/>
    <cellStyle name="Normal 21 5 3 4" xfId="17583"/>
    <cellStyle name="Normal 21 5 3 5" xfId="14402"/>
    <cellStyle name="Normal 21 5 4" xfId="11788"/>
    <cellStyle name="Normal 21 5 4 2" xfId="11789"/>
    <cellStyle name="Normal 21 5 4 2 2" xfId="17587"/>
    <cellStyle name="Normal 21 5 4 2 3" xfId="14406"/>
    <cellStyle name="Normal 21 5 4 3" xfId="11790"/>
    <cellStyle name="Normal 21 5 4 3 2" xfId="17588"/>
    <cellStyle name="Normal 21 5 4 3 3" xfId="14407"/>
    <cellStyle name="Normal 21 5 4 4" xfId="17586"/>
    <cellStyle name="Normal 21 5 4 5" xfId="14405"/>
    <cellStyle name="Normal 21 5 5" xfId="11791"/>
    <cellStyle name="Normal 21 5 5 2" xfId="11792"/>
    <cellStyle name="Normal 21 5 5 2 2" xfId="17590"/>
    <cellStyle name="Normal 21 5 5 2 3" xfId="14409"/>
    <cellStyle name="Normal 21 5 5 3" xfId="11793"/>
    <cellStyle name="Normal 21 5 5 3 2" xfId="17591"/>
    <cellStyle name="Normal 21 5 5 3 3" xfId="14410"/>
    <cellStyle name="Normal 21 5 5 4" xfId="17589"/>
    <cellStyle name="Normal 21 5 5 5" xfId="14408"/>
    <cellStyle name="Normal 21 5 6" xfId="11794"/>
    <cellStyle name="Normal 21 5 6 2" xfId="11795"/>
    <cellStyle name="Normal 21 5 6 2 2" xfId="17593"/>
    <cellStyle name="Normal 21 5 6 2 3" xfId="14412"/>
    <cellStyle name="Normal 21 5 6 3" xfId="11796"/>
    <cellStyle name="Normal 21 5 6 3 2" xfId="17594"/>
    <cellStyle name="Normal 21 5 6 3 3" xfId="14413"/>
    <cellStyle name="Normal 21 5 6 4" xfId="17592"/>
    <cellStyle name="Normal 21 5 6 5" xfId="14411"/>
    <cellStyle name="Normal 21 5 7" xfId="11797"/>
    <cellStyle name="Normal 21 5 7 2" xfId="11798"/>
    <cellStyle name="Normal 21 5 7 2 2" xfId="17596"/>
    <cellStyle name="Normal 21 5 7 2 3" xfId="14415"/>
    <cellStyle name="Normal 21 5 7 3" xfId="11799"/>
    <cellStyle name="Normal 21 5 7 3 2" xfId="17597"/>
    <cellStyle name="Normal 21 5 7 3 3" xfId="14416"/>
    <cellStyle name="Normal 21 5 7 4" xfId="17595"/>
    <cellStyle name="Normal 21 5 7 5" xfId="14414"/>
    <cellStyle name="Normal 21 5 8" xfId="11800"/>
    <cellStyle name="Normal 21 5 8 2" xfId="17598"/>
    <cellStyle name="Normal 21 5 8 3" xfId="14417"/>
    <cellStyle name="Normal 21 5 9" xfId="11801"/>
    <cellStyle name="Normal 21 5 9 2" xfId="17599"/>
    <cellStyle name="Normal 21 5 9 3" xfId="14418"/>
    <cellStyle name="Normal 21 6" xfId="11802"/>
    <cellStyle name="Normal 21 6 10" xfId="17600"/>
    <cellStyle name="Normal 21 6 11" xfId="14419"/>
    <cellStyle name="Normal 21 6 2" xfId="11803"/>
    <cellStyle name="Normal 21 6 2 2" xfId="11804"/>
    <cellStyle name="Normal 21 6 2 2 2" xfId="11805"/>
    <cellStyle name="Normal 21 6 2 2 2 2" xfId="17603"/>
    <cellStyle name="Normal 21 6 2 2 2 3" xfId="14422"/>
    <cellStyle name="Normal 21 6 2 2 3" xfId="11806"/>
    <cellStyle name="Normal 21 6 2 2 3 2" xfId="17604"/>
    <cellStyle name="Normal 21 6 2 2 3 3" xfId="14423"/>
    <cellStyle name="Normal 21 6 2 2 4" xfId="17602"/>
    <cellStyle name="Normal 21 6 2 2 5" xfId="14421"/>
    <cellStyle name="Normal 21 6 2 3" xfId="11807"/>
    <cellStyle name="Normal 21 6 2 3 2" xfId="17605"/>
    <cellStyle name="Normal 21 6 2 3 3" xfId="14424"/>
    <cellStyle name="Normal 21 6 2 4" xfId="11808"/>
    <cellStyle name="Normal 21 6 2 4 2" xfId="17606"/>
    <cellStyle name="Normal 21 6 2 4 3" xfId="14425"/>
    <cellStyle name="Normal 21 6 2 5" xfId="17601"/>
    <cellStyle name="Normal 21 6 2 6" xfId="14420"/>
    <cellStyle name="Normal 21 6 3" xfId="11809"/>
    <cellStyle name="Normal 21 6 3 2" xfId="11810"/>
    <cellStyle name="Normal 21 6 3 2 2" xfId="17608"/>
    <cellStyle name="Normal 21 6 3 2 3" xfId="14427"/>
    <cellStyle name="Normal 21 6 3 3" xfId="11811"/>
    <cellStyle name="Normal 21 6 3 3 2" xfId="17609"/>
    <cellStyle name="Normal 21 6 3 3 3" xfId="14428"/>
    <cellStyle name="Normal 21 6 3 4" xfId="17607"/>
    <cellStyle name="Normal 21 6 3 5" xfId="14426"/>
    <cellStyle name="Normal 21 6 4" xfId="11812"/>
    <cellStyle name="Normal 21 6 4 2" xfId="11813"/>
    <cellStyle name="Normal 21 6 4 2 2" xfId="17611"/>
    <cellStyle name="Normal 21 6 4 2 3" xfId="14430"/>
    <cellStyle name="Normal 21 6 4 3" xfId="11814"/>
    <cellStyle name="Normal 21 6 4 3 2" xfId="17612"/>
    <cellStyle name="Normal 21 6 4 3 3" xfId="14431"/>
    <cellStyle name="Normal 21 6 4 4" xfId="17610"/>
    <cellStyle name="Normal 21 6 4 5" xfId="14429"/>
    <cellStyle name="Normal 21 6 5" xfId="11815"/>
    <cellStyle name="Normal 21 6 5 2" xfId="11816"/>
    <cellStyle name="Normal 21 6 5 2 2" xfId="17614"/>
    <cellStyle name="Normal 21 6 5 2 3" xfId="14433"/>
    <cellStyle name="Normal 21 6 5 3" xfId="11817"/>
    <cellStyle name="Normal 21 6 5 3 2" xfId="17615"/>
    <cellStyle name="Normal 21 6 5 3 3" xfId="14434"/>
    <cellStyle name="Normal 21 6 5 4" xfId="17613"/>
    <cellStyle name="Normal 21 6 5 5" xfId="14432"/>
    <cellStyle name="Normal 21 6 6" xfId="11818"/>
    <cellStyle name="Normal 21 6 6 2" xfId="11819"/>
    <cellStyle name="Normal 21 6 6 2 2" xfId="17617"/>
    <cellStyle name="Normal 21 6 6 2 3" xfId="14436"/>
    <cellStyle name="Normal 21 6 6 3" xfId="11820"/>
    <cellStyle name="Normal 21 6 6 3 2" xfId="17618"/>
    <cellStyle name="Normal 21 6 6 3 3" xfId="14437"/>
    <cellStyle name="Normal 21 6 6 4" xfId="17616"/>
    <cellStyle name="Normal 21 6 6 5" xfId="14435"/>
    <cellStyle name="Normal 21 6 7" xfId="11821"/>
    <cellStyle name="Normal 21 6 7 2" xfId="11822"/>
    <cellStyle name="Normal 21 6 7 2 2" xfId="17620"/>
    <cellStyle name="Normal 21 6 7 2 3" xfId="14439"/>
    <cellStyle name="Normal 21 6 7 3" xfId="11823"/>
    <cellStyle name="Normal 21 6 7 3 2" xfId="17621"/>
    <cellStyle name="Normal 21 6 7 3 3" xfId="14440"/>
    <cellStyle name="Normal 21 6 7 4" xfId="17619"/>
    <cellStyle name="Normal 21 6 7 5" xfId="14438"/>
    <cellStyle name="Normal 21 6 8" xfId="11824"/>
    <cellStyle name="Normal 21 6 8 2" xfId="17622"/>
    <cellStyle name="Normal 21 6 8 3" xfId="14441"/>
    <cellStyle name="Normal 21 6 9" xfId="11825"/>
    <cellStyle name="Normal 21 6 9 2" xfId="17623"/>
    <cellStyle name="Normal 21 6 9 3" xfId="14442"/>
    <cellStyle name="Normal 21 7" xfId="11826"/>
    <cellStyle name="Normal 21 7 10" xfId="17624"/>
    <cellStyle name="Normal 21 7 11" xfId="14443"/>
    <cellStyle name="Normal 21 7 2" xfId="11827"/>
    <cellStyle name="Normal 21 7 2 2" xfId="11828"/>
    <cellStyle name="Normal 21 7 2 2 2" xfId="11829"/>
    <cellStyle name="Normal 21 7 2 2 2 2" xfId="17627"/>
    <cellStyle name="Normal 21 7 2 2 2 3" xfId="14446"/>
    <cellStyle name="Normal 21 7 2 2 3" xfId="11830"/>
    <cellStyle name="Normal 21 7 2 2 3 2" xfId="17628"/>
    <cellStyle name="Normal 21 7 2 2 3 3" xfId="14447"/>
    <cellStyle name="Normal 21 7 2 2 4" xfId="17626"/>
    <cellStyle name="Normal 21 7 2 2 5" xfId="14445"/>
    <cellStyle name="Normal 21 7 2 3" xfId="11831"/>
    <cellStyle name="Normal 21 7 2 3 2" xfId="17629"/>
    <cellStyle name="Normal 21 7 2 3 3" xfId="14448"/>
    <cellStyle name="Normal 21 7 2 4" xfId="11832"/>
    <cellStyle name="Normal 21 7 2 4 2" xfId="17630"/>
    <cellStyle name="Normal 21 7 2 4 3" xfId="14449"/>
    <cellStyle name="Normal 21 7 2 5" xfId="17625"/>
    <cellStyle name="Normal 21 7 2 6" xfId="14444"/>
    <cellStyle name="Normal 21 7 3" xfId="11833"/>
    <cellStyle name="Normal 21 7 3 2" xfId="11834"/>
    <cellStyle name="Normal 21 7 3 2 2" xfId="17632"/>
    <cellStyle name="Normal 21 7 3 2 3" xfId="14451"/>
    <cellStyle name="Normal 21 7 3 3" xfId="11835"/>
    <cellStyle name="Normal 21 7 3 3 2" xfId="17633"/>
    <cellStyle name="Normal 21 7 3 3 3" xfId="14452"/>
    <cellStyle name="Normal 21 7 3 4" xfId="17631"/>
    <cellStyle name="Normal 21 7 3 5" xfId="14450"/>
    <cellStyle name="Normal 21 7 4" xfId="11836"/>
    <cellStyle name="Normal 21 7 4 2" xfId="11837"/>
    <cellStyle name="Normal 21 7 4 2 2" xfId="17635"/>
    <cellStyle name="Normal 21 7 4 2 3" xfId="14454"/>
    <cellStyle name="Normal 21 7 4 3" xfId="11838"/>
    <cellStyle name="Normal 21 7 4 3 2" xfId="17636"/>
    <cellStyle name="Normal 21 7 4 3 3" xfId="14455"/>
    <cellStyle name="Normal 21 7 4 4" xfId="17634"/>
    <cellStyle name="Normal 21 7 4 5" xfId="14453"/>
    <cellStyle name="Normal 21 7 5" xfId="11839"/>
    <cellStyle name="Normal 21 7 5 2" xfId="11840"/>
    <cellStyle name="Normal 21 7 5 2 2" xfId="17638"/>
    <cellStyle name="Normal 21 7 5 2 3" xfId="14457"/>
    <cellStyle name="Normal 21 7 5 3" xfId="11841"/>
    <cellStyle name="Normal 21 7 5 3 2" xfId="17639"/>
    <cellStyle name="Normal 21 7 5 3 3" xfId="14458"/>
    <cellStyle name="Normal 21 7 5 4" xfId="17637"/>
    <cellStyle name="Normal 21 7 5 5" xfId="14456"/>
    <cellStyle name="Normal 21 7 6" xfId="11842"/>
    <cellStyle name="Normal 21 7 6 2" xfId="11843"/>
    <cellStyle name="Normal 21 7 6 2 2" xfId="17641"/>
    <cellStyle name="Normal 21 7 6 2 3" xfId="14460"/>
    <cellStyle name="Normal 21 7 6 3" xfId="11844"/>
    <cellStyle name="Normal 21 7 6 3 2" xfId="17642"/>
    <cellStyle name="Normal 21 7 6 3 3" xfId="14461"/>
    <cellStyle name="Normal 21 7 6 4" xfId="17640"/>
    <cellStyle name="Normal 21 7 6 5" xfId="14459"/>
    <cellStyle name="Normal 21 7 7" xfId="11845"/>
    <cellStyle name="Normal 21 7 7 2" xfId="11846"/>
    <cellStyle name="Normal 21 7 7 2 2" xfId="17644"/>
    <cellStyle name="Normal 21 7 7 2 3" xfId="14463"/>
    <cellStyle name="Normal 21 7 7 3" xfId="11847"/>
    <cellStyle name="Normal 21 7 7 3 2" xfId="17645"/>
    <cellStyle name="Normal 21 7 7 3 3" xfId="14464"/>
    <cellStyle name="Normal 21 7 7 4" xfId="17643"/>
    <cellStyle name="Normal 21 7 7 5" xfId="14462"/>
    <cellStyle name="Normal 21 7 8" xfId="11848"/>
    <cellStyle name="Normal 21 7 8 2" xfId="17646"/>
    <cellStyle name="Normal 21 7 8 3" xfId="14465"/>
    <cellStyle name="Normal 21 7 9" xfId="11849"/>
    <cellStyle name="Normal 21 7 9 2" xfId="17647"/>
    <cellStyle name="Normal 21 7 9 3" xfId="14466"/>
    <cellStyle name="Normal 22" xfId="1941"/>
    <cellStyle name="Normal 22 2" xfId="6240"/>
    <cellStyle name="Normal 22 2 2" xfId="11850"/>
    <cellStyle name="Normal 22 2 2 2" xfId="11851"/>
    <cellStyle name="Normal 22 2 2 2 2" xfId="11852"/>
    <cellStyle name="Normal 22 2 2 2 2 2" xfId="17650"/>
    <cellStyle name="Normal 22 2 2 2 2 3" xfId="14469"/>
    <cellStyle name="Normal 22 2 2 2 3" xfId="11853"/>
    <cellStyle name="Normal 22 2 2 2 3 2" xfId="17651"/>
    <cellStyle name="Normal 22 2 2 2 3 3" xfId="14470"/>
    <cellStyle name="Normal 22 2 2 2 4" xfId="17649"/>
    <cellStyle name="Normal 22 2 2 2 5" xfId="14468"/>
    <cellStyle name="Normal 22 2 2 3" xfId="11854"/>
    <cellStyle name="Normal 22 2 2 3 2" xfId="17652"/>
    <cellStyle name="Normal 22 2 2 3 3" xfId="14471"/>
    <cellStyle name="Normal 22 2 2 4" xfId="11855"/>
    <cellStyle name="Normal 22 2 2 4 2" xfId="17653"/>
    <cellStyle name="Normal 22 2 2 4 3" xfId="14472"/>
    <cellStyle name="Normal 22 2 2 5" xfId="17648"/>
    <cellStyle name="Normal 22 2 2 6" xfId="14467"/>
    <cellStyle name="Normal 22 2 3" xfId="11856"/>
    <cellStyle name="Normal 22 2 3 2" xfId="11857"/>
    <cellStyle name="Normal 22 2 3 2 2" xfId="17655"/>
    <cellStyle name="Normal 22 2 3 2 3" xfId="14474"/>
    <cellStyle name="Normal 22 2 3 3" xfId="11858"/>
    <cellStyle name="Normal 22 2 3 3 2" xfId="17656"/>
    <cellStyle name="Normal 22 2 3 3 3" xfId="14475"/>
    <cellStyle name="Normal 22 2 3 4" xfId="17654"/>
    <cellStyle name="Normal 22 2 3 5" xfId="14473"/>
    <cellStyle name="Normal 22 2 4" xfId="11859"/>
    <cellStyle name="Normal 22 2 4 2" xfId="11860"/>
    <cellStyle name="Normal 22 2 4 2 2" xfId="17658"/>
    <cellStyle name="Normal 22 2 4 2 3" xfId="14477"/>
    <cellStyle name="Normal 22 2 4 3" xfId="11861"/>
    <cellStyle name="Normal 22 2 4 3 2" xfId="17659"/>
    <cellStyle name="Normal 22 2 4 3 3" xfId="14478"/>
    <cellStyle name="Normal 22 2 4 4" xfId="17657"/>
    <cellStyle name="Normal 22 2 4 5" xfId="14476"/>
    <cellStyle name="Normal 22 2 5" xfId="11862"/>
    <cellStyle name="Normal 22 2 5 2" xfId="11863"/>
    <cellStyle name="Normal 22 2 5 2 2" xfId="17661"/>
    <cellStyle name="Normal 22 2 5 2 3" xfId="14480"/>
    <cellStyle name="Normal 22 2 5 3" xfId="11864"/>
    <cellStyle name="Normal 22 2 5 3 2" xfId="17662"/>
    <cellStyle name="Normal 22 2 5 3 3" xfId="14481"/>
    <cellStyle name="Normal 22 2 5 4" xfId="17660"/>
    <cellStyle name="Normal 22 2 5 5" xfId="14479"/>
    <cellStyle name="Normal 22 2 6" xfId="11865"/>
    <cellStyle name="Normal 22 2 6 2" xfId="11866"/>
    <cellStyle name="Normal 22 2 6 2 2" xfId="17664"/>
    <cellStyle name="Normal 22 2 6 2 3" xfId="14483"/>
    <cellStyle name="Normal 22 2 6 3" xfId="11867"/>
    <cellStyle name="Normal 22 2 6 3 2" xfId="17665"/>
    <cellStyle name="Normal 22 2 6 3 3" xfId="14484"/>
    <cellStyle name="Normal 22 2 6 4" xfId="17663"/>
    <cellStyle name="Normal 22 2 6 5" xfId="14482"/>
    <cellStyle name="Normal 22 2 7" xfId="11868"/>
    <cellStyle name="Normal 22 2 7 2" xfId="11869"/>
    <cellStyle name="Normal 22 2 7 2 2" xfId="17667"/>
    <cellStyle name="Normal 22 2 7 2 3" xfId="14486"/>
    <cellStyle name="Normal 22 2 7 3" xfId="11870"/>
    <cellStyle name="Normal 22 2 7 3 2" xfId="17668"/>
    <cellStyle name="Normal 22 2 7 3 3" xfId="14487"/>
    <cellStyle name="Normal 22 2 7 4" xfId="17666"/>
    <cellStyle name="Normal 22 2 7 5" xfId="14485"/>
    <cellStyle name="Normal 22 2 8" xfId="11871"/>
    <cellStyle name="Normal 22 2 8 2" xfId="17669"/>
    <cellStyle name="Normal 22 2 8 3" xfId="14488"/>
    <cellStyle name="Normal 22 2 9" xfId="11872"/>
    <cellStyle name="Normal 22 2 9 2" xfId="17670"/>
    <cellStyle name="Normal 22 2 9 3" xfId="14489"/>
    <cellStyle name="Normal 22 3" xfId="4625"/>
    <cellStyle name="Normal 22 3 2" xfId="11873"/>
    <cellStyle name="Normal 22 3 2 2" xfId="11874"/>
    <cellStyle name="Normal 22 3 2 2 2" xfId="11875"/>
    <cellStyle name="Normal 22 3 2 2 2 2" xfId="17673"/>
    <cellStyle name="Normal 22 3 2 2 2 3" xfId="14492"/>
    <cellStyle name="Normal 22 3 2 2 3" xfId="11876"/>
    <cellStyle name="Normal 22 3 2 2 3 2" xfId="17674"/>
    <cellStyle name="Normal 22 3 2 2 3 3" xfId="14493"/>
    <cellStyle name="Normal 22 3 2 2 4" xfId="17672"/>
    <cellStyle name="Normal 22 3 2 2 5" xfId="14491"/>
    <cellStyle name="Normal 22 3 2 3" xfId="11877"/>
    <cellStyle name="Normal 22 3 2 3 2" xfId="17675"/>
    <cellStyle name="Normal 22 3 2 3 3" xfId="14494"/>
    <cellStyle name="Normal 22 3 2 4" xfId="11878"/>
    <cellStyle name="Normal 22 3 2 4 2" xfId="17676"/>
    <cellStyle name="Normal 22 3 2 4 3" xfId="14495"/>
    <cellStyle name="Normal 22 3 2 5" xfId="17671"/>
    <cellStyle name="Normal 22 3 2 6" xfId="14490"/>
    <cellStyle name="Normal 22 3 3" xfId="11879"/>
    <cellStyle name="Normal 22 3 3 2" xfId="11880"/>
    <cellStyle name="Normal 22 3 3 2 2" xfId="17678"/>
    <cellStyle name="Normal 22 3 3 2 3" xfId="14497"/>
    <cellStyle name="Normal 22 3 3 3" xfId="11881"/>
    <cellStyle name="Normal 22 3 3 3 2" xfId="17679"/>
    <cellStyle name="Normal 22 3 3 3 3" xfId="14498"/>
    <cellStyle name="Normal 22 3 3 4" xfId="17677"/>
    <cellStyle name="Normal 22 3 3 5" xfId="14496"/>
    <cellStyle name="Normal 22 3 4" xfId="11882"/>
    <cellStyle name="Normal 22 3 4 2" xfId="11883"/>
    <cellStyle name="Normal 22 3 4 2 2" xfId="17681"/>
    <cellStyle name="Normal 22 3 4 2 3" xfId="14500"/>
    <cellStyle name="Normal 22 3 4 3" xfId="11884"/>
    <cellStyle name="Normal 22 3 4 3 2" xfId="17682"/>
    <cellStyle name="Normal 22 3 4 3 3" xfId="14501"/>
    <cellStyle name="Normal 22 3 4 4" xfId="17680"/>
    <cellStyle name="Normal 22 3 4 5" xfId="14499"/>
    <cellStyle name="Normal 22 3 5" xfId="11885"/>
    <cellStyle name="Normal 22 3 5 2" xfId="11886"/>
    <cellStyle name="Normal 22 3 5 2 2" xfId="17684"/>
    <cellStyle name="Normal 22 3 5 2 3" xfId="14503"/>
    <cellStyle name="Normal 22 3 5 3" xfId="11887"/>
    <cellStyle name="Normal 22 3 5 3 2" xfId="17685"/>
    <cellStyle name="Normal 22 3 5 3 3" xfId="14504"/>
    <cellStyle name="Normal 22 3 5 4" xfId="17683"/>
    <cellStyle name="Normal 22 3 5 5" xfId="14502"/>
    <cellStyle name="Normal 22 3 6" xfId="11888"/>
    <cellStyle name="Normal 22 3 6 2" xfId="11889"/>
    <cellStyle name="Normal 22 3 6 2 2" xfId="17687"/>
    <cellStyle name="Normal 22 3 6 2 3" xfId="14506"/>
    <cellStyle name="Normal 22 3 6 3" xfId="11890"/>
    <cellStyle name="Normal 22 3 6 3 2" xfId="17688"/>
    <cellStyle name="Normal 22 3 6 3 3" xfId="14507"/>
    <cellStyle name="Normal 22 3 6 4" xfId="17686"/>
    <cellStyle name="Normal 22 3 6 5" xfId="14505"/>
    <cellStyle name="Normal 22 3 7" xfId="11891"/>
    <cellStyle name="Normal 22 3 7 2" xfId="11892"/>
    <cellStyle name="Normal 22 3 7 2 2" xfId="17690"/>
    <cellStyle name="Normal 22 3 7 2 3" xfId="14509"/>
    <cellStyle name="Normal 22 3 7 3" xfId="11893"/>
    <cellStyle name="Normal 22 3 7 3 2" xfId="17691"/>
    <cellStyle name="Normal 22 3 7 3 3" xfId="14510"/>
    <cellStyle name="Normal 22 3 7 4" xfId="17689"/>
    <cellStyle name="Normal 22 3 7 5" xfId="14508"/>
    <cellStyle name="Normal 22 3 8" xfId="11894"/>
    <cellStyle name="Normal 22 3 8 2" xfId="17692"/>
    <cellStyle name="Normal 22 3 8 3" xfId="14511"/>
    <cellStyle name="Normal 22 3 9" xfId="11895"/>
    <cellStyle name="Normal 22 3 9 2" xfId="17693"/>
    <cellStyle name="Normal 22 3 9 3" xfId="14512"/>
    <cellStyle name="Normal 22 4" xfId="11896"/>
    <cellStyle name="Normal 22 4 10" xfId="17694"/>
    <cellStyle name="Normal 22 4 11" xfId="14513"/>
    <cellStyle name="Normal 22 4 2" xfId="11897"/>
    <cellStyle name="Normal 22 4 2 2" xfId="11898"/>
    <cellStyle name="Normal 22 4 2 2 2" xfId="11899"/>
    <cellStyle name="Normal 22 4 2 2 2 2" xfId="17697"/>
    <cellStyle name="Normal 22 4 2 2 2 3" xfId="14516"/>
    <cellStyle name="Normal 22 4 2 2 3" xfId="11900"/>
    <cellStyle name="Normal 22 4 2 2 3 2" xfId="17698"/>
    <cellStyle name="Normal 22 4 2 2 3 3" xfId="14517"/>
    <cellStyle name="Normal 22 4 2 2 4" xfId="17696"/>
    <cellStyle name="Normal 22 4 2 2 5" xfId="14515"/>
    <cellStyle name="Normal 22 4 2 3" xfId="11901"/>
    <cellStyle name="Normal 22 4 2 3 2" xfId="17699"/>
    <cellStyle name="Normal 22 4 2 3 3" xfId="14518"/>
    <cellStyle name="Normal 22 4 2 4" xfId="11902"/>
    <cellStyle name="Normal 22 4 2 4 2" xfId="17700"/>
    <cellStyle name="Normal 22 4 2 4 3" xfId="14519"/>
    <cellStyle name="Normal 22 4 2 5" xfId="17695"/>
    <cellStyle name="Normal 22 4 2 6" xfId="14514"/>
    <cellStyle name="Normal 22 4 3" xfId="11903"/>
    <cellStyle name="Normal 22 4 3 2" xfId="11904"/>
    <cellStyle name="Normal 22 4 3 2 2" xfId="17702"/>
    <cellStyle name="Normal 22 4 3 2 3" xfId="14521"/>
    <cellStyle name="Normal 22 4 3 3" xfId="11905"/>
    <cellStyle name="Normal 22 4 3 3 2" xfId="17703"/>
    <cellStyle name="Normal 22 4 3 3 3" xfId="14522"/>
    <cellStyle name="Normal 22 4 3 4" xfId="17701"/>
    <cellStyle name="Normal 22 4 3 5" xfId="14520"/>
    <cellStyle name="Normal 22 4 4" xfId="11906"/>
    <cellStyle name="Normal 22 4 4 2" xfId="11907"/>
    <cellStyle name="Normal 22 4 4 2 2" xfId="17705"/>
    <cellStyle name="Normal 22 4 4 2 3" xfId="14524"/>
    <cellStyle name="Normal 22 4 4 3" xfId="11908"/>
    <cellStyle name="Normal 22 4 4 3 2" xfId="17706"/>
    <cellStyle name="Normal 22 4 4 3 3" xfId="14525"/>
    <cellStyle name="Normal 22 4 4 4" xfId="17704"/>
    <cellStyle name="Normal 22 4 4 5" xfId="14523"/>
    <cellStyle name="Normal 22 4 5" xfId="11909"/>
    <cellStyle name="Normal 22 4 5 2" xfId="11910"/>
    <cellStyle name="Normal 22 4 5 2 2" xfId="17708"/>
    <cellStyle name="Normal 22 4 5 2 3" xfId="14527"/>
    <cellStyle name="Normal 22 4 5 3" xfId="11911"/>
    <cellStyle name="Normal 22 4 5 3 2" xfId="17709"/>
    <cellStyle name="Normal 22 4 5 3 3" xfId="14528"/>
    <cellStyle name="Normal 22 4 5 4" xfId="17707"/>
    <cellStyle name="Normal 22 4 5 5" xfId="14526"/>
    <cellStyle name="Normal 22 4 6" xfId="11912"/>
    <cellStyle name="Normal 22 4 6 2" xfId="11913"/>
    <cellStyle name="Normal 22 4 6 2 2" xfId="17711"/>
    <cellStyle name="Normal 22 4 6 2 3" xfId="14530"/>
    <cellStyle name="Normal 22 4 6 3" xfId="11914"/>
    <cellStyle name="Normal 22 4 6 3 2" xfId="17712"/>
    <cellStyle name="Normal 22 4 6 3 3" xfId="14531"/>
    <cellStyle name="Normal 22 4 6 4" xfId="17710"/>
    <cellStyle name="Normal 22 4 6 5" xfId="14529"/>
    <cellStyle name="Normal 22 4 7" xfId="11915"/>
    <cellStyle name="Normal 22 4 7 2" xfId="11916"/>
    <cellStyle name="Normal 22 4 7 2 2" xfId="17714"/>
    <cellStyle name="Normal 22 4 7 2 3" xfId="14533"/>
    <cellStyle name="Normal 22 4 7 3" xfId="11917"/>
    <cellStyle name="Normal 22 4 7 3 2" xfId="17715"/>
    <cellStyle name="Normal 22 4 7 3 3" xfId="14534"/>
    <cellStyle name="Normal 22 4 7 4" xfId="17713"/>
    <cellStyle name="Normal 22 4 7 5" xfId="14532"/>
    <cellStyle name="Normal 22 4 8" xfId="11918"/>
    <cellStyle name="Normal 22 4 8 2" xfId="17716"/>
    <cellStyle name="Normal 22 4 8 3" xfId="14535"/>
    <cellStyle name="Normal 22 4 9" xfId="11919"/>
    <cellStyle name="Normal 22 4 9 2" xfId="17717"/>
    <cellStyle name="Normal 22 4 9 3" xfId="14536"/>
    <cellStyle name="Normal 22 5" xfId="11920"/>
    <cellStyle name="Normal 22 5 10" xfId="17718"/>
    <cellStyle name="Normal 22 5 11" xfId="14537"/>
    <cellStyle name="Normal 22 5 2" xfId="11921"/>
    <cellStyle name="Normal 22 5 2 2" xfId="11922"/>
    <cellStyle name="Normal 22 5 2 2 2" xfId="11923"/>
    <cellStyle name="Normal 22 5 2 2 2 2" xfId="17721"/>
    <cellStyle name="Normal 22 5 2 2 2 3" xfId="14540"/>
    <cellStyle name="Normal 22 5 2 2 3" xfId="11924"/>
    <cellStyle name="Normal 22 5 2 2 3 2" xfId="17722"/>
    <cellStyle name="Normal 22 5 2 2 3 3" xfId="14541"/>
    <cellStyle name="Normal 22 5 2 2 4" xfId="17720"/>
    <cellStyle name="Normal 22 5 2 2 5" xfId="14539"/>
    <cellStyle name="Normal 22 5 2 3" xfId="11925"/>
    <cellStyle name="Normal 22 5 2 3 2" xfId="17723"/>
    <cellStyle name="Normal 22 5 2 3 3" xfId="14542"/>
    <cellStyle name="Normal 22 5 2 4" xfId="11926"/>
    <cellStyle name="Normal 22 5 2 4 2" xfId="17724"/>
    <cellStyle name="Normal 22 5 2 4 3" xfId="14543"/>
    <cellStyle name="Normal 22 5 2 5" xfId="17719"/>
    <cellStyle name="Normal 22 5 2 6" xfId="14538"/>
    <cellStyle name="Normal 22 5 3" xfId="11927"/>
    <cellStyle name="Normal 22 5 3 2" xfId="11928"/>
    <cellStyle name="Normal 22 5 3 2 2" xfId="17726"/>
    <cellStyle name="Normal 22 5 3 2 3" xfId="14545"/>
    <cellStyle name="Normal 22 5 3 3" xfId="11929"/>
    <cellStyle name="Normal 22 5 3 3 2" xfId="17727"/>
    <cellStyle name="Normal 22 5 3 3 3" xfId="14546"/>
    <cellStyle name="Normal 22 5 3 4" xfId="17725"/>
    <cellStyle name="Normal 22 5 3 5" xfId="14544"/>
    <cellStyle name="Normal 22 5 4" xfId="11930"/>
    <cellStyle name="Normal 22 5 4 2" xfId="11931"/>
    <cellStyle name="Normal 22 5 4 2 2" xfId="17729"/>
    <cellStyle name="Normal 22 5 4 2 3" xfId="14548"/>
    <cellStyle name="Normal 22 5 4 3" xfId="11932"/>
    <cellStyle name="Normal 22 5 4 3 2" xfId="17730"/>
    <cellStyle name="Normal 22 5 4 3 3" xfId="14549"/>
    <cellStyle name="Normal 22 5 4 4" xfId="17728"/>
    <cellStyle name="Normal 22 5 4 5" xfId="14547"/>
    <cellStyle name="Normal 22 5 5" xfId="11933"/>
    <cellStyle name="Normal 22 5 5 2" xfId="11934"/>
    <cellStyle name="Normal 22 5 5 2 2" xfId="17732"/>
    <cellStyle name="Normal 22 5 5 2 3" xfId="14551"/>
    <cellStyle name="Normal 22 5 5 3" xfId="11935"/>
    <cellStyle name="Normal 22 5 5 3 2" xfId="17733"/>
    <cellStyle name="Normal 22 5 5 3 3" xfId="14552"/>
    <cellStyle name="Normal 22 5 5 4" xfId="17731"/>
    <cellStyle name="Normal 22 5 5 5" xfId="14550"/>
    <cellStyle name="Normal 22 5 6" xfId="11936"/>
    <cellStyle name="Normal 22 5 6 2" xfId="11937"/>
    <cellStyle name="Normal 22 5 6 2 2" xfId="17735"/>
    <cellStyle name="Normal 22 5 6 2 3" xfId="14554"/>
    <cellStyle name="Normal 22 5 6 3" xfId="11938"/>
    <cellStyle name="Normal 22 5 6 3 2" xfId="17736"/>
    <cellStyle name="Normal 22 5 6 3 3" xfId="14555"/>
    <cellStyle name="Normal 22 5 6 4" xfId="17734"/>
    <cellStyle name="Normal 22 5 6 5" xfId="14553"/>
    <cellStyle name="Normal 22 5 7" xfId="11939"/>
    <cellStyle name="Normal 22 5 7 2" xfId="11940"/>
    <cellStyle name="Normal 22 5 7 2 2" xfId="17738"/>
    <cellStyle name="Normal 22 5 7 2 3" xfId="14557"/>
    <cellStyle name="Normal 22 5 7 3" xfId="11941"/>
    <cellStyle name="Normal 22 5 7 3 2" xfId="17739"/>
    <cellStyle name="Normal 22 5 7 3 3" xfId="14558"/>
    <cellStyle name="Normal 22 5 7 4" xfId="17737"/>
    <cellStyle name="Normal 22 5 7 5" xfId="14556"/>
    <cellStyle name="Normal 22 5 8" xfId="11942"/>
    <cellStyle name="Normal 22 5 8 2" xfId="17740"/>
    <cellStyle name="Normal 22 5 8 3" xfId="14559"/>
    <cellStyle name="Normal 22 5 9" xfId="11943"/>
    <cellStyle name="Normal 22 5 9 2" xfId="17741"/>
    <cellStyle name="Normal 22 5 9 3" xfId="14560"/>
    <cellStyle name="Normal 22 6" xfId="11944"/>
    <cellStyle name="Normal 22 6 10" xfId="17742"/>
    <cellStyle name="Normal 22 6 11" xfId="14561"/>
    <cellStyle name="Normal 22 6 2" xfId="11945"/>
    <cellStyle name="Normal 22 6 2 2" xfId="11946"/>
    <cellStyle name="Normal 22 6 2 2 2" xfId="11947"/>
    <cellStyle name="Normal 22 6 2 2 2 2" xfId="17745"/>
    <cellStyle name="Normal 22 6 2 2 2 3" xfId="14564"/>
    <cellStyle name="Normal 22 6 2 2 3" xfId="11948"/>
    <cellStyle name="Normal 22 6 2 2 3 2" xfId="17746"/>
    <cellStyle name="Normal 22 6 2 2 3 3" xfId="14565"/>
    <cellStyle name="Normal 22 6 2 2 4" xfId="17744"/>
    <cellStyle name="Normal 22 6 2 2 5" xfId="14563"/>
    <cellStyle name="Normal 22 6 2 3" xfId="11949"/>
    <cellStyle name="Normal 22 6 2 3 2" xfId="17747"/>
    <cellStyle name="Normal 22 6 2 3 3" xfId="14566"/>
    <cellStyle name="Normal 22 6 2 4" xfId="11950"/>
    <cellStyle name="Normal 22 6 2 4 2" xfId="17748"/>
    <cellStyle name="Normal 22 6 2 4 3" xfId="14567"/>
    <cellStyle name="Normal 22 6 2 5" xfId="17743"/>
    <cellStyle name="Normal 22 6 2 6" xfId="14562"/>
    <cellStyle name="Normal 22 6 3" xfId="11951"/>
    <cellStyle name="Normal 22 6 3 2" xfId="11952"/>
    <cellStyle name="Normal 22 6 3 2 2" xfId="17750"/>
    <cellStyle name="Normal 22 6 3 2 3" xfId="14569"/>
    <cellStyle name="Normal 22 6 3 3" xfId="11953"/>
    <cellStyle name="Normal 22 6 3 3 2" xfId="17751"/>
    <cellStyle name="Normal 22 6 3 3 3" xfId="14570"/>
    <cellStyle name="Normal 22 6 3 4" xfId="17749"/>
    <cellStyle name="Normal 22 6 3 5" xfId="14568"/>
    <cellStyle name="Normal 22 6 4" xfId="11954"/>
    <cellStyle name="Normal 22 6 4 2" xfId="11955"/>
    <cellStyle name="Normal 22 6 4 2 2" xfId="17753"/>
    <cellStyle name="Normal 22 6 4 2 3" xfId="14572"/>
    <cellStyle name="Normal 22 6 4 3" xfId="11956"/>
    <cellStyle name="Normal 22 6 4 3 2" xfId="17754"/>
    <cellStyle name="Normal 22 6 4 3 3" xfId="14573"/>
    <cellStyle name="Normal 22 6 4 4" xfId="17752"/>
    <cellStyle name="Normal 22 6 4 5" xfId="14571"/>
    <cellStyle name="Normal 22 6 5" xfId="11957"/>
    <cellStyle name="Normal 22 6 5 2" xfId="11958"/>
    <cellStyle name="Normal 22 6 5 2 2" xfId="17756"/>
    <cellStyle name="Normal 22 6 5 2 3" xfId="14575"/>
    <cellStyle name="Normal 22 6 5 3" xfId="11959"/>
    <cellStyle name="Normal 22 6 5 3 2" xfId="17757"/>
    <cellStyle name="Normal 22 6 5 3 3" xfId="14576"/>
    <cellStyle name="Normal 22 6 5 4" xfId="17755"/>
    <cellStyle name="Normal 22 6 5 5" xfId="14574"/>
    <cellStyle name="Normal 22 6 6" xfId="11960"/>
    <cellStyle name="Normal 22 6 6 2" xfId="11961"/>
    <cellStyle name="Normal 22 6 6 2 2" xfId="17759"/>
    <cellStyle name="Normal 22 6 6 2 3" xfId="14578"/>
    <cellStyle name="Normal 22 6 6 3" xfId="11962"/>
    <cellStyle name="Normal 22 6 6 3 2" xfId="17760"/>
    <cellStyle name="Normal 22 6 6 3 3" xfId="14579"/>
    <cellStyle name="Normal 22 6 6 4" xfId="17758"/>
    <cellStyle name="Normal 22 6 6 5" xfId="14577"/>
    <cellStyle name="Normal 22 6 7" xfId="11963"/>
    <cellStyle name="Normal 22 6 7 2" xfId="11964"/>
    <cellStyle name="Normal 22 6 7 2 2" xfId="17762"/>
    <cellStyle name="Normal 22 6 7 2 3" xfId="14581"/>
    <cellStyle name="Normal 22 6 7 3" xfId="11965"/>
    <cellStyle name="Normal 22 6 7 3 2" xfId="17763"/>
    <cellStyle name="Normal 22 6 7 3 3" xfId="14582"/>
    <cellStyle name="Normal 22 6 7 4" xfId="17761"/>
    <cellStyle name="Normal 22 6 7 5" xfId="14580"/>
    <cellStyle name="Normal 22 6 8" xfId="11966"/>
    <cellStyle name="Normal 22 6 8 2" xfId="17764"/>
    <cellStyle name="Normal 22 6 8 3" xfId="14583"/>
    <cellStyle name="Normal 22 6 9" xfId="11967"/>
    <cellStyle name="Normal 22 6 9 2" xfId="17765"/>
    <cellStyle name="Normal 22 6 9 3" xfId="14584"/>
    <cellStyle name="Normal 22 7" xfId="11968"/>
    <cellStyle name="Normal 22 7 10" xfId="17766"/>
    <cellStyle name="Normal 22 7 11" xfId="14585"/>
    <cellStyle name="Normal 22 7 2" xfId="11969"/>
    <cellStyle name="Normal 22 7 2 2" xfId="11970"/>
    <cellStyle name="Normal 22 7 2 2 2" xfId="11971"/>
    <cellStyle name="Normal 22 7 2 2 2 2" xfId="17769"/>
    <cellStyle name="Normal 22 7 2 2 2 3" xfId="14588"/>
    <cellStyle name="Normal 22 7 2 2 3" xfId="11972"/>
    <cellStyle name="Normal 22 7 2 2 3 2" xfId="17770"/>
    <cellStyle name="Normal 22 7 2 2 3 3" xfId="14589"/>
    <cellStyle name="Normal 22 7 2 2 4" xfId="17768"/>
    <cellStyle name="Normal 22 7 2 2 5" xfId="14587"/>
    <cellStyle name="Normal 22 7 2 3" xfId="11973"/>
    <cellStyle name="Normal 22 7 2 3 2" xfId="17771"/>
    <cellStyle name="Normal 22 7 2 3 3" xfId="14590"/>
    <cellStyle name="Normal 22 7 2 4" xfId="11974"/>
    <cellStyle name="Normal 22 7 2 4 2" xfId="17772"/>
    <cellStyle name="Normal 22 7 2 4 3" xfId="14591"/>
    <cellStyle name="Normal 22 7 2 5" xfId="17767"/>
    <cellStyle name="Normal 22 7 2 6" xfId="14586"/>
    <cellStyle name="Normal 22 7 3" xfId="11975"/>
    <cellStyle name="Normal 22 7 3 2" xfId="11976"/>
    <cellStyle name="Normal 22 7 3 2 2" xfId="17774"/>
    <cellStyle name="Normal 22 7 3 2 3" xfId="14593"/>
    <cellStyle name="Normal 22 7 3 3" xfId="11977"/>
    <cellStyle name="Normal 22 7 3 3 2" xfId="17775"/>
    <cellStyle name="Normal 22 7 3 3 3" xfId="14594"/>
    <cellStyle name="Normal 22 7 3 4" xfId="17773"/>
    <cellStyle name="Normal 22 7 3 5" xfId="14592"/>
    <cellStyle name="Normal 22 7 4" xfId="11978"/>
    <cellStyle name="Normal 22 7 4 2" xfId="11979"/>
    <cellStyle name="Normal 22 7 4 2 2" xfId="17777"/>
    <cellStyle name="Normal 22 7 4 2 3" xfId="14596"/>
    <cellStyle name="Normal 22 7 4 3" xfId="11980"/>
    <cellStyle name="Normal 22 7 4 3 2" xfId="17778"/>
    <cellStyle name="Normal 22 7 4 3 3" xfId="14597"/>
    <cellStyle name="Normal 22 7 4 4" xfId="17776"/>
    <cellStyle name="Normal 22 7 4 5" xfId="14595"/>
    <cellStyle name="Normal 22 7 5" xfId="11981"/>
    <cellStyle name="Normal 22 7 5 2" xfId="11982"/>
    <cellStyle name="Normal 22 7 5 2 2" xfId="17780"/>
    <cellStyle name="Normal 22 7 5 2 3" xfId="14599"/>
    <cellStyle name="Normal 22 7 5 3" xfId="11983"/>
    <cellStyle name="Normal 22 7 5 3 2" xfId="17781"/>
    <cellStyle name="Normal 22 7 5 3 3" xfId="14600"/>
    <cellStyle name="Normal 22 7 5 4" xfId="17779"/>
    <cellStyle name="Normal 22 7 5 5" xfId="14598"/>
    <cellStyle name="Normal 22 7 6" xfId="11984"/>
    <cellStyle name="Normal 22 7 6 2" xfId="11985"/>
    <cellStyle name="Normal 22 7 6 2 2" xfId="17783"/>
    <cellStyle name="Normal 22 7 6 2 3" xfId="14602"/>
    <cellStyle name="Normal 22 7 6 3" xfId="11986"/>
    <cellStyle name="Normal 22 7 6 3 2" xfId="17784"/>
    <cellStyle name="Normal 22 7 6 3 3" xfId="14603"/>
    <cellStyle name="Normal 22 7 6 4" xfId="17782"/>
    <cellStyle name="Normal 22 7 6 5" xfId="14601"/>
    <cellStyle name="Normal 22 7 7" xfId="11987"/>
    <cellStyle name="Normal 22 7 7 2" xfId="11988"/>
    <cellStyle name="Normal 22 7 7 2 2" xfId="17786"/>
    <cellStyle name="Normal 22 7 7 2 3" xfId="14605"/>
    <cellStyle name="Normal 22 7 7 3" xfId="11989"/>
    <cellStyle name="Normal 22 7 7 3 2" xfId="17787"/>
    <cellStyle name="Normal 22 7 7 3 3" xfId="14606"/>
    <cellStyle name="Normal 22 7 7 4" xfId="17785"/>
    <cellStyle name="Normal 22 7 7 5" xfId="14604"/>
    <cellStyle name="Normal 22 7 8" xfId="11990"/>
    <cellStyle name="Normal 22 7 8 2" xfId="17788"/>
    <cellStyle name="Normal 22 7 8 3" xfId="14607"/>
    <cellStyle name="Normal 22 7 9" xfId="11991"/>
    <cellStyle name="Normal 22 7 9 2" xfId="17789"/>
    <cellStyle name="Normal 22 7 9 3" xfId="14608"/>
    <cellStyle name="Normal 23" xfId="1942"/>
    <cellStyle name="Normal 23 10" xfId="11992"/>
    <cellStyle name="Normal 23 10 10" xfId="14609"/>
    <cellStyle name="Normal 23 10 2" xfId="11993"/>
    <cellStyle name="Normal 23 10 2 2" xfId="11994"/>
    <cellStyle name="Normal 23 10 2 2 2" xfId="11995"/>
    <cellStyle name="Normal 23 10 2 2 2 2" xfId="17793"/>
    <cellStyle name="Normal 23 10 2 2 2 3" xfId="14612"/>
    <cellStyle name="Normal 23 10 2 2 3" xfId="11996"/>
    <cellStyle name="Normal 23 10 2 2 3 2" xfId="17794"/>
    <cellStyle name="Normal 23 10 2 2 3 3" xfId="14613"/>
    <cellStyle name="Normal 23 10 2 2 4" xfId="17792"/>
    <cellStyle name="Normal 23 10 2 2 5" xfId="14611"/>
    <cellStyle name="Normal 23 10 2 3" xfId="11997"/>
    <cellStyle name="Normal 23 10 2 3 2" xfId="17795"/>
    <cellStyle name="Normal 23 10 2 3 3" xfId="14614"/>
    <cellStyle name="Normal 23 10 2 4" xfId="11998"/>
    <cellStyle name="Normal 23 10 2 4 2" xfId="17796"/>
    <cellStyle name="Normal 23 10 2 4 3" xfId="14615"/>
    <cellStyle name="Normal 23 10 2 5" xfId="17791"/>
    <cellStyle name="Normal 23 10 2 6" xfId="14610"/>
    <cellStyle name="Normal 23 10 3" xfId="11999"/>
    <cellStyle name="Normal 23 10 3 2" xfId="12000"/>
    <cellStyle name="Normal 23 10 3 2 2" xfId="17798"/>
    <cellStyle name="Normal 23 10 3 2 3" xfId="14617"/>
    <cellStyle name="Normal 23 10 3 3" xfId="12001"/>
    <cellStyle name="Normal 23 10 3 3 2" xfId="17799"/>
    <cellStyle name="Normal 23 10 3 3 3" xfId="14618"/>
    <cellStyle name="Normal 23 10 3 4" xfId="17797"/>
    <cellStyle name="Normal 23 10 3 5" xfId="14616"/>
    <cellStyle name="Normal 23 10 4" xfId="12002"/>
    <cellStyle name="Normal 23 10 4 2" xfId="12003"/>
    <cellStyle name="Normal 23 10 4 2 2" xfId="17801"/>
    <cellStyle name="Normal 23 10 4 2 3" xfId="14620"/>
    <cellStyle name="Normal 23 10 4 3" xfId="12004"/>
    <cellStyle name="Normal 23 10 4 3 2" xfId="17802"/>
    <cellStyle name="Normal 23 10 4 3 3" xfId="14621"/>
    <cellStyle name="Normal 23 10 4 4" xfId="17800"/>
    <cellStyle name="Normal 23 10 4 5" xfId="14619"/>
    <cellStyle name="Normal 23 10 5" xfId="12005"/>
    <cellStyle name="Normal 23 10 5 2" xfId="12006"/>
    <cellStyle name="Normal 23 10 5 2 2" xfId="17804"/>
    <cellStyle name="Normal 23 10 5 2 3" xfId="14623"/>
    <cellStyle name="Normal 23 10 5 3" xfId="12007"/>
    <cellStyle name="Normal 23 10 5 3 2" xfId="17805"/>
    <cellStyle name="Normal 23 10 5 3 3" xfId="14624"/>
    <cellStyle name="Normal 23 10 5 4" xfId="17803"/>
    <cellStyle name="Normal 23 10 5 5" xfId="14622"/>
    <cellStyle name="Normal 23 10 6" xfId="12008"/>
    <cellStyle name="Normal 23 10 6 2" xfId="12009"/>
    <cellStyle name="Normal 23 10 6 2 2" xfId="17807"/>
    <cellStyle name="Normal 23 10 6 2 3" xfId="14626"/>
    <cellStyle name="Normal 23 10 6 3" xfId="12010"/>
    <cellStyle name="Normal 23 10 6 3 2" xfId="17808"/>
    <cellStyle name="Normal 23 10 6 3 3" xfId="14627"/>
    <cellStyle name="Normal 23 10 6 4" xfId="17806"/>
    <cellStyle name="Normal 23 10 6 5" xfId="14625"/>
    <cellStyle name="Normal 23 10 7" xfId="12011"/>
    <cellStyle name="Normal 23 10 7 2" xfId="17809"/>
    <cellStyle name="Normal 23 10 7 3" xfId="14628"/>
    <cellStyle name="Normal 23 10 8" xfId="12012"/>
    <cellStyle name="Normal 23 10 8 2" xfId="17810"/>
    <cellStyle name="Normal 23 10 8 3" xfId="14629"/>
    <cellStyle name="Normal 23 10 9" xfId="17790"/>
    <cellStyle name="Normal 23 11" xfId="12013"/>
    <cellStyle name="Normal 23 11 10" xfId="14630"/>
    <cellStyle name="Normal 23 11 2" xfId="12014"/>
    <cellStyle name="Normal 23 11 2 2" xfId="12015"/>
    <cellStyle name="Normal 23 11 2 2 2" xfId="12016"/>
    <cellStyle name="Normal 23 11 2 2 2 2" xfId="17814"/>
    <cellStyle name="Normal 23 11 2 2 2 3" xfId="14633"/>
    <cellStyle name="Normal 23 11 2 2 3" xfId="12017"/>
    <cellStyle name="Normal 23 11 2 2 3 2" xfId="17815"/>
    <cellStyle name="Normal 23 11 2 2 3 3" xfId="14634"/>
    <cellStyle name="Normal 23 11 2 2 4" xfId="17813"/>
    <cellStyle name="Normal 23 11 2 2 5" xfId="14632"/>
    <cellStyle name="Normal 23 11 2 3" xfId="12018"/>
    <cellStyle name="Normal 23 11 2 3 2" xfId="17816"/>
    <cellStyle name="Normal 23 11 2 3 3" xfId="14635"/>
    <cellStyle name="Normal 23 11 2 4" xfId="12019"/>
    <cellStyle name="Normal 23 11 2 4 2" xfId="17817"/>
    <cellStyle name="Normal 23 11 2 4 3" xfId="14636"/>
    <cellStyle name="Normal 23 11 2 5" xfId="17812"/>
    <cellStyle name="Normal 23 11 2 6" xfId="14631"/>
    <cellStyle name="Normal 23 11 3" xfId="12020"/>
    <cellStyle name="Normal 23 11 3 2" xfId="12021"/>
    <cellStyle name="Normal 23 11 3 2 2" xfId="17819"/>
    <cellStyle name="Normal 23 11 3 2 3" xfId="14638"/>
    <cellStyle name="Normal 23 11 3 3" xfId="12022"/>
    <cellStyle name="Normal 23 11 3 3 2" xfId="17820"/>
    <cellStyle name="Normal 23 11 3 3 3" xfId="14639"/>
    <cellStyle name="Normal 23 11 3 4" xfId="17818"/>
    <cellStyle name="Normal 23 11 3 5" xfId="14637"/>
    <cellStyle name="Normal 23 11 4" xfId="12023"/>
    <cellStyle name="Normal 23 11 4 2" xfId="12024"/>
    <cellStyle name="Normal 23 11 4 2 2" xfId="17822"/>
    <cellStyle name="Normal 23 11 4 2 3" xfId="14641"/>
    <cellStyle name="Normal 23 11 4 3" xfId="12025"/>
    <cellStyle name="Normal 23 11 4 3 2" xfId="17823"/>
    <cellStyle name="Normal 23 11 4 3 3" xfId="14642"/>
    <cellStyle name="Normal 23 11 4 4" xfId="17821"/>
    <cellStyle name="Normal 23 11 4 5" xfId="14640"/>
    <cellStyle name="Normal 23 11 5" xfId="12026"/>
    <cellStyle name="Normal 23 11 5 2" xfId="12027"/>
    <cellStyle name="Normal 23 11 5 2 2" xfId="17825"/>
    <cellStyle name="Normal 23 11 5 2 3" xfId="14644"/>
    <cellStyle name="Normal 23 11 5 3" xfId="12028"/>
    <cellStyle name="Normal 23 11 5 3 2" xfId="17826"/>
    <cellStyle name="Normal 23 11 5 3 3" xfId="14645"/>
    <cellStyle name="Normal 23 11 5 4" xfId="17824"/>
    <cellStyle name="Normal 23 11 5 5" xfId="14643"/>
    <cellStyle name="Normal 23 11 6" xfId="12029"/>
    <cellStyle name="Normal 23 11 6 2" xfId="12030"/>
    <cellStyle name="Normal 23 11 6 2 2" xfId="17828"/>
    <cellStyle name="Normal 23 11 6 2 3" xfId="14647"/>
    <cellStyle name="Normal 23 11 6 3" xfId="12031"/>
    <cellStyle name="Normal 23 11 6 3 2" xfId="17829"/>
    <cellStyle name="Normal 23 11 6 3 3" xfId="14648"/>
    <cellStyle name="Normal 23 11 6 4" xfId="17827"/>
    <cellStyle name="Normal 23 11 6 5" xfId="14646"/>
    <cellStyle name="Normal 23 11 7" xfId="12032"/>
    <cellStyle name="Normal 23 11 7 2" xfId="17830"/>
    <cellStyle name="Normal 23 11 7 3" xfId="14649"/>
    <cellStyle name="Normal 23 11 8" xfId="12033"/>
    <cellStyle name="Normal 23 11 8 2" xfId="17831"/>
    <cellStyle name="Normal 23 11 8 3" xfId="14650"/>
    <cellStyle name="Normal 23 11 9" xfId="17811"/>
    <cellStyle name="Normal 23 12" xfId="12034"/>
    <cellStyle name="Normal 23 13" xfId="12035"/>
    <cellStyle name="Normal 23 14" xfId="12036"/>
    <cellStyle name="Normal 23 14 2" xfId="12037"/>
    <cellStyle name="Normal 23 14 2 2" xfId="12038"/>
    <cellStyle name="Normal 23 14 2 2 2" xfId="17834"/>
    <cellStyle name="Normal 23 14 2 2 3" xfId="14653"/>
    <cellStyle name="Normal 23 14 2 3" xfId="12039"/>
    <cellStyle name="Normal 23 14 2 3 2" xfId="17835"/>
    <cellStyle name="Normal 23 14 2 3 3" xfId="14654"/>
    <cellStyle name="Normal 23 14 2 4" xfId="17833"/>
    <cellStyle name="Normal 23 14 2 5" xfId="14652"/>
    <cellStyle name="Normal 23 14 3" xfId="12040"/>
    <cellStyle name="Normal 23 14 3 2" xfId="17836"/>
    <cellStyle name="Normal 23 14 3 3" xfId="14655"/>
    <cellStyle name="Normal 23 14 4" xfId="12041"/>
    <cellStyle name="Normal 23 14 4 2" xfId="17837"/>
    <cellStyle name="Normal 23 14 4 3" xfId="14656"/>
    <cellStyle name="Normal 23 14 5" xfId="17832"/>
    <cellStyle name="Normal 23 14 6" xfId="14651"/>
    <cellStyle name="Normal 23 15" xfId="12042"/>
    <cellStyle name="Normal 23 15 2" xfId="12043"/>
    <cellStyle name="Normal 23 15 2 2" xfId="17839"/>
    <cellStyle name="Normal 23 15 2 3" xfId="14658"/>
    <cellStyle name="Normal 23 15 3" xfId="12044"/>
    <cellStyle name="Normal 23 15 3 2" xfId="17840"/>
    <cellStyle name="Normal 23 15 3 3" xfId="14659"/>
    <cellStyle name="Normal 23 15 4" xfId="17838"/>
    <cellStyle name="Normal 23 15 5" xfId="14657"/>
    <cellStyle name="Normal 23 16" xfId="12045"/>
    <cellStyle name="Normal 23 16 2" xfId="12046"/>
    <cellStyle name="Normal 23 16 2 2" xfId="17842"/>
    <cellStyle name="Normal 23 16 2 3" xfId="14661"/>
    <cellStyle name="Normal 23 16 3" xfId="12047"/>
    <cellStyle name="Normal 23 16 3 2" xfId="17843"/>
    <cellStyle name="Normal 23 16 3 3" xfId="14662"/>
    <cellStyle name="Normal 23 16 4" xfId="17841"/>
    <cellStyle name="Normal 23 16 5" xfId="14660"/>
    <cellStyle name="Normal 23 17" xfId="12048"/>
    <cellStyle name="Normal 23 17 2" xfId="12049"/>
    <cellStyle name="Normal 23 17 2 2" xfId="17845"/>
    <cellStyle name="Normal 23 17 2 3" xfId="14664"/>
    <cellStyle name="Normal 23 17 3" xfId="12050"/>
    <cellStyle name="Normal 23 17 3 2" xfId="17846"/>
    <cellStyle name="Normal 23 17 3 3" xfId="14665"/>
    <cellStyle name="Normal 23 17 4" xfId="17844"/>
    <cellStyle name="Normal 23 17 5" xfId="14663"/>
    <cellStyle name="Normal 23 18" xfId="12051"/>
    <cellStyle name="Normal 23 18 2" xfId="12052"/>
    <cellStyle name="Normal 23 18 2 2" xfId="17848"/>
    <cellStyle name="Normal 23 18 2 3" xfId="14667"/>
    <cellStyle name="Normal 23 18 3" xfId="12053"/>
    <cellStyle name="Normal 23 18 3 2" xfId="17849"/>
    <cellStyle name="Normal 23 18 3 3" xfId="14668"/>
    <cellStyle name="Normal 23 18 4" xfId="17847"/>
    <cellStyle name="Normal 23 18 5" xfId="14666"/>
    <cellStyle name="Normal 23 19" xfId="12054"/>
    <cellStyle name="Normal 23 19 2" xfId="12055"/>
    <cellStyle name="Normal 23 19 2 2" xfId="17851"/>
    <cellStyle name="Normal 23 19 2 3" xfId="14670"/>
    <cellStyle name="Normal 23 19 3" xfId="12056"/>
    <cellStyle name="Normal 23 19 3 2" xfId="17852"/>
    <cellStyle name="Normal 23 19 3 3" xfId="14671"/>
    <cellStyle name="Normal 23 19 4" xfId="17850"/>
    <cellStyle name="Normal 23 19 5" xfId="14669"/>
    <cellStyle name="Normal 23 2" xfId="6241"/>
    <cellStyle name="Normal 23 2 2" xfId="12057"/>
    <cellStyle name="Normal 23 2 2 2" xfId="12058"/>
    <cellStyle name="Normal 23 2 2 2 2" xfId="12059"/>
    <cellStyle name="Normal 23 2 2 2 2 2" xfId="17855"/>
    <cellStyle name="Normal 23 2 2 2 2 3" xfId="14674"/>
    <cellStyle name="Normal 23 2 2 2 3" xfId="12060"/>
    <cellStyle name="Normal 23 2 2 2 3 2" xfId="17856"/>
    <cellStyle name="Normal 23 2 2 2 3 3" xfId="14675"/>
    <cellStyle name="Normal 23 2 2 2 4" xfId="17854"/>
    <cellStyle name="Normal 23 2 2 2 5" xfId="14673"/>
    <cellStyle name="Normal 23 2 2 3" xfId="12061"/>
    <cellStyle name="Normal 23 2 2 3 2" xfId="17857"/>
    <cellStyle name="Normal 23 2 2 3 3" xfId="14676"/>
    <cellStyle name="Normal 23 2 2 4" xfId="12062"/>
    <cellStyle name="Normal 23 2 2 4 2" xfId="17858"/>
    <cellStyle name="Normal 23 2 2 4 3" xfId="14677"/>
    <cellStyle name="Normal 23 2 2 5" xfId="17853"/>
    <cellStyle name="Normal 23 2 2 6" xfId="14672"/>
    <cellStyle name="Normal 23 2 3" xfId="12063"/>
    <cellStyle name="Normal 23 2 3 2" xfId="12064"/>
    <cellStyle name="Normal 23 2 3 2 2" xfId="17860"/>
    <cellStyle name="Normal 23 2 3 2 3" xfId="14679"/>
    <cellStyle name="Normal 23 2 3 3" xfId="12065"/>
    <cellStyle name="Normal 23 2 3 3 2" xfId="17861"/>
    <cellStyle name="Normal 23 2 3 3 3" xfId="14680"/>
    <cellStyle name="Normal 23 2 3 4" xfId="17859"/>
    <cellStyle name="Normal 23 2 3 5" xfId="14678"/>
    <cellStyle name="Normal 23 2 4" xfId="12066"/>
    <cellStyle name="Normal 23 2 4 2" xfId="12067"/>
    <cellStyle name="Normal 23 2 4 2 2" xfId="17863"/>
    <cellStyle name="Normal 23 2 4 2 3" xfId="14682"/>
    <cellStyle name="Normal 23 2 4 3" xfId="12068"/>
    <cellStyle name="Normal 23 2 4 3 2" xfId="17864"/>
    <cellStyle name="Normal 23 2 4 3 3" xfId="14683"/>
    <cellStyle name="Normal 23 2 4 4" xfId="17862"/>
    <cellStyle name="Normal 23 2 4 5" xfId="14681"/>
    <cellStyle name="Normal 23 2 5" xfId="12069"/>
    <cellStyle name="Normal 23 2 5 2" xfId="12070"/>
    <cellStyle name="Normal 23 2 5 2 2" xfId="17866"/>
    <cellStyle name="Normal 23 2 5 2 3" xfId="14685"/>
    <cellStyle name="Normal 23 2 5 3" xfId="12071"/>
    <cellStyle name="Normal 23 2 5 3 2" xfId="17867"/>
    <cellStyle name="Normal 23 2 5 3 3" xfId="14686"/>
    <cellStyle name="Normal 23 2 5 4" xfId="17865"/>
    <cellStyle name="Normal 23 2 5 5" xfId="14684"/>
    <cellStyle name="Normal 23 2 6" xfId="12072"/>
    <cellStyle name="Normal 23 2 6 2" xfId="12073"/>
    <cellStyle name="Normal 23 2 6 2 2" xfId="17869"/>
    <cellStyle name="Normal 23 2 6 2 3" xfId="14688"/>
    <cellStyle name="Normal 23 2 6 3" xfId="12074"/>
    <cellStyle name="Normal 23 2 6 3 2" xfId="17870"/>
    <cellStyle name="Normal 23 2 6 3 3" xfId="14689"/>
    <cellStyle name="Normal 23 2 6 4" xfId="17868"/>
    <cellStyle name="Normal 23 2 6 5" xfId="14687"/>
    <cellStyle name="Normal 23 2 7" xfId="12075"/>
    <cellStyle name="Normal 23 2 7 2" xfId="12076"/>
    <cellStyle name="Normal 23 2 7 2 2" xfId="17872"/>
    <cellStyle name="Normal 23 2 7 2 3" xfId="14691"/>
    <cellStyle name="Normal 23 2 7 3" xfId="12077"/>
    <cellStyle name="Normal 23 2 7 3 2" xfId="17873"/>
    <cellStyle name="Normal 23 2 7 3 3" xfId="14692"/>
    <cellStyle name="Normal 23 2 7 4" xfId="17871"/>
    <cellStyle name="Normal 23 2 7 5" xfId="14690"/>
    <cellStyle name="Normal 23 2 8" xfId="12078"/>
    <cellStyle name="Normal 23 2 8 2" xfId="17874"/>
    <cellStyle name="Normal 23 2 8 3" xfId="14693"/>
    <cellStyle name="Normal 23 2 9" xfId="12079"/>
    <cellStyle name="Normal 23 2 9 2" xfId="17875"/>
    <cellStyle name="Normal 23 2 9 3" xfId="14694"/>
    <cellStyle name="Normal 23 20" xfId="12080"/>
    <cellStyle name="Normal 23 20 2" xfId="17876"/>
    <cellStyle name="Normal 23 20 3" xfId="14695"/>
    <cellStyle name="Normal 23 21" xfId="12081"/>
    <cellStyle name="Normal 23 21 2" xfId="17877"/>
    <cellStyle name="Normal 23 21 3" xfId="14696"/>
    <cellStyle name="Normal 23 3" xfId="4626"/>
    <cellStyle name="Normal 23 3 2" xfId="12082"/>
    <cellStyle name="Normal 23 3 2 2" xfId="12083"/>
    <cellStyle name="Normal 23 3 2 2 2" xfId="12084"/>
    <cellStyle name="Normal 23 3 2 2 2 2" xfId="17880"/>
    <cellStyle name="Normal 23 3 2 2 2 3" xfId="14699"/>
    <cellStyle name="Normal 23 3 2 2 3" xfId="12085"/>
    <cellStyle name="Normal 23 3 2 2 3 2" xfId="17881"/>
    <cellStyle name="Normal 23 3 2 2 3 3" xfId="14700"/>
    <cellStyle name="Normal 23 3 2 2 4" xfId="17879"/>
    <cellStyle name="Normal 23 3 2 2 5" xfId="14698"/>
    <cellStyle name="Normal 23 3 2 3" xfId="12086"/>
    <cellStyle name="Normal 23 3 2 3 2" xfId="17882"/>
    <cellStyle name="Normal 23 3 2 3 3" xfId="14701"/>
    <cellStyle name="Normal 23 3 2 4" xfId="12087"/>
    <cellStyle name="Normal 23 3 2 4 2" xfId="17883"/>
    <cellStyle name="Normal 23 3 2 4 3" xfId="14702"/>
    <cellStyle name="Normal 23 3 2 5" xfId="17878"/>
    <cellStyle name="Normal 23 3 2 6" xfId="14697"/>
    <cellStyle name="Normal 23 3 3" xfId="12088"/>
    <cellStyle name="Normal 23 3 3 2" xfId="12089"/>
    <cellStyle name="Normal 23 3 3 2 2" xfId="17885"/>
    <cellStyle name="Normal 23 3 3 2 3" xfId="14704"/>
    <cellStyle name="Normal 23 3 3 3" xfId="12090"/>
    <cellStyle name="Normal 23 3 3 3 2" xfId="17886"/>
    <cellStyle name="Normal 23 3 3 3 3" xfId="14705"/>
    <cellStyle name="Normal 23 3 3 4" xfId="17884"/>
    <cellStyle name="Normal 23 3 3 5" xfId="14703"/>
    <cellStyle name="Normal 23 3 4" xfId="12091"/>
    <cellStyle name="Normal 23 3 4 2" xfId="12092"/>
    <cellStyle name="Normal 23 3 4 2 2" xfId="17888"/>
    <cellStyle name="Normal 23 3 4 2 3" xfId="14707"/>
    <cellStyle name="Normal 23 3 4 3" xfId="12093"/>
    <cellStyle name="Normal 23 3 4 3 2" xfId="17889"/>
    <cellStyle name="Normal 23 3 4 3 3" xfId="14708"/>
    <cellStyle name="Normal 23 3 4 4" xfId="17887"/>
    <cellStyle name="Normal 23 3 4 5" xfId="14706"/>
    <cellStyle name="Normal 23 3 5" xfId="12094"/>
    <cellStyle name="Normal 23 3 5 2" xfId="12095"/>
    <cellStyle name="Normal 23 3 5 2 2" xfId="17891"/>
    <cellStyle name="Normal 23 3 5 2 3" xfId="14710"/>
    <cellStyle name="Normal 23 3 5 3" xfId="12096"/>
    <cellStyle name="Normal 23 3 5 3 2" xfId="17892"/>
    <cellStyle name="Normal 23 3 5 3 3" xfId="14711"/>
    <cellStyle name="Normal 23 3 5 4" xfId="17890"/>
    <cellStyle name="Normal 23 3 5 5" xfId="14709"/>
    <cellStyle name="Normal 23 3 6" xfId="12097"/>
    <cellStyle name="Normal 23 3 6 2" xfId="12098"/>
    <cellStyle name="Normal 23 3 6 2 2" xfId="17894"/>
    <cellStyle name="Normal 23 3 6 2 3" xfId="14713"/>
    <cellStyle name="Normal 23 3 6 3" xfId="12099"/>
    <cellStyle name="Normal 23 3 6 3 2" xfId="17895"/>
    <cellStyle name="Normal 23 3 6 3 3" xfId="14714"/>
    <cellStyle name="Normal 23 3 6 4" xfId="17893"/>
    <cellStyle name="Normal 23 3 6 5" xfId="14712"/>
    <cellStyle name="Normal 23 3 7" xfId="12100"/>
    <cellStyle name="Normal 23 3 7 2" xfId="12101"/>
    <cellStyle name="Normal 23 3 7 2 2" xfId="17897"/>
    <cellStyle name="Normal 23 3 7 2 3" xfId="14716"/>
    <cellStyle name="Normal 23 3 7 3" xfId="12102"/>
    <cellStyle name="Normal 23 3 7 3 2" xfId="17898"/>
    <cellStyle name="Normal 23 3 7 3 3" xfId="14717"/>
    <cellStyle name="Normal 23 3 7 4" xfId="17896"/>
    <cellStyle name="Normal 23 3 7 5" xfId="14715"/>
    <cellStyle name="Normal 23 3 8" xfId="12103"/>
    <cellStyle name="Normal 23 3 8 2" xfId="17899"/>
    <cellStyle name="Normal 23 3 8 3" xfId="14718"/>
    <cellStyle name="Normal 23 3 9" xfId="12104"/>
    <cellStyle name="Normal 23 3 9 2" xfId="17900"/>
    <cellStyle name="Normal 23 3 9 3" xfId="14719"/>
    <cellStyle name="Normal 23 4" xfId="12105"/>
    <cellStyle name="Normal 23 4 10" xfId="17901"/>
    <cellStyle name="Normal 23 4 11" xfId="14720"/>
    <cellStyle name="Normal 23 4 2" xfId="12106"/>
    <cellStyle name="Normal 23 4 2 2" xfId="12107"/>
    <cellStyle name="Normal 23 4 2 2 2" xfId="12108"/>
    <cellStyle name="Normal 23 4 2 2 2 2" xfId="17904"/>
    <cellStyle name="Normal 23 4 2 2 2 3" xfId="14723"/>
    <cellStyle name="Normal 23 4 2 2 3" xfId="12109"/>
    <cellStyle name="Normal 23 4 2 2 3 2" xfId="17905"/>
    <cellStyle name="Normal 23 4 2 2 3 3" xfId="14724"/>
    <cellStyle name="Normal 23 4 2 2 4" xfId="17903"/>
    <cellStyle name="Normal 23 4 2 2 5" xfId="14722"/>
    <cellStyle name="Normal 23 4 2 3" xfId="12110"/>
    <cellStyle name="Normal 23 4 2 3 2" xfId="17906"/>
    <cellStyle name="Normal 23 4 2 3 3" xfId="14725"/>
    <cellStyle name="Normal 23 4 2 4" xfId="12111"/>
    <cellStyle name="Normal 23 4 2 4 2" xfId="17907"/>
    <cellStyle name="Normal 23 4 2 4 3" xfId="14726"/>
    <cellStyle name="Normal 23 4 2 5" xfId="17902"/>
    <cellStyle name="Normal 23 4 2 6" xfId="14721"/>
    <cellStyle name="Normal 23 4 3" xfId="12112"/>
    <cellStyle name="Normal 23 4 3 2" xfId="12113"/>
    <cellStyle name="Normal 23 4 3 2 2" xfId="17909"/>
    <cellStyle name="Normal 23 4 3 2 3" xfId="14728"/>
    <cellStyle name="Normal 23 4 3 3" xfId="12114"/>
    <cellStyle name="Normal 23 4 3 3 2" xfId="17910"/>
    <cellStyle name="Normal 23 4 3 3 3" xfId="14729"/>
    <cellStyle name="Normal 23 4 3 4" xfId="17908"/>
    <cellStyle name="Normal 23 4 3 5" xfId="14727"/>
    <cellStyle name="Normal 23 4 4" xfId="12115"/>
    <cellStyle name="Normal 23 4 4 2" xfId="12116"/>
    <cellStyle name="Normal 23 4 4 2 2" xfId="17912"/>
    <cellStyle name="Normal 23 4 4 2 3" xfId="14731"/>
    <cellStyle name="Normal 23 4 4 3" xfId="12117"/>
    <cellStyle name="Normal 23 4 4 3 2" xfId="17913"/>
    <cellStyle name="Normal 23 4 4 3 3" xfId="14732"/>
    <cellStyle name="Normal 23 4 4 4" xfId="17911"/>
    <cellStyle name="Normal 23 4 4 5" xfId="14730"/>
    <cellStyle name="Normal 23 4 5" xfId="12118"/>
    <cellStyle name="Normal 23 4 5 2" xfId="12119"/>
    <cellStyle name="Normal 23 4 5 2 2" xfId="17915"/>
    <cellStyle name="Normal 23 4 5 2 3" xfId="14734"/>
    <cellStyle name="Normal 23 4 5 3" xfId="12120"/>
    <cellStyle name="Normal 23 4 5 3 2" xfId="17916"/>
    <cellStyle name="Normal 23 4 5 3 3" xfId="14735"/>
    <cellStyle name="Normal 23 4 5 4" xfId="17914"/>
    <cellStyle name="Normal 23 4 5 5" xfId="14733"/>
    <cellStyle name="Normal 23 4 6" xfId="12121"/>
    <cellStyle name="Normal 23 4 6 2" xfId="12122"/>
    <cellStyle name="Normal 23 4 6 2 2" xfId="17918"/>
    <cellStyle name="Normal 23 4 6 2 3" xfId="14737"/>
    <cellStyle name="Normal 23 4 6 3" xfId="12123"/>
    <cellStyle name="Normal 23 4 6 3 2" xfId="17919"/>
    <cellStyle name="Normal 23 4 6 3 3" xfId="14738"/>
    <cellStyle name="Normal 23 4 6 4" xfId="17917"/>
    <cellStyle name="Normal 23 4 6 5" xfId="14736"/>
    <cellStyle name="Normal 23 4 7" xfId="12124"/>
    <cellStyle name="Normal 23 4 7 2" xfId="12125"/>
    <cellStyle name="Normal 23 4 7 2 2" xfId="17921"/>
    <cellStyle name="Normal 23 4 7 2 3" xfId="14740"/>
    <cellStyle name="Normal 23 4 7 3" xfId="12126"/>
    <cellStyle name="Normal 23 4 7 3 2" xfId="17922"/>
    <cellStyle name="Normal 23 4 7 3 3" xfId="14741"/>
    <cellStyle name="Normal 23 4 7 4" xfId="17920"/>
    <cellStyle name="Normal 23 4 7 5" xfId="14739"/>
    <cellStyle name="Normal 23 4 8" xfId="12127"/>
    <cellStyle name="Normal 23 4 8 2" xfId="17923"/>
    <cellStyle name="Normal 23 4 8 3" xfId="14742"/>
    <cellStyle name="Normal 23 4 9" xfId="12128"/>
    <cellStyle name="Normal 23 4 9 2" xfId="17924"/>
    <cellStyle name="Normal 23 4 9 3" xfId="14743"/>
    <cellStyle name="Normal 23 5" xfId="12129"/>
    <cellStyle name="Normal 23 5 10" xfId="17925"/>
    <cellStyle name="Normal 23 5 11" xfId="14744"/>
    <cellStyle name="Normal 23 5 2" xfId="12130"/>
    <cellStyle name="Normal 23 5 2 2" xfId="12131"/>
    <cellStyle name="Normal 23 5 2 2 2" xfId="12132"/>
    <cellStyle name="Normal 23 5 2 2 2 2" xfId="17928"/>
    <cellStyle name="Normal 23 5 2 2 2 3" xfId="14747"/>
    <cellStyle name="Normal 23 5 2 2 3" xfId="12133"/>
    <cellStyle name="Normal 23 5 2 2 3 2" xfId="17929"/>
    <cellStyle name="Normal 23 5 2 2 3 3" xfId="14748"/>
    <cellStyle name="Normal 23 5 2 2 4" xfId="17927"/>
    <cellStyle name="Normal 23 5 2 2 5" xfId="14746"/>
    <cellStyle name="Normal 23 5 2 3" xfId="12134"/>
    <cellStyle name="Normal 23 5 2 3 2" xfId="17930"/>
    <cellStyle name="Normal 23 5 2 3 3" xfId="14749"/>
    <cellStyle name="Normal 23 5 2 4" xfId="12135"/>
    <cellStyle name="Normal 23 5 2 4 2" xfId="17931"/>
    <cellStyle name="Normal 23 5 2 4 3" xfId="14750"/>
    <cellStyle name="Normal 23 5 2 5" xfId="17926"/>
    <cellStyle name="Normal 23 5 2 6" xfId="14745"/>
    <cellStyle name="Normal 23 5 3" xfId="12136"/>
    <cellStyle name="Normal 23 5 3 2" xfId="12137"/>
    <cellStyle name="Normal 23 5 3 2 2" xfId="17933"/>
    <cellStyle name="Normal 23 5 3 2 3" xfId="14752"/>
    <cellStyle name="Normal 23 5 3 3" xfId="12138"/>
    <cellStyle name="Normal 23 5 3 3 2" xfId="17934"/>
    <cellStyle name="Normal 23 5 3 3 3" xfId="14753"/>
    <cellStyle name="Normal 23 5 3 4" xfId="17932"/>
    <cellStyle name="Normal 23 5 3 5" xfId="14751"/>
    <cellStyle name="Normal 23 5 4" xfId="12139"/>
    <cellStyle name="Normal 23 5 4 2" xfId="12140"/>
    <cellStyle name="Normal 23 5 4 2 2" xfId="17936"/>
    <cellStyle name="Normal 23 5 4 2 3" xfId="14755"/>
    <cellStyle name="Normal 23 5 4 3" xfId="12141"/>
    <cellStyle name="Normal 23 5 4 3 2" xfId="17937"/>
    <cellStyle name="Normal 23 5 4 3 3" xfId="14756"/>
    <cellStyle name="Normal 23 5 4 4" xfId="17935"/>
    <cellStyle name="Normal 23 5 4 5" xfId="14754"/>
    <cellStyle name="Normal 23 5 5" xfId="12142"/>
    <cellStyle name="Normal 23 5 5 2" xfId="12143"/>
    <cellStyle name="Normal 23 5 5 2 2" xfId="17939"/>
    <cellStyle name="Normal 23 5 5 2 3" xfId="14758"/>
    <cellStyle name="Normal 23 5 5 3" xfId="12144"/>
    <cellStyle name="Normal 23 5 5 3 2" xfId="17940"/>
    <cellStyle name="Normal 23 5 5 3 3" xfId="14759"/>
    <cellStyle name="Normal 23 5 5 4" xfId="17938"/>
    <cellStyle name="Normal 23 5 5 5" xfId="14757"/>
    <cellStyle name="Normal 23 5 6" xfId="12145"/>
    <cellStyle name="Normal 23 5 6 2" xfId="12146"/>
    <cellStyle name="Normal 23 5 6 2 2" xfId="17942"/>
    <cellStyle name="Normal 23 5 6 2 3" xfId="14761"/>
    <cellStyle name="Normal 23 5 6 3" xfId="12147"/>
    <cellStyle name="Normal 23 5 6 3 2" xfId="17943"/>
    <cellStyle name="Normal 23 5 6 3 3" xfId="14762"/>
    <cellStyle name="Normal 23 5 6 4" xfId="17941"/>
    <cellStyle name="Normal 23 5 6 5" xfId="14760"/>
    <cellStyle name="Normal 23 5 7" xfId="12148"/>
    <cellStyle name="Normal 23 5 7 2" xfId="12149"/>
    <cellStyle name="Normal 23 5 7 2 2" xfId="17945"/>
    <cellStyle name="Normal 23 5 7 2 3" xfId="14764"/>
    <cellStyle name="Normal 23 5 7 3" xfId="12150"/>
    <cellStyle name="Normal 23 5 7 3 2" xfId="17946"/>
    <cellStyle name="Normal 23 5 7 3 3" xfId="14765"/>
    <cellStyle name="Normal 23 5 7 4" xfId="17944"/>
    <cellStyle name="Normal 23 5 7 5" xfId="14763"/>
    <cellStyle name="Normal 23 5 8" xfId="12151"/>
    <cellStyle name="Normal 23 5 8 2" xfId="17947"/>
    <cellStyle name="Normal 23 5 8 3" xfId="14766"/>
    <cellStyle name="Normal 23 5 9" xfId="12152"/>
    <cellStyle name="Normal 23 5 9 2" xfId="17948"/>
    <cellStyle name="Normal 23 5 9 3" xfId="14767"/>
    <cellStyle name="Normal 23 6" xfId="12153"/>
    <cellStyle name="Normal 23 6 10" xfId="17949"/>
    <cellStyle name="Normal 23 6 11" xfId="14768"/>
    <cellStyle name="Normal 23 6 2" xfId="12154"/>
    <cellStyle name="Normal 23 6 2 2" xfId="12155"/>
    <cellStyle name="Normal 23 6 2 2 2" xfId="12156"/>
    <cellStyle name="Normal 23 6 2 2 2 2" xfId="17952"/>
    <cellStyle name="Normal 23 6 2 2 2 3" xfId="14771"/>
    <cellStyle name="Normal 23 6 2 2 3" xfId="12157"/>
    <cellStyle name="Normal 23 6 2 2 3 2" xfId="17953"/>
    <cellStyle name="Normal 23 6 2 2 3 3" xfId="14772"/>
    <cellStyle name="Normal 23 6 2 2 4" xfId="17951"/>
    <cellStyle name="Normal 23 6 2 2 5" xfId="14770"/>
    <cellStyle name="Normal 23 6 2 3" xfId="12158"/>
    <cellStyle name="Normal 23 6 2 3 2" xfId="17954"/>
    <cellStyle name="Normal 23 6 2 3 3" xfId="14773"/>
    <cellStyle name="Normal 23 6 2 4" xfId="12159"/>
    <cellStyle name="Normal 23 6 2 4 2" xfId="17955"/>
    <cellStyle name="Normal 23 6 2 4 3" xfId="14774"/>
    <cellStyle name="Normal 23 6 2 5" xfId="17950"/>
    <cellStyle name="Normal 23 6 2 6" xfId="14769"/>
    <cellStyle name="Normal 23 6 3" xfId="12160"/>
    <cellStyle name="Normal 23 6 3 2" xfId="12161"/>
    <cellStyle name="Normal 23 6 3 2 2" xfId="17957"/>
    <cellStyle name="Normal 23 6 3 2 3" xfId="14776"/>
    <cellStyle name="Normal 23 6 3 3" xfId="12162"/>
    <cellStyle name="Normal 23 6 3 3 2" xfId="17958"/>
    <cellStyle name="Normal 23 6 3 3 3" xfId="14777"/>
    <cellStyle name="Normal 23 6 3 4" xfId="17956"/>
    <cellStyle name="Normal 23 6 3 5" xfId="14775"/>
    <cellStyle name="Normal 23 6 4" xfId="12163"/>
    <cellStyle name="Normal 23 6 4 2" xfId="12164"/>
    <cellStyle name="Normal 23 6 4 2 2" xfId="17960"/>
    <cellStyle name="Normal 23 6 4 2 3" xfId="14779"/>
    <cellStyle name="Normal 23 6 4 3" xfId="12165"/>
    <cellStyle name="Normal 23 6 4 3 2" xfId="17961"/>
    <cellStyle name="Normal 23 6 4 3 3" xfId="14780"/>
    <cellStyle name="Normal 23 6 4 4" xfId="17959"/>
    <cellStyle name="Normal 23 6 4 5" xfId="14778"/>
    <cellStyle name="Normal 23 6 5" xfId="12166"/>
    <cellStyle name="Normal 23 6 5 2" xfId="12167"/>
    <cellStyle name="Normal 23 6 5 2 2" xfId="17963"/>
    <cellStyle name="Normal 23 6 5 2 3" xfId="14782"/>
    <cellStyle name="Normal 23 6 5 3" xfId="12168"/>
    <cellStyle name="Normal 23 6 5 3 2" xfId="17964"/>
    <cellStyle name="Normal 23 6 5 3 3" xfId="14783"/>
    <cellStyle name="Normal 23 6 5 4" xfId="17962"/>
    <cellStyle name="Normal 23 6 5 5" xfId="14781"/>
    <cellStyle name="Normal 23 6 6" xfId="12169"/>
    <cellStyle name="Normal 23 6 6 2" xfId="12170"/>
    <cellStyle name="Normal 23 6 6 2 2" xfId="17966"/>
    <cellStyle name="Normal 23 6 6 2 3" xfId="14785"/>
    <cellStyle name="Normal 23 6 6 3" xfId="12171"/>
    <cellStyle name="Normal 23 6 6 3 2" xfId="17967"/>
    <cellStyle name="Normal 23 6 6 3 3" xfId="14786"/>
    <cellStyle name="Normal 23 6 6 4" xfId="17965"/>
    <cellStyle name="Normal 23 6 6 5" xfId="14784"/>
    <cellStyle name="Normal 23 6 7" xfId="12172"/>
    <cellStyle name="Normal 23 6 7 2" xfId="12173"/>
    <cellStyle name="Normal 23 6 7 2 2" xfId="17969"/>
    <cellStyle name="Normal 23 6 7 2 3" xfId="14788"/>
    <cellStyle name="Normal 23 6 7 3" xfId="12174"/>
    <cellStyle name="Normal 23 6 7 3 2" xfId="17970"/>
    <cellStyle name="Normal 23 6 7 3 3" xfId="14789"/>
    <cellStyle name="Normal 23 6 7 4" xfId="17968"/>
    <cellStyle name="Normal 23 6 7 5" xfId="14787"/>
    <cellStyle name="Normal 23 6 8" xfId="12175"/>
    <cellStyle name="Normal 23 6 8 2" xfId="17971"/>
    <cellStyle name="Normal 23 6 8 3" xfId="14790"/>
    <cellStyle name="Normal 23 6 9" xfId="12176"/>
    <cellStyle name="Normal 23 6 9 2" xfId="17972"/>
    <cellStyle name="Normal 23 6 9 3" xfId="14791"/>
    <cellStyle name="Normal 23 7" xfId="12177"/>
    <cellStyle name="Normal 23 7 10" xfId="17973"/>
    <cellStyle name="Normal 23 7 11" xfId="14792"/>
    <cellStyle name="Normal 23 7 2" xfId="12178"/>
    <cellStyle name="Normal 23 7 2 2" xfId="12179"/>
    <cellStyle name="Normal 23 7 2 2 2" xfId="12180"/>
    <cellStyle name="Normal 23 7 2 2 2 2" xfId="17976"/>
    <cellStyle name="Normal 23 7 2 2 2 3" xfId="14795"/>
    <cellStyle name="Normal 23 7 2 2 3" xfId="12181"/>
    <cellStyle name="Normal 23 7 2 2 3 2" xfId="17977"/>
    <cellStyle name="Normal 23 7 2 2 3 3" xfId="14796"/>
    <cellStyle name="Normal 23 7 2 2 4" xfId="17975"/>
    <cellStyle name="Normal 23 7 2 2 5" xfId="14794"/>
    <cellStyle name="Normal 23 7 2 3" xfId="12182"/>
    <cellStyle name="Normal 23 7 2 3 2" xfId="17978"/>
    <cellStyle name="Normal 23 7 2 3 3" xfId="14797"/>
    <cellStyle name="Normal 23 7 2 4" xfId="12183"/>
    <cellStyle name="Normal 23 7 2 4 2" xfId="17979"/>
    <cellStyle name="Normal 23 7 2 4 3" xfId="14798"/>
    <cellStyle name="Normal 23 7 2 5" xfId="17974"/>
    <cellStyle name="Normal 23 7 2 6" xfId="14793"/>
    <cellStyle name="Normal 23 7 3" xfId="12184"/>
    <cellStyle name="Normal 23 7 3 2" xfId="12185"/>
    <cellStyle name="Normal 23 7 3 2 2" xfId="17981"/>
    <cellStyle name="Normal 23 7 3 2 3" xfId="14800"/>
    <cellStyle name="Normal 23 7 3 3" xfId="12186"/>
    <cellStyle name="Normal 23 7 3 3 2" xfId="17982"/>
    <cellStyle name="Normal 23 7 3 3 3" xfId="14801"/>
    <cellStyle name="Normal 23 7 3 4" xfId="17980"/>
    <cellStyle name="Normal 23 7 3 5" xfId="14799"/>
    <cellStyle name="Normal 23 7 4" xfId="12187"/>
    <cellStyle name="Normal 23 7 4 2" xfId="12188"/>
    <cellStyle name="Normal 23 7 4 2 2" xfId="17984"/>
    <cellStyle name="Normal 23 7 4 2 3" xfId="14803"/>
    <cellStyle name="Normal 23 7 4 3" xfId="12189"/>
    <cellStyle name="Normal 23 7 4 3 2" xfId="17985"/>
    <cellStyle name="Normal 23 7 4 3 3" xfId="14804"/>
    <cellStyle name="Normal 23 7 4 4" xfId="17983"/>
    <cellStyle name="Normal 23 7 4 5" xfId="14802"/>
    <cellStyle name="Normal 23 7 5" xfId="12190"/>
    <cellStyle name="Normal 23 7 5 2" xfId="12191"/>
    <cellStyle name="Normal 23 7 5 2 2" xfId="17987"/>
    <cellStyle name="Normal 23 7 5 2 3" xfId="14806"/>
    <cellStyle name="Normal 23 7 5 3" xfId="12192"/>
    <cellStyle name="Normal 23 7 5 3 2" xfId="17988"/>
    <cellStyle name="Normal 23 7 5 3 3" xfId="14807"/>
    <cellStyle name="Normal 23 7 5 4" xfId="17986"/>
    <cellStyle name="Normal 23 7 5 5" xfId="14805"/>
    <cellStyle name="Normal 23 7 6" xfId="12193"/>
    <cellStyle name="Normal 23 7 6 2" xfId="12194"/>
    <cellStyle name="Normal 23 7 6 2 2" xfId="17990"/>
    <cellStyle name="Normal 23 7 6 2 3" xfId="14809"/>
    <cellStyle name="Normal 23 7 6 3" xfId="12195"/>
    <cellStyle name="Normal 23 7 6 3 2" xfId="17991"/>
    <cellStyle name="Normal 23 7 6 3 3" xfId="14810"/>
    <cellStyle name="Normal 23 7 6 4" xfId="17989"/>
    <cellStyle name="Normal 23 7 6 5" xfId="14808"/>
    <cellStyle name="Normal 23 7 7" xfId="12196"/>
    <cellStyle name="Normal 23 7 7 2" xfId="12197"/>
    <cellStyle name="Normal 23 7 7 2 2" xfId="17993"/>
    <cellStyle name="Normal 23 7 7 2 3" xfId="14812"/>
    <cellStyle name="Normal 23 7 7 3" xfId="12198"/>
    <cellStyle name="Normal 23 7 7 3 2" xfId="17994"/>
    <cellStyle name="Normal 23 7 7 3 3" xfId="14813"/>
    <cellStyle name="Normal 23 7 7 4" xfId="17992"/>
    <cellStyle name="Normal 23 7 7 5" xfId="14811"/>
    <cellStyle name="Normal 23 7 8" xfId="12199"/>
    <cellStyle name="Normal 23 7 8 2" xfId="17995"/>
    <cellStyle name="Normal 23 7 8 3" xfId="14814"/>
    <cellStyle name="Normal 23 7 9" xfId="12200"/>
    <cellStyle name="Normal 23 7 9 2" xfId="17996"/>
    <cellStyle name="Normal 23 7 9 3" xfId="14815"/>
    <cellStyle name="Normal 23 8" xfId="12201"/>
    <cellStyle name="Normal 23 8 2" xfId="12202"/>
    <cellStyle name="Normal 23 8 2 10" xfId="12203"/>
    <cellStyle name="Normal 23 8 2 10 2" xfId="17998"/>
    <cellStyle name="Normal 23 8 2 10 3" xfId="14817"/>
    <cellStyle name="Normal 23 8 2 11" xfId="12204"/>
    <cellStyle name="Normal 23 8 2 11 2" xfId="17999"/>
    <cellStyle name="Normal 23 8 2 11 3" xfId="14818"/>
    <cellStyle name="Normal 23 8 2 12" xfId="17997"/>
    <cellStyle name="Normal 23 8 2 13" xfId="14816"/>
    <cellStyle name="Normal 23 8 2 2" xfId="12205"/>
    <cellStyle name="Normal 23 8 2 3" xfId="12206"/>
    <cellStyle name="Normal 23 8 2 4" xfId="12207"/>
    <cellStyle name="Normal 23 8 2 5" xfId="12208"/>
    <cellStyle name="Normal 23 8 2 5 2" xfId="12209"/>
    <cellStyle name="Normal 23 8 2 5 2 2" xfId="12210"/>
    <cellStyle name="Normal 23 8 2 5 2 2 2" xfId="18002"/>
    <cellStyle name="Normal 23 8 2 5 2 2 3" xfId="14821"/>
    <cellStyle name="Normal 23 8 2 5 2 3" xfId="12211"/>
    <cellStyle name="Normal 23 8 2 5 2 3 2" xfId="18003"/>
    <cellStyle name="Normal 23 8 2 5 2 3 3" xfId="14822"/>
    <cellStyle name="Normal 23 8 2 5 2 4" xfId="18001"/>
    <cellStyle name="Normal 23 8 2 5 2 5" xfId="14820"/>
    <cellStyle name="Normal 23 8 2 5 3" xfId="12212"/>
    <cellStyle name="Normal 23 8 2 5 3 2" xfId="18004"/>
    <cellStyle name="Normal 23 8 2 5 3 3" xfId="14823"/>
    <cellStyle name="Normal 23 8 2 5 4" xfId="12213"/>
    <cellStyle name="Normal 23 8 2 5 4 2" xfId="18005"/>
    <cellStyle name="Normal 23 8 2 5 4 3" xfId="14824"/>
    <cellStyle name="Normal 23 8 2 5 5" xfId="18000"/>
    <cellStyle name="Normal 23 8 2 5 6" xfId="14819"/>
    <cellStyle name="Normal 23 8 2 6" xfId="12214"/>
    <cellStyle name="Normal 23 8 2 6 2" xfId="12215"/>
    <cellStyle name="Normal 23 8 2 6 2 2" xfId="18007"/>
    <cellStyle name="Normal 23 8 2 6 2 3" xfId="14826"/>
    <cellStyle name="Normal 23 8 2 6 3" xfId="12216"/>
    <cellStyle name="Normal 23 8 2 6 3 2" xfId="18008"/>
    <cellStyle name="Normal 23 8 2 6 3 3" xfId="14827"/>
    <cellStyle name="Normal 23 8 2 6 4" xfId="18006"/>
    <cellStyle name="Normal 23 8 2 6 5" xfId="14825"/>
    <cellStyle name="Normal 23 8 2 7" xfId="12217"/>
    <cellStyle name="Normal 23 8 2 7 2" xfId="12218"/>
    <cellStyle name="Normal 23 8 2 7 2 2" xfId="18010"/>
    <cellStyle name="Normal 23 8 2 7 2 3" xfId="14829"/>
    <cellStyle name="Normal 23 8 2 7 3" xfId="12219"/>
    <cellStyle name="Normal 23 8 2 7 3 2" xfId="18011"/>
    <cellStyle name="Normal 23 8 2 7 3 3" xfId="14830"/>
    <cellStyle name="Normal 23 8 2 7 4" xfId="18009"/>
    <cellStyle name="Normal 23 8 2 7 5" xfId="14828"/>
    <cellStyle name="Normal 23 8 2 8" xfId="12220"/>
    <cellStyle name="Normal 23 8 2 8 2" xfId="12221"/>
    <cellStyle name="Normal 23 8 2 8 2 2" xfId="18013"/>
    <cellStyle name="Normal 23 8 2 8 2 3" xfId="14832"/>
    <cellStyle name="Normal 23 8 2 8 3" xfId="12222"/>
    <cellStyle name="Normal 23 8 2 8 3 2" xfId="18014"/>
    <cellStyle name="Normal 23 8 2 8 3 3" xfId="14833"/>
    <cellStyle name="Normal 23 8 2 8 4" xfId="18012"/>
    <cellStyle name="Normal 23 8 2 8 5" xfId="14831"/>
    <cellStyle name="Normal 23 8 2 9" xfId="12223"/>
    <cellStyle name="Normal 23 8 2 9 2" xfId="12224"/>
    <cellStyle name="Normal 23 8 2 9 2 2" xfId="18016"/>
    <cellStyle name="Normal 23 8 2 9 2 3" xfId="14835"/>
    <cellStyle name="Normal 23 8 2 9 3" xfId="12225"/>
    <cellStyle name="Normal 23 8 2 9 3 2" xfId="18017"/>
    <cellStyle name="Normal 23 8 2 9 3 3" xfId="14836"/>
    <cellStyle name="Normal 23 8 2 9 4" xfId="18015"/>
    <cellStyle name="Normal 23 8 2 9 5" xfId="14834"/>
    <cellStyle name="Normal 23 8 3" xfId="12226"/>
    <cellStyle name="Normal 23 8 4" xfId="12227"/>
    <cellStyle name="Normal 23 8 4 10" xfId="14837"/>
    <cellStyle name="Normal 23 8 4 2" xfId="12228"/>
    <cellStyle name="Normal 23 8 4 2 2" xfId="12229"/>
    <cellStyle name="Normal 23 8 4 2 2 2" xfId="12230"/>
    <cellStyle name="Normal 23 8 4 2 2 2 2" xfId="18021"/>
    <cellStyle name="Normal 23 8 4 2 2 2 3" xfId="14840"/>
    <cellStyle name="Normal 23 8 4 2 2 3" xfId="12231"/>
    <cellStyle name="Normal 23 8 4 2 2 3 2" xfId="18022"/>
    <cellStyle name="Normal 23 8 4 2 2 3 3" xfId="14841"/>
    <cellStyle name="Normal 23 8 4 2 2 4" xfId="18020"/>
    <cellStyle name="Normal 23 8 4 2 2 5" xfId="14839"/>
    <cellStyle name="Normal 23 8 4 2 3" xfId="12232"/>
    <cellStyle name="Normal 23 8 4 2 3 2" xfId="18023"/>
    <cellStyle name="Normal 23 8 4 2 3 3" xfId="14842"/>
    <cellStyle name="Normal 23 8 4 2 4" xfId="12233"/>
    <cellStyle name="Normal 23 8 4 2 4 2" xfId="18024"/>
    <cellStyle name="Normal 23 8 4 2 4 3" xfId="14843"/>
    <cellStyle name="Normal 23 8 4 2 5" xfId="18019"/>
    <cellStyle name="Normal 23 8 4 2 6" xfId="14838"/>
    <cellStyle name="Normal 23 8 4 3" xfId="12234"/>
    <cellStyle name="Normal 23 8 4 3 2" xfId="12235"/>
    <cellStyle name="Normal 23 8 4 3 2 2" xfId="18026"/>
    <cellStyle name="Normal 23 8 4 3 2 3" xfId="14845"/>
    <cellStyle name="Normal 23 8 4 3 3" xfId="12236"/>
    <cellStyle name="Normal 23 8 4 3 3 2" xfId="18027"/>
    <cellStyle name="Normal 23 8 4 3 3 3" xfId="14846"/>
    <cellStyle name="Normal 23 8 4 3 4" xfId="18025"/>
    <cellStyle name="Normal 23 8 4 3 5" xfId="14844"/>
    <cellStyle name="Normal 23 8 4 4" xfId="12237"/>
    <cellStyle name="Normal 23 8 4 4 2" xfId="12238"/>
    <cellStyle name="Normal 23 8 4 4 2 2" xfId="18029"/>
    <cellStyle name="Normal 23 8 4 4 2 3" xfId="14848"/>
    <cellStyle name="Normal 23 8 4 4 3" xfId="12239"/>
    <cellStyle name="Normal 23 8 4 4 3 2" xfId="18030"/>
    <cellStyle name="Normal 23 8 4 4 3 3" xfId="14849"/>
    <cellStyle name="Normal 23 8 4 4 4" xfId="18028"/>
    <cellStyle name="Normal 23 8 4 4 5" xfId="14847"/>
    <cellStyle name="Normal 23 8 4 5" xfId="12240"/>
    <cellStyle name="Normal 23 8 4 5 2" xfId="12241"/>
    <cellStyle name="Normal 23 8 4 5 2 2" xfId="18032"/>
    <cellStyle name="Normal 23 8 4 5 2 3" xfId="14851"/>
    <cellStyle name="Normal 23 8 4 5 3" xfId="12242"/>
    <cellStyle name="Normal 23 8 4 5 3 2" xfId="18033"/>
    <cellStyle name="Normal 23 8 4 5 3 3" xfId="14852"/>
    <cellStyle name="Normal 23 8 4 5 4" xfId="18031"/>
    <cellStyle name="Normal 23 8 4 5 5" xfId="14850"/>
    <cellStyle name="Normal 23 8 4 6" xfId="12243"/>
    <cellStyle name="Normal 23 8 4 6 2" xfId="12244"/>
    <cellStyle name="Normal 23 8 4 6 2 2" xfId="18035"/>
    <cellStyle name="Normal 23 8 4 6 2 3" xfId="14854"/>
    <cellStyle name="Normal 23 8 4 6 3" xfId="12245"/>
    <cellStyle name="Normal 23 8 4 6 3 2" xfId="18036"/>
    <cellStyle name="Normal 23 8 4 6 3 3" xfId="14855"/>
    <cellStyle name="Normal 23 8 4 6 4" xfId="18034"/>
    <cellStyle name="Normal 23 8 4 6 5" xfId="14853"/>
    <cellStyle name="Normal 23 8 4 7" xfId="12246"/>
    <cellStyle name="Normal 23 8 4 7 2" xfId="18037"/>
    <cellStyle name="Normal 23 8 4 7 3" xfId="14856"/>
    <cellStyle name="Normal 23 8 4 8" xfId="12247"/>
    <cellStyle name="Normal 23 8 4 8 2" xfId="18038"/>
    <cellStyle name="Normal 23 8 4 8 3" xfId="14857"/>
    <cellStyle name="Normal 23 8 4 9" xfId="18018"/>
    <cellStyle name="Normal 23 8 5" xfId="12248"/>
    <cellStyle name="Normal 23 8 5 10" xfId="14858"/>
    <cellStyle name="Normal 23 8 5 2" xfId="12249"/>
    <cellStyle name="Normal 23 8 5 2 2" xfId="12250"/>
    <cellStyle name="Normal 23 8 5 2 2 2" xfId="12251"/>
    <cellStyle name="Normal 23 8 5 2 2 2 2" xfId="18042"/>
    <cellStyle name="Normal 23 8 5 2 2 2 3" xfId="14861"/>
    <cellStyle name="Normal 23 8 5 2 2 3" xfId="12252"/>
    <cellStyle name="Normal 23 8 5 2 2 3 2" xfId="18043"/>
    <cellStyle name="Normal 23 8 5 2 2 3 3" xfId="14862"/>
    <cellStyle name="Normal 23 8 5 2 2 4" xfId="18041"/>
    <cellStyle name="Normal 23 8 5 2 2 5" xfId="14860"/>
    <cellStyle name="Normal 23 8 5 2 3" xfId="12253"/>
    <cellStyle name="Normal 23 8 5 2 3 2" xfId="18044"/>
    <cellStyle name="Normal 23 8 5 2 3 3" xfId="14863"/>
    <cellStyle name="Normal 23 8 5 2 4" xfId="12254"/>
    <cellStyle name="Normal 23 8 5 2 4 2" xfId="18045"/>
    <cellStyle name="Normal 23 8 5 2 4 3" xfId="14864"/>
    <cellStyle name="Normal 23 8 5 2 5" xfId="18040"/>
    <cellStyle name="Normal 23 8 5 2 6" xfId="14859"/>
    <cellStyle name="Normal 23 8 5 3" xfId="12255"/>
    <cellStyle name="Normal 23 8 5 3 2" xfId="12256"/>
    <cellStyle name="Normal 23 8 5 3 2 2" xfId="18047"/>
    <cellStyle name="Normal 23 8 5 3 2 3" xfId="14866"/>
    <cellStyle name="Normal 23 8 5 3 3" xfId="12257"/>
    <cellStyle name="Normal 23 8 5 3 3 2" xfId="18048"/>
    <cellStyle name="Normal 23 8 5 3 3 3" xfId="14867"/>
    <cellStyle name="Normal 23 8 5 3 4" xfId="18046"/>
    <cellStyle name="Normal 23 8 5 3 5" xfId="14865"/>
    <cellStyle name="Normal 23 8 5 4" xfId="12258"/>
    <cellStyle name="Normal 23 8 5 4 2" xfId="12259"/>
    <cellStyle name="Normal 23 8 5 4 2 2" xfId="18050"/>
    <cellStyle name="Normal 23 8 5 4 2 3" xfId="14869"/>
    <cellStyle name="Normal 23 8 5 4 3" xfId="12260"/>
    <cellStyle name="Normal 23 8 5 4 3 2" xfId="18051"/>
    <cellStyle name="Normal 23 8 5 4 3 3" xfId="14870"/>
    <cellStyle name="Normal 23 8 5 4 4" xfId="18049"/>
    <cellStyle name="Normal 23 8 5 4 5" xfId="14868"/>
    <cellStyle name="Normal 23 8 5 5" xfId="12261"/>
    <cellStyle name="Normal 23 8 5 5 2" xfId="12262"/>
    <cellStyle name="Normal 23 8 5 5 2 2" xfId="18053"/>
    <cellStyle name="Normal 23 8 5 5 2 3" xfId="14872"/>
    <cellStyle name="Normal 23 8 5 5 3" xfId="12263"/>
    <cellStyle name="Normal 23 8 5 5 3 2" xfId="18054"/>
    <cellStyle name="Normal 23 8 5 5 3 3" xfId="14873"/>
    <cellStyle name="Normal 23 8 5 5 4" xfId="18052"/>
    <cellStyle name="Normal 23 8 5 5 5" xfId="14871"/>
    <cellStyle name="Normal 23 8 5 6" xfId="12264"/>
    <cellStyle name="Normal 23 8 5 6 2" xfId="12265"/>
    <cellStyle name="Normal 23 8 5 6 2 2" xfId="18056"/>
    <cellStyle name="Normal 23 8 5 6 2 3" xfId="14875"/>
    <cellStyle name="Normal 23 8 5 6 3" xfId="12266"/>
    <cellStyle name="Normal 23 8 5 6 3 2" xfId="18057"/>
    <cellStyle name="Normal 23 8 5 6 3 3" xfId="14876"/>
    <cellStyle name="Normal 23 8 5 6 4" xfId="18055"/>
    <cellStyle name="Normal 23 8 5 6 5" xfId="14874"/>
    <cellStyle name="Normal 23 8 5 7" xfId="12267"/>
    <cellStyle name="Normal 23 8 5 7 2" xfId="18058"/>
    <cellStyle name="Normal 23 8 5 7 3" xfId="14877"/>
    <cellStyle name="Normal 23 8 5 8" xfId="12268"/>
    <cellStyle name="Normal 23 8 5 8 2" xfId="18059"/>
    <cellStyle name="Normal 23 8 5 8 3" xfId="14878"/>
    <cellStyle name="Normal 23 8 5 9" xfId="18039"/>
    <cellStyle name="Normal 23 9" xfId="12269"/>
    <cellStyle name="Normal 24" xfId="1943"/>
    <cellStyle name="Normal 24 10" xfId="12270"/>
    <cellStyle name="Normal 24 10 2" xfId="12271"/>
    <cellStyle name="Normal 24 10 2 2" xfId="18061"/>
    <cellStyle name="Normal 24 10 2 3" xfId="14880"/>
    <cellStyle name="Normal 24 10 3" xfId="12272"/>
    <cellStyle name="Normal 24 10 3 2" xfId="18062"/>
    <cellStyle name="Normal 24 10 3 3" xfId="14881"/>
    <cellStyle name="Normal 24 10 4" xfId="18060"/>
    <cellStyle name="Normal 24 10 5" xfId="14879"/>
    <cellStyle name="Normal 24 11" xfId="12273"/>
    <cellStyle name="Normal 24 11 2" xfId="12274"/>
    <cellStyle name="Normal 24 11 2 2" xfId="18064"/>
    <cellStyle name="Normal 24 11 2 3" xfId="14883"/>
    <cellStyle name="Normal 24 11 3" xfId="12275"/>
    <cellStyle name="Normal 24 11 3 2" xfId="18065"/>
    <cellStyle name="Normal 24 11 3 3" xfId="14884"/>
    <cellStyle name="Normal 24 11 4" xfId="18063"/>
    <cellStyle name="Normal 24 11 5" xfId="14882"/>
    <cellStyle name="Normal 24 12" xfId="12276"/>
    <cellStyle name="Normal 24 12 2" xfId="12277"/>
    <cellStyle name="Normal 24 12 2 2" xfId="18067"/>
    <cellStyle name="Normal 24 12 2 3" xfId="14886"/>
    <cellStyle name="Normal 24 12 3" xfId="12278"/>
    <cellStyle name="Normal 24 12 3 2" xfId="18068"/>
    <cellStyle name="Normal 24 12 3 3" xfId="14887"/>
    <cellStyle name="Normal 24 12 4" xfId="18066"/>
    <cellStyle name="Normal 24 12 5" xfId="14885"/>
    <cellStyle name="Normal 24 13" xfId="12279"/>
    <cellStyle name="Normal 24 13 2" xfId="12280"/>
    <cellStyle name="Normal 24 13 2 2" xfId="18070"/>
    <cellStyle name="Normal 24 13 2 3" xfId="14889"/>
    <cellStyle name="Normal 24 13 3" xfId="12281"/>
    <cellStyle name="Normal 24 13 3 2" xfId="18071"/>
    <cellStyle name="Normal 24 13 3 3" xfId="14890"/>
    <cellStyle name="Normal 24 13 4" xfId="18069"/>
    <cellStyle name="Normal 24 13 5" xfId="14888"/>
    <cellStyle name="Normal 24 14" xfId="12282"/>
    <cellStyle name="Normal 24 14 2" xfId="18072"/>
    <cellStyle name="Normal 24 14 3" xfId="14891"/>
    <cellStyle name="Normal 24 15" xfId="12283"/>
    <cellStyle name="Normal 24 15 2" xfId="18073"/>
    <cellStyle name="Normal 24 15 3" xfId="14892"/>
    <cellStyle name="Normal 24 2" xfId="6242"/>
    <cellStyle name="Normal 24 2 2" xfId="12284"/>
    <cellStyle name="Normal 24 2 2 2" xfId="12285"/>
    <cellStyle name="Normal 24 2 2 2 2" xfId="12286"/>
    <cellStyle name="Normal 24 2 2 2 2 2" xfId="18076"/>
    <cellStyle name="Normal 24 2 2 2 2 3" xfId="14895"/>
    <cellStyle name="Normal 24 2 2 2 3" xfId="12287"/>
    <cellStyle name="Normal 24 2 2 2 3 2" xfId="18077"/>
    <cellStyle name="Normal 24 2 2 2 3 3" xfId="14896"/>
    <cellStyle name="Normal 24 2 2 2 4" xfId="18075"/>
    <cellStyle name="Normal 24 2 2 2 5" xfId="14894"/>
    <cellStyle name="Normal 24 2 2 3" xfId="12288"/>
    <cellStyle name="Normal 24 2 2 3 2" xfId="18078"/>
    <cellStyle name="Normal 24 2 2 3 3" xfId="14897"/>
    <cellStyle name="Normal 24 2 2 4" xfId="12289"/>
    <cellStyle name="Normal 24 2 2 4 2" xfId="18079"/>
    <cellStyle name="Normal 24 2 2 4 3" xfId="14898"/>
    <cellStyle name="Normal 24 2 2 5" xfId="18074"/>
    <cellStyle name="Normal 24 2 2 6" xfId="14893"/>
    <cellStyle name="Normal 24 2 3" xfId="12290"/>
    <cellStyle name="Normal 24 2 3 2" xfId="12291"/>
    <cellStyle name="Normal 24 2 3 2 2" xfId="18081"/>
    <cellStyle name="Normal 24 2 3 2 3" xfId="14900"/>
    <cellStyle name="Normal 24 2 3 3" xfId="12292"/>
    <cellStyle name="Normal 24 2 3 3 2" xfId="18082"/>
    <cellStyle name="Normal 24 2 3 3 3" xfId="14901"/>
    <cellStyle name="Normal 24 2 3 4" xfId="18080"/>
    <cellStyle name="Normal 24 2 3 5" xfId="14899"/>
    <cellStyle name="Normal 24 2 4" xfId="12293"/>
    <cellStyle name="Normal 24 2 4 2" xfId="12294"/>
    <cellStyle name="Normal 24 2 4 2 2" xfId="18084"/>
    <cellStyle name="Normal 24 2 4 2 3" xfId="14903"/>
    <cellStyle name="Normal 24 2 4 3" xfId="12295"/>
    <cellStyle name="Normal 24 2 4 3 2" xfId="18085"/>
    <cellStyle name="Normal 24 2 4 3 3" xfId="14904"/>
    <cellStyle name="Normal 24 2 4 4" xfId="18083"/>
    <cellStyle name="Normal 24 2 4 5" xfId="14902"/>
    <cellStyle name="Normal 24 2 5" xfId="12296"/>
    <cellStyle name="Normal 24 2 5 2" xfId="12297"/>
    <cellStyle name="Normal 24 2 5 2 2" xfId="18087"/>
    <cellStyle name="Normal 24 2 5 2 3" xfId="14906"/>
    <cellStyle name="Normal 24 2 5 3" xfId="12298"/>
    <cellStyle name="Normal 24 2 5 3 2" xfId="18088"/>
    <cellStyle name="Normal 24 2 5 3 3" xfId="14907"/>
    <cellStyle name="Normal 24 2 5 4" xfId="18086"/>
    <cellStyle name="Normal 24 2 5 5" xfId="14905"/>
    <cellStyle name="Normal 24 2 6" xfId="12299"/>
    <cellStyle name="Normal 24 2 6 2" xfId="12300"/>
    <cellStyle name="Normal 24 2 6 2 2" xfId="18090"/>
    <cellStyle name="Normal 24 2 6 2 3" xfId="14909"/>
    <cellStyle name="Normal 24 2 6 3" xfId="12301"/>
    <cellStyle name="Normal 24 2 6 3 2" xfId="18091"/>
    <cellStyle name="Normal 24 2 6 3 3" xfId="14910"/>
    <cellStyle name="Normal 24 2 6 4" xfId="18089"/>
    <cellStyle name="Normal 24 2 6 5" xfId="14908"/>
    <cellStyle name="Normal 24 2 7" xfId="12302"/>
    <cellStyle name="Normal 24 2 7 2" xfId="12303"/>
    <cellStyle name="Normal 24 2 7 2 2" xfId="18093"/>
    <cellStyle name="Normal 24 2 7 2 3" xfId="14912"/>
    <cellStyle name="Normal 24 2 7 3" xfId="12304"/>
    <cellStyle name="Normal 24 2 7 3 2" xfId="18094"/>
    <cellStyle name="Normal 24 2 7 3 3" xfId="14913"/>
    <cellStyle name="Normal 24 2 7 4" xfId="18092"/>
    <cellStyle name="Normal 24 2 7 5" xfId="14911"/>
    <cellStyle name="Normal 24 2 8" xfId="12305"/>
    <cellStyle name="Normal 24 2 8 2" xfId="18095"/>
    <cellStyle name="Normal 24 2 8 3" xfId="14914"/>
    <cellStyle name="Normal 24 2 9" xfId="12306"/>
    <cellStyle name="Normal 24 2 9 2" xfId="18096"/>
    <cellStyle name="Normal 24 2 9 3" xfId="14915"/>
    <cellStyle name="Normal 24 3" xfId="4627"/>
    <cellStyle name="Normal 24 3 2" xfId="12307"/>
    <cellStyle name="Normal 24 3 2 2" xfId="12308"/>
    <cellStyle name="Normal 24 3 2 2 2" xfId="12309"/>
    <cellStyle name="Normal 24 3 2 2 2 2" xfId="18099"/>
    <cellStyle name="Normal 24 3 2 2 2 3" xfId="14918"/>
    <cellStyle name="Normal 24 3 2 2 3" xfId="12310"/>
    <cellStyle name="Normal 24 3 2 2 3 2" xfId="18100"/>
    <cellStyle name="Normal 24 3 2 2 3 3" xfId="14919"/>
    <cellStyle name="Normal 24 3 2 2 4" xfId="18098"/>
    <cellStyle name="Normal 24 3 2 2 5" xfId="14917"/>
    <cellStyle name="Normal 24 3 2 3" xfId="12311"/>
    <cellStyle name="Normal 24 3 2 3 2" xfId="18101"/>
    <cellStyle name="Normal 24 3 2 3 3" xfId="14920"/>
    <cellStyle name="Normal 24 3 2 4" xfId="12312"/>
    <cellStyle name="Normal 24 3 2 4 2" xfId="18102"/>
    <cellStyle name="Normal 24 3 2 4 3" xfId="14921"/>
    <cellStyle name="Normal 24 3 2 5" xfId="18097"/>
    <cellStyle name="Normal 24 3 2 6" xfId="14916"/>
    <cellStyle name="Normal 24 3 3" xfId="12313"/>
    <cellStyle name="Normal 24 3 3 2" xfId="12314"/>
    <cellStyle name="Normal 24 3 3 2 2" xfId="18104"/>
    <cellStyle name="Normal 24 3 3 2 3" xfId="14923"/>
    <cellStyle name="Normal 24 3 3 3" xfId="12315"/>
    <cellStyle name="Normal 24 3 3 3 2" xfId="18105"/>
    <cellStyle name="Normal 24 3 3 3 3" xfId="14924"/>
    <cellStyle name="Normal 24 3 3 4" xfId="18103"/>
    <cellStyle name="Normal 24 3 3 5" xfId="14922"/>
    <cellStyle name="Normal 24 3 4" xfId="12316"/>
    <cellStyle name="Normal 24 3 4 2" xfId="12317"/>
    <cellStyle name="Normal 24 3 4 2 2" xfId="18107"/>
    <cellStyle name="Normal 24 3 4 2 3" xfId="14926"/>
    <cellStyle name="Normal 24 3 4 3" xfId="12318"/>
    <cellStyle name="Normal 24 3 4 3 2" xfId="18108"/>
    <cellStyle name="Normal 24 3 4 3 3" xfId="14927"/>
    <cellStyle name="Normal 24 3 4 4" xfId="18106"/>
    <cellStyle name="Normal 24 3 4 5" xfId="14925"/>
    <cellStyle name="Normal 24 3 5" xfId="12319"/>
    <cellStyle name="Normal 24 3 5 2" xfId="12320"/>
    <cellStyle name="Normal 24 3 5 2 2" xfId="18110"/>
    <cellStyle name="Normal 24 3 5 2 3" xfId="14929"/>
    <cellStyle name="Normal 24 3 5 3" xfId="12321"/>
    <cellStyle name="Normal 24 3 5 3 2" xfId="18111"/>
    <cellStyle name="Normal 24 3 5 3 3" xfId="14930"/>
    <cellStyle name="Normal 24 3 5 4" xfId="18109"/>
    <cellStyle name="Normal 24 3 5 5" xfId="14928"/>
    <cellStyle name="Normal 24 3 6" xfId="12322"/>
    <cellStyle name="Normal 24 3 6 2" xfId="12323"/>
    <cellStyle name="Normal 24 3 6 2 2" xfId="18113"/>
    <cellStyle name="Normal 24 3 6 2 3" xfId="14932"/>
    <cellStyle name="Normal 24 3 6 3" xfId="12324"/>
    <cellStyle name="Normal 24 3 6 3 2" xfId="18114"/>
    <cellStyle name="Normal 24 3 6 3 3" xfId="14933"/>
    <cellStyle name="Normal 24 3 6 4" xfId="18112"/>
    <cellStyle name="Normal 24 3 6 5" xfId="14931"/>
    <cellStyle name="Normal 24 3 7" xfId="12325"/>
    <cellStyle name="Normal 24 3 7 2" xfId="12326"/>
    <cellStyle name="Normal 24 3 7 2 2" xfId="18116"/>
    <cellStyle name="Normal 24 3 7 2 3" xfId="14935"/>
    <cellStyle name="Normal 24 3 7 3" xfId="12327"/>
    <cellStyle name="Normal 24 3 7 3 2" xfId="18117"/>
    <cellStyle name="Normal 24 3 7 3 3" xfId="14936"/>
    <cellStyle name="Normal 24 3 7 4" xfId="18115"/>
    <cellStyle name="Normal 24 3 7 5" xfId="14934"/>
    <cellStyle name="Normal 24 3 8" xfId="12328"/>
    <cellStyle name="Normal 24 3 8 2" xfId="18118"/>
    <cellStyle name="Normal 24 3 8 3" xfId="14937"/>
    <cellStyle name="Normal 24 3 9" xfId="12329"/>
    <cellStyle name="Normal 24 3 9 2" xfId="18119"/>
    <cellStyle name="Normal 24 3 9 3" xfId="14938"/>
    <cellStyle name="Normal 24 4" xfId="12330"/>
    <cellStyle name="Normal 24 4 10" xfId="18120"/>
    <cellStyle name="Normal 24 4 11" xfId="14939"/>
    <cellStyle name="Normal 24 4 2" xfId="12331"/>
    <cellStyle name="Normal 24 4 2 2" xfId="12332"/>
    <cellStyle name="Normal 24 4 2 2 2" xfId="12333"/>
    <cellStyle name="Normal 24 4 2 2 2 2" xfId="18123"/>
    <cellStyle name="Normal 24 4 2 2 2 3" xfId="14942"/>
    <cellStyle name="Normal 24 4 2 2 3" xfId="12334"/>
    <cellStyle name="Normal 24 4 2 2 3 2" xfId="18124"/>
    <cellStyle name="Normal 24 4 2 2 3 3" xfId="14943"/>
    <cellStyle name="Normal 24 4 2 2 4" xfId="18122"/>
    <cellStyle name="Normal 24 4 2 2 5" xfId="14941"/>
    <cellStyle name="Normal 24 4 2 3" xfId="12335"/>
    <cellStyle name="Normal 24 4 2 3 2" xfId="18125"/>
    <cellStyle name="Normal 24 4 2 3 3" xfId="14944"/>
    <cellStyle name="Normal 24 4 2 4" xfId="12336"/>
    <cellStyle name="Normal 24 4 2 4 2" xfId="18126"/>
    <cellStyle name="Normal 24 4 2 4 3" xfId="14945"/>
    <cellStyle name="Normal 24 4 2 5" xfId="18121"/>
    <cellStyle name="Normal 24 4 2 6" xfId="14940"/>
    <cellStyle name="Normal 24 4 3" xfId="12337"/>
    <cellStyle name="Normal 24 4 3 2" xfId="12338"/>
    <cellStyle name="Normal 24 4 3 2 2" xfId="18128"/>
    <cellStyle name="Normal 24 4 3 2 3" xfId="14947"/>
    <cellStyle name="Normal 24 4 3 3" xfId="12339"/>
    <cellStyle name="Normal 24 4 3 3 2" xfId="18129"/>
    <cellStyle name="Normal 24 4 3 3 3" xfId="14948"/>
    <cellStyle name="Normal 24 4 3 4" xfId="18127"/>
    <cellStyle name="Normal 24 4 3 5" xfId="14946"/>
    <cellStyle name="Normal 24 4 4" xfId="12340"/>
    <cellStyle name="Normal 24 4 4 2" xfId="12341"/>
    <cellStyle name="Normal 24 4 4 2 2" xfId="18131"/>
    <cellStyle name="Normal 24 4 4 2 3" xfId="14950"/>
    <cellStyle name="Normal 24 4 4 3" xfId="12342"/>
    <cellStyle name="Normal 24 4 4 3 2" xfId="18132"/>
    <cellStyle name="Normal 24 4 4 3 3" xfId="14951"/>
    <cellStyle name="Normal 24 4 4 4" xfId="18130"/>
    <cellStyle name="Normal 24 4 4 5" xfId="14949"/>
    <cellStyle name="Normal 24 4 5" xfId="12343"/>
    <cellStyle name="Normal 24 4 5 2" xfId="12344"/>
    <cellStyle name="Normal 24 4 5 2 2" xfId="18134"/>
    <cellStyle name="Normal 24 4 5 2 3" xfId="14953"/>
    <cellStyle name="Normal 24 4 5 3" xfId="12345"/>
    <cellStyle name="Normal 24 4 5 3 2" xfId="18135"/>
    <cellStyle name="Normal 24 4 5 3 3" xfId="14954"/>
    <cellStyle name="Normal 24 4 5 4" xfId="18133"/>
    <cellStyle name="Normal 24 4 5 5" xfId="14952"/>
    <cellStyle name="Normal 24 4 6" xfId="12346"/>
    <cellStyle name="Normal 24 4 6 2" xfId="12347"/>
    <cellStyle name="Normal 24 4 6 2 2" xfId="18137"/>
    <cellStyle name="Normal 24 4 6 2 3" xfId="14956"/>
    <cellStyle name="Normal 24 4 6 3" xfId="12348"/>
    <cellStyle name="Normal 24 4 6 3 2" xfId="18138"/>
    <cellStyle name="Normal 24 4 6 3 3" xfId="14957"/>
    <cellStyle name="Normal 24 4 6 4" xfId="18136"/>
    <cellStyle name="Normal 24 4 6 5" xfId="14955"/>
    <cellStyle name="Normal 24 4 7" xfId="12349"/>
    <cellStyle name="Normal 24 4 7 2" xfId="12350"/>
    <cellStyle name="Normal 24 4 7 2 2" xfId="18140"/>
    <cellStyle name="Normal 24 4 7 2 3" xfId="14959"/>
    <cellStyle name="Normal 24 4 7 3" xfId="12351"/>
    <cellStyle name="Normal 24 4 7 3 2" xfId="18141"/>
    <cellStyle name="Normal 24 4 7 3 3" xfId="14960"/>
    <cellStyle name="Normal 24 4 7 4" xfId="18139"/>
    <cellStyle name="Normal 24 4 7 5" xfId="14958"/>
    <cellStyle name="Normal 24 4 8" xfId="12352"/>
    <cellStyle name="Normal 24 4 8 2" xfId="18142"/>
    <cellStyle name="Normal 24 4 8 3" xfId="14961"/>
    <cellStyle name="Normal 24 4 9" xfId="12353"/>
    <cellStyle name="Normal 24 4 9 2" xfId="18143"/>
    <cellStyle name="Normal 24 4 9 3" xfId="14962"/>
    <cellStyle name="Normal 24 5" xfId="12354"/>
    <cellStyle name="Normal 24 5 10" xfId="18144"/>
    <cellStyle name="Normal 24 5 11" xfId="20057"/>
    <cellStyle name="Normal 24 5 12" xfId="14963"/>
    <cellStyle name="Normal 24 5 2" xfId="12355"/>
    <cellStyle name="Normal 24 5 2 2" xfId="12356"/>
    <cellStyle name="Normal 24 5 2 2 2" xfId="12357"/>
    <cellStyle name="Normal 24 5 2 2 2 2" xfId="18147"/>
    <cellStyle name="Normal 24 5 2 2 2 3" xfId="14966"/>
    <cellStyle name="Normal 24 5 2 2 3" xfId="12358"/>
    <cellStyle name="Normal 24 5 2 2 3 2" xfId="18148"/>
    <cellStyle name="Normal 24 5 2 2 3 3" xfId="14967"/>
    <cellStyle name="Normal 24 5 2 2 4" xfId="18146"/>
    <cellStyle name="Normal 24 5 2 2 5" xfId="14965"/>
    <cellStyle name="Normal 24 5 2 3" xfId="12359"/>
    <cellStyle name="Normal 24 5 2 3 2" xfId="18149"/>
    <cellStyle name="Normal 24 5 2 3 3" xfId="14968"/>
    <cellStyle name="Normal 24 5 2 4" xfId="12360"/>
    <cellStyle name="Normal 24 5 2 4 2" xfId="18150"/>
    <cellStyle name="Normal 24 5 2 4 3" xfId="14969"/>
    <cellStyle name="Normal 24 5 2 5" xfId="18145"/>
    <cellStyle name="Normal 24 5 2 6" xfId="14964"/>
    <cellStyle name="Normal 24 5 3" xfId="12361"/>
    <cellStyle name="Normal 24 5 3 2" xfId="12362"/>
    <cellStyle name="Normal 24 5 3 2 2" xfId="18152"/>
    <cellStyle name="Normal 24 5 3 2 3" xfId="14971"/>
    <cellStyle name="Normal 24 5 3 3" xfId="12363"/>
    <cellStyle name="Normal 24 5 3 3 2" xfId="18153"/>
    <cellStyle name="Normal 24 5 3 3 3" xfId="14972"/>
    <cellStyle name="Normal 24 5 3 4" xfId="18151"/>
    <cellStyle name="Normal 24 5 3 5" xfId="14970"/>
    <cellStyle name="Normal 24 5 4" xfId="12364"/>
    <cellStyle name="Normal 24 5 4 2" xfId="12365"/>
    <cellStyle name="Normal 24 5 4 2 2" xfId="18155"/>
    <cellStyle name="Normal 24 5 4 2 3" xfId="14974"/>
    <cellStyle name="Normal 24 5 4 3" xfId="12366"/>
    <cellStyle name="Normal 24 5 4 3 2" xfId="18156"/>
    <cellStyle name="Normal 24 5 4 3 3" xfId="14975"/>
    <cellStyle name="Normal 24 5 4 4" xfId="18154"/>
    <cellStyle name="Normal 24 5 4 5" xfId="14973"/>
    <cellStyle name="Normal 24 5 5" xfId="12367"/>
    <cellStyle name="Normal 24 5 5 2" xfId="12368"/>
    <cellStyle name="Normal 24 5 5 2 2" xfId="18158"/>
    <cellStyle name="Normal 24 5 5 2 3" xfId="14977"/>
    <cellStyle name="Normal 24 5 5 3" xfId="12369"/>
    <cellStyle name="Normal 24 5 5 3 2" xfId="18159"/>
    <cellStyle name="Normal 24 5 5 3 3" xfId="14978"/>
    <cellStyle name="Normal 24 5 5 4" xfId="18157"/>
    <cellStyle name="Normal 24 5 5 5" xfId="14976"/>
    <cellStyle name="Normal 24 5 6" xfId="12370"/>
    <cellStyle name="Normal 24 5 6 2" xfId="12371"/>
    <cellStyle name="Normal 24 5 6 2 2" xfId="18161"/>
    <cellStyle name="Normal 24 5 6 2 3" xfId="14980"/>
    <cellStyle name="Normal 24 5 6 3" xfId="12372"/>
    <cellStyle name="Normal 24 5 6 3 2" xfId="18162"/>
    <cellStyle name="Normal 24 5 6 3 3" xfId="14981"/>
    <cellStyle name="Normal 24 5 6 4" xfId="18160"/>
    <cellStyle name="Normal 24 5 6 5" xfId="14979"/>
    <cellStyle name="Normal 24 5 7" xfId="12373"/>
    <cellStyle name="Normal 24 5 7 2" xfId="12374"/>
    <cellStyle name="Normal 24 5 7 2 2" xfId="18164"/>
    <cellStyle name="Normal 24 5 7 2 3" xfId="14983"/>
    <cellStyle name="Normal 24 5 7 3" xfId="12375"/>
    <cellStyle name="Normal 24 5 7 3 2" xfId="18165"/>
    <cellStyle name="Normal 24 5 7 3 3" xfId="14984"/>
    <cellStyle name="Normal 24 5 7 4" xfId="18163"/>
    <cellStyle name="Normal 24 5 7 5" xfId="14982"/>
    <cellStyle name="Normal 24 5 8" xfId="12376"/>
    <cellStyle name="Normal 24 5 8 2" xfId="18166"/>
    <cellStyle name="Normal 24 5 8 3" xfId="14985"/>
    <cellStyle name="Normal 24 5 9" xfId="12377"/>
    <cellStyle name="Normal 24 5 9 2" xfId="18167"/>
    <cellStyle name="Normal 24 5 9 3" xfId="14986"/>
    <cellStyle name="Normal 24 6" xfId="12378"/>
    <cellStyle name="Normal 24 6 10" xfId="18168"/>
    <cellStyle name="Normal 24 6 11" xfId="14987"/>
    <cellStyle name="Normal 24 6 2" xfId="12379"/>
    <cellStyle name="Normal 24 6 2 2" xfId="12380"/>
    <cellStyle name="Normal 24 6 2 2 2" xfId="12381"/>
    <cellStyle name="Normal 24 6 2 2 2 2" xfId="18171"/>
    <cellStyle name="Normal 24 6 2 2 2 3" xfId="14990"/>
    <cellStyle name="Normal 24 6 2 2 3" xfId="12382"/>
    <cellStyle name="Normal 24 6 2 2 3 2" xfId="18172"/>
    <cellStyle name="Normal 24 6 2 2 3 3" xfId="14991"/>
    <cellStyle name="Normal 24 6 2 2 4" xfId="18170"/>
    <cellStyle name="Normal 24 6 2 2 5" xfId="14989"/>
    <cellStyle name="Normal 24 6 2 3" xfId="12383"/>
    <cellStyle name="Normal 24 6 2 3 2" xfId="18173"/>
    <cellStyle name="Normal 24 6 2 3 3" xfId="14992"/>
    <cellStyle name="Normal 24 6 2 4" xfId="12384"/>
    <cellStyle name="Normal 24 6 2 4 2" xfId="18174"/>
    <cellStyle name="Normal 24 6 2 4 3" xfId="14993"/>
    <cellStyle name="Normal 24 6 2 5" xfId="18169"/>
    <cellStyle name="Normal 24 6 2 6" xfId="14988"/>
    <cellStyle name="Normal 24 6 3" xfId="12385"/>
    <cellStyle name="Normal 24 6 3 2" xfId="12386"/>
    <cellStyle name="Normal 24 6 3 2 2" xfId="18176"/>
    <cellStyle name="Normal 24 6 3 2 3" xfId="14995"/>
    <cellStyle name="Normal 24 6 3 3" xfId="12387"/>
    <cellStyle name="Normal 24 6 3 3 2" xfId="18177"/>
    <cellStyle name="Normal 24 6 3 3 3" xfId="14996"/>
    <cellStyle name="Normal 24 6 3 4" xfId="18175"/>
    <cellStyle name="Normal 24 6 3 5" xfId="14994"/>
    <cellStyle name="Normal 24 6 4" xfId="12388"/>
    <cellStyle name="Normal 24 6 4 2" xfId="12389"/>
    <cellStyle name="Normal 24 6 4 2 2" xfId="18179"/>
    <cellStyle name="Normal 24 6 4 2 3" xfId="14998"/>
    <cellStyle name="Normal 24 6 4 3" xfId="12390"/>
    <cellStyle name="Normal 24 6 4 3 2" xfId="18180"/>
    <cellStyle name="Normal 24 6 4 3 3" xfId="14999"/>
    <cellStyle name="Normal 24 6 4 4" xfId="18178"/>
    <cellStyle name="Normal 24 6 4 5" xfId="14997"/>
    <cellStyle name="Normal 24 6 5" xfId="12391"/>
    <cellStyle name="Normal 24 6 5 2" xfId="12392"/>
    <cellStyle name="Normal 24 6 5 2 2" xfId="18182"/>
    <cellStyle name="Normal 24 6 5 2 3" xfId="15001"/>
    <cellStyle name="Normal 24 6 5 3" xfId="12393"/>
    <cellStyle name="Normal 24 6 5 3 2" xfId="18183"/>
    <cellStyle name="Normal 24 6 5 3 3" xfId="15002"/>
    <cellStyle name="Normal 24 6 5 4" xfId="18181"/>
    <cellStyle name="Normal 24 6 5 5" xfId="15000"/>
    <cellStyle name="Normal 24 6 6" xfId="12394"/>
    <cellStyle name="Normal 24 6 6 2" xfId="12395"/>
    <cellStyle name="Normal 24 6 6 2 2" xfId="18185"/>
    <cellStyle name="Normal 24 6 6 2 3" xfId="15004"/>
    <cellStyle name="Normal 24 6 6 3" xfId="12396"/>
    <cellStyle name="Normal 24 6 6 3 2" xfId="18186"/>
    <cellStyle name="Normal 24 6 6 3 3" xfId="15005"/>
    <cellStyle name="Normal 24 6 6 4" xfId="18184"/>
    <cellStyle name="Normal 24 6 6 5" xfId="15003"/>
    <cellStyle name="Normal 24 6 7" xfId="12397"/>
    <cellStyle name="Normal 24 6 7 2" xfId="12398"/>
    <cellStyle name="Normal 24 6 7 2 2" xfId="18188"/>
    <cellStyle name="Normal 24 6 7 2 3" xfId="15007"/>
    <cellStyle name="Normal 24 6 7 3" xfId="12399"/>
    <cellStyle name="Normal 24 6 7 3 2" xfId="18189"/>
    <cellStyle name="Normal 24 6 7 3 3" xfId="15008"/>
    <cellStyle name="Normal 24 6 7 4" xfId="18187"/>
    <cellStyle name="Normal 24 6 7 5" xfId="15006"/>
    <cellStyle name="Normal 24 6 8" xfId="12400"/>
    <cellStyle name="Normal 24 6 8 2" xfId="18190"/>
    <cellStyle name="Normal 24 6 8 3" xfId="15009"/>
    <cellStyle name="Normal 24 6 9" xfId="12401"/>
    <cellStyle name="Normal 24 6 9 2" xfId="18191"/>
    <cellStyle name="Normal 24 6 9 3" xfId="15010"/>
    <cellStyle name="Normal 24 7" xfId="12402"/>
    <cellStyle name="Normal 24 7 10" xfId="18192"/>
    <cellStyle name="Normal 24 7 11" xfId="15011"/>
    <cellStyle name="Normal 24 7 2" xfId="12403"/>
    <cellStyle name="Normal 24 7 2 2" xfId="12404"/>
    <cellStyle name="Normal 24 7 2 2 2" xfId="12405"/>
    <cellStyle name="Normal 24 7 2 2 2 2" xfId="18195"/>
    <cellStyle name="Normal 24 7 2 2 2 3" xfId="15014"/>
    <cellStyle name="Normal 24 7 2 2 3" xfId="12406"/>
    <cellStyle name="Normal 24 7 2 2 3 2" xfId="18196"/>
    <cellStyle name="Normal 24 7 2 2 3 3" xfId="15015"/>
    <cellStyle name="Normal 24 7 2 2 4" xfId="18194"/>
    <cellStyle name="Normal 24 7 2 2 5" xfId="15013"/>
    <cellStyle name="Normal 24 7 2 3" xfId="12407"/>
    <cellStyle name="Normal 24 7 2 3 2" xfId="18197"/>
    <cellStyle name="Normal 24 7 2 3 3" xfId="15016"/>
    <cellStyle name="Normal 24 7 2 4" xfId="12408"/>
    <cellStyle name="Normal 24 7 2 4 2" xfId="18198"/>
    <cellStyle name="Normal 24 7 2 4 3" xfId="15017"/>
    <cellStyle name="Normal 24 7 2 5" xfId="18193"/>
    <cellStyle name="Normal 24 7 2 6" xfId="15012"/>
    <cellStyle name="Normal 24 7 3" xfId="12409"/>
    <cellStyle name="Normal 24 7 3 2" xfId="12410"/>
    <cellStyle name="Normal 24 7 3 2 2" xfId="18200"/>
    <cellStyle name="Normal 24 7 3 2 3" xfId="15019"/>
    <cellStyle name="Normal 24 7 3 3" xfId="12411"/>
    <cellStyle name="Normal 24 7 3 3 2" xfId="18201"/>
    <cellStyle name="Normal 24 7 3 3 3" xfId="15020"/>
    <cellStyle name="Normal 24 7 3 4" xfId="18199"/>
    <cellStyle name="Normal 24 7 3 5" xfId="15018"/>
    <cellStyle name="Normal 24 7 4" xfId="12412"/>
    <cellStyle name="Normal 24 7 4 2" xfId="12413"/>
    <cellStyle name="Normal 24 7 4 2 2" xfId="18203"/>
    <cellStyle name="Normal 24 7 4 2 3" xfId="15022"/>
    <cellStyle name="Normal 24 7 4 3" xfId="12414"/>
    <cellStyle name="Normal 24 7 4 3 2" xfId="18204"/>
    <cellStyle name="Normal 24 7 4 3 3" xfId="15023"/>
    <cellStyle name="Normal 24 7 4 4" xfId="18202"/>
    <cellStyle name="Normal 24 7 4 5" xfId="15021"/>
    <cellStyle name="Normal 24 7 5" xfId="12415"/>
    <cellStyle name="Normal 24 7 5 2" xfId="12416"/>
    <cellStyle name="Normal 24 7 5 2 2" xfId="18206"/>
    <cellStyle name="Normal 24 7 5 2 3" xfId="15025"/>
    <cellStyle name="Normal 24 7 5 3" xfId="12417"/>
    <cellStyle name="Normal 24 7 5 3 2" xfId="18207"/>
    <cellStyle name="Normal 24 7 5 3 3" xfId="15026"/>
    <cellStyle name="Normal 24 7 5 4" xfId="18205"/>
    <cellStyle name="Normal 24 7 5 5" xfId="15024"/>
    <cellStyle name="Normal 24 7 6" xfId="12418"/>
    <cellStyle name="Normal 24 7 6 2" xfId="12419"/>
    <cellStyle name="Normal 24 7 6 2 2" xfId="18209"/>
    <cellStyle name="Normal 24 7 6 2 3" xfId="15028"/>
    <cellStyle name="Normal 24 7 6 3" xfId="12420"/>
    <cellStyle name="Normal 24 7 6 3 2" xfId="18210"/>
    <cellStyle name="Normal 24 7 6 3 3" xfId="15029"/>
    <cellStyle name="Normal 24 7 6 4" xfId="18208"/>
    <cellStyle name="Normal 24 7 6 5" xfId="15027"/>
    <cellStyle name="Normal 24 7 7" xfId="12421"/>
    <cellStyle name="Normal 24 7 7 2" xfId="12422"/>
    <cellStyle name="Normal 24 7 7 2 2" xfId="18212"/>
    <cellStyle name="Normal 24 7 7 2 3" xfId="15031"/>
    <cellStyle name="Normal 24 7 7 3" xfId="12423"/>
    <cellStyle name="Normal 24 7 7 3 2" xfId="18213"/>
    <cellStyle name="Normal 24 7 7 3 3" xfId="15032"/>
    <cellStyle name="Normal 24 7 7 4" xfId="18211"/>
    <cellStyle name="Normal 24 7 7 5" xfId="15030"/>
    <cellStyle name="Normal 24 7 8" xfId="12424"/>
    <cellStyle name="Normal 24 7 8 2" xfId="18214"/>
    <cellStyle name="Normal 24 7 8 3" xfId="15033"/>
    <cellStyle name="Normal 24 7 9" xfId="12425"/>
    <cellStyle name="Normal 24 7 9 2" xfId="18215"/>
    <cellStyle name="Normal 24 7 9 3" xfId="15034"/>
    <cellStyle name="Normal 24 8" xfId="12426"/>
    <cellStyle name="Normal 24 8 2" xfId="12427"/>
    <cellStyle name="Normal 24 8 2 2" xfId="12428"/>
    <cellStyle name="Normal 24 8 2 2 2" xfId="18218"/>
    <cellStyle name="Normal 24 8 2 2 3" xfId="15037"/>
    <cellStyle name="Normal 24 8 2 3" xfId="12429"/>
    <cellStyle name="Normal 24 8 2 3 2" xfId="18219"/>
    <cellStyle name="Normal 24 8 2 3 3" xfId="15038"/>
    <cellStyle name="Normal 24 8 2 4" xfId="18217"/>
    <cellStyle name="Normal 24 8 2 5" xfId="15036"/>
    <cellStyle name="Normal 24 8 3" xfId="12430"/>
    <cellStyle name="Normal 24 8 3 2" xfId="18220"/>
    <cellStyle name="Normal 24 8 3 3" xfId="15039"/>
    <cellStyle name="Normal 24 8 4" xfId="12431"/>
    <cellStyle name="Normal 24 8 4 2" xfId="18221"/>
    <cellStyle name="Normal 24 8 4 3" xfId="15040"/>
    <cellStyle name="Normal 24 8 5" xfId="18216"/>
    <cellStyle name="Normal 24 8 6" xfId="15035"/>
    <cellStyle name="Normal 24 9" xfId="12432"/>
    <cellStyle name="Normal 24 9 2" xfId="12433"/>
    <cellStyle name="Normal 24 9 2 2" xfId="18223"/>
    <cellStyle name="Normal 24 9 2 3" xfId="15042"/>
    <cellStyle name="Normal 24 9 3" xfId="12434"/>
    <cellStyle name="Normal 24 9 3 2" xfId="18224"/>
    <cellStyle name="Normal 24 9 3 3" xfId="15043"/>
    <cellStyle name="Normal 24 9 4" xfId="18222"/>
    <cellStyle name="Normal 24 9 5" xfId="15041"/>
    <cellStyle name="Normal 25" xfId="1944"/>
    <cellStyle name="Normal 25 2" xfId="6243"/>
    <cellStyle name="Normal 25 2 2" xfId="20060"/>
    <cellStyle name="Normal 25 2 3" xfId="20059"/>
    <cellStyle name="Normal 25 3" xfId="4628"/>
    <cellStyle name="Normal 25 3 2" xfId="20062"/>
    <cellStyle name="Normal 25 3 3" xfId="20061"/>
    <cellStyle name="Normal 25 4" xfId="20063"/>
    <cellStyle name="Normal 25 5" xfId="20064"/>
    <cellStyle name="Normal 25 6" xfId="20058"/>
    <cellStyle name="Normal 26" xfId="1945"/>
    <cellStyle name="Normal 26 2" xfId="6244"/>
    <cellStyle name="Normal 26 2 2" xfId="20067"/>
    <cellStyle name="Normal 26 2 3" xfId="20066"/>
    <cellStyle name="Normal 26 3" xfId="4629"/>
    <cellStyle name="Normal 26 3 2" xfId="20069"/>
    <cellStyle name="Normal 26 3 3" xfId="20068"/>
    <cellStyle name="Normal 26 4" xfId="12435"/>
    <cellStyle name="Normal 26 4 2" xfId="20070"/>
    <cellStyle name="Normal 26 5" xfId="12436"/>
    <cellStyle name="Normal 26 6" xfId="12437"/>
    <cellStyle name="Normal 26 6 2" xfId="20065"/>
    <cellStyle name="Normal 27" xfId="1946"/>
    <cellStyle name="Normal 27 2" xfId="1947"/>
    <cellStyle name="Normal 27 2 2" xfId="6245"/>
    <cellStyle name="Normal 27 2 2 2" xfId="20073"/>
    <cellStyle name="Normal 27 2 3" xfId="20072"/>
    <cellStyle name="Normal 27 3" xfId="1948"/>
    <cellStyle name="Normal 27 3 2" xfId="9578"/>
    <cellStyle name="Normal 27 3 2 2" xfId="20075"/>
    <cellStyle name="Normal 27 3 3" xfId="20074"/>
    <cellStyle name="Normal 27 4" xfId="4630"/>
    <cellStyle name="Normal 27 4 2" xfId="20076"/>
    <cellStyle name="Normal 27 5" xfId="9832"/>
    <cellStyle name="Normal 27 5 2" xfId="20077"/>
    <cellStyle name="Normal 27 6" xfId="20071"/>
    <cellStyle name="Normal 28" xfId="1949"/>
    <cellStyle name="Normal 28 2" xfId="1950"/>
    <cellStyle name="Normal 28 2 2" xfId="6246"/>
    <cellStyle name="Normal 28 2 2 2" xfId="20080"/>
    <cellStyle name="Normal 28 2 3" xfId="20079"/>
    <cellStyle name="Normal 28 3" xfId="1951"/>
    <cellStyle name="Normal 28 3 2" xfId="9579"/>
    <cellStyle name="Normal 28 3 2 2" xfId="20082"/>
    <cellStyle name="Normal 28 3 3" xfId="20081"/>
    <cellStyle name="Normal 28 4" xfId="4631"/>
    <cellStyle name="Normal 28 4 2" xfId="20083"/>
    <cellStyle name="Normal 28 5" xfId="9833"/>
    <cellStyle name="Normal 28 5 2" xfId="20084"/>
    <cellStyle name="Normal 28 6" xfId="12438"/>
    <cellStyle name="Normal 28 6 2" xfId="20078"/>
    <cellStyle name="Normal 29" xfId="1952"/>
    <cellStyle name="Normal 29 2" xfId="1953"/>
    <cellStyle name="Normal 29 2 2" xfId="6247"/>
    <cellStyle name="Normal 29 2 2 2" xfId="20087"/>
    <cellStyle name="Normal 29 2 3" xfId="20086"/>
    <cellStyle name="Normal 29 3" xfId="1954"/>
    <cellStyle name="Normal 29 3 2" xfId="9580"/>
    <cellStyle name="Normal 29 3 2 2" xfId="20089"/>
    <cellStyle name="Normal 29 3 3" xfId="20088"/>
    <cellStyle name="Normal 29 4" xfId="4632"/>
    <cellStyle name="Normal 29 4 2" xfId="20090"/>
    <cellStyle name="Normal 29 5" xfId="9834"/>
    <cellStyle name="Normal 29 5 2" xfId="20091"/>
    <cellStyle name="Normal 29 6" xfId="20085"/>
    <cellStyle name="Normal 3" xfId="1955"/>
    <cellStyle name="Normal 3 10" xfId="1956"/>
    <cellStyle name="Normal 3 10 2" xfId="6249"/>
    <cellStyle name="Normal 3 10 2 2" xfId="20095"/>
    <cellStyle name="Normal 3 10 2 3" xfId="20094"/>
    <cellStyle name="Normal 3 10 3" xfId="4634"/>
    <cellStyle name="Normal 3 10 3 2" xfId="20097"/>
    <cellStyle name="Normal 3 10 3 3" xfId="20096"/>
    <cellStyle name="Normal 3 10 4" xfId="20098"/>
    <cellStyle name="Normal 3 10 5" xfId="20099"/>
    <cellStyle name="Normal 3 10 6" xfId="20093"/>
    <cellStyle name="Normal 3 100" xfId="1957"/>
    <cellStyle name="Normal 3 100 2" xfId="6250"/>
    <cellStyle name="Normal 3 100 2 2" xfId="20102"/>
    <cellStyle name="Normal 3 100 2 3" xfId="20101"/>
    <cellStyle name="Normal 3 100 3" xfId="4635"/>
    <cellStyle name="Normal 3 100 3 2" xfId="20104"/>
    <cellStyle name="Normal 3 100 3 3" xfId="20103"/>
    <cellStyle name="Normal 3 100 4" xfId="20105"/>
    <cellStyle name="Normal 3 100 5" xfId="20106"/>
    <cellStyle name="Normal 3 100 6" xfId="20100"/>
    <cellStyle name="Normal 3 101" xfId="1958"/>
    <cellStyle name="Normal 3 101 2" xfId="6251"/>
    <cellStyle name="Normal 3 101 2 2" xfId="20109"/>
    <cellStyle name="Normal 3 101 2 3" xfId="20108"/>
    <cellStyle name="Normal 3 101 3" xfId="4636"/>
    <cellStyle name="Normal 3 101 3 2" xfId="20111"/>
    <cellStyle name="Normal 3 101 3 3" xfId="20110"/>
    <cellStyle name="Normal 3 101 4" xfId="20112"/>
    <cellStyle name="Normal 3 101 5" xfId="20113"/>
    <cellStyle name="Normal 3 101 6" xfId="20107"/>
    <cellStyle name="Normal 3 102" xfId="1959"/>
    <cellStyle name="Normal 3 102 2" xfId="6252"/>
    <cellStyle name="Normal 3 102 2 2" xfId="20116"/>
    <cellStyle name="Normal 3 102 2 3" xfId="20115"/>
    <cellStyle name="Normal 3 102 3" xfId="4637"/>
    <cellStyle name="Normal 3 102 3 2" xfId="20118"/>
    <cellStyle name="Normal 3 102 3 3" xfId="20117"/>
    <cellStyle name="Normal 3 102 4" xfId="20119"/>
    <cellStyle name="Normal 3 102 5" xfId="20120"/>
    <cellStyle name="Normal 3 102 6" xfId="20114"/>
    <cellStyle name="Normal 3 103" xfId="1960"/>
    <cellStyle name="Normal 3 103 2" xfId="6253"/>
    <cellStyle name="Normal 3 103 2 2" xfId="20123"/>
    <cellStyle name="Normal 3 103 2 3" xfId="20122"/>
    <cellStyle name="Normal 3 103 3" xfId="4638"/>
    <cellStyle name="Normal 3 103 3 2" xfId="20125"/>
    <cellStyle name="Normal 3 103 3 3" xfId="20124"/>
    <cellStyle name="Normal 3 103 4" xfId="20126"/>
    <cellStyle name="Normal 3 103 5" xfId="20127"/>
    <cellStyle name="Normal 3 103 6" xfId="20121"/>
    <cellStyle name="Normal 3 104" xfId="4019"/>
    <cellStyle name="Normal 3 104 2" xfId="6248"/>
    <cellStyle name="Normal 3 104 2 2" xfId="20130"/>
    <cellStyle name="Normal 3 104 2 3" xfId="20129"/>
    <cellStyle name="Normal 3 104 3" xfId="8944"/>
    <cellStyle name="Normal 3 104 3 2" xfId="20132"/>
    <cellStyle name="Normal 3 104 3 3" xfId="20131"/>
    <cellStyle name="Normal 3 104 4" xfId="9915"/>
    <cellStyle name="Normal 3 104 4 2" xfId="20133"/>
    <cellStyle name="Normal 3 104 5" xfId="20128"/>
    <cellStyle name="Normal 3 105" xfId="4246"/>
    <cellStyle name="Normal 3 105 2" xfId="8945"/>
    <cellStyle name="Normal 3 105 2 2" xfId="20136"/>
    <cellStyle name="Normal 3 105 2 3" xfId="20135"/>
    <cellStyle name="Normal 3 105 3" xfId="8946"/>
    <cellStyle name="Normal 3 105 3 2" xfId="20138"/>
    <cellStyle name="Normal 3 105 3 3" xfId="20137"/>
    <cellStyle name="Normal 3 105 4" xfId="9956"/>
    <cellStyle name="Normal 3 105 4 2" xfId="20139"/>
    <cellStyle name="Normal 3 105 5" xfId="20134"/>
    <cellStyle name="Normal 3 106" xfId="4633"/>
    <cellStyle name="Normal 3 106 2" xfId="8947"/>
    <cellStyle name="Normal 3 106 2 2" xfId="8948"/>
    <cellStyle name="Normal 3 106 2 3" xfId="20141"/>
    <cellStyle name="Normal 3 106 3" xfId="8949"/>
    <cellStyle name="Normal 3 106 4" xfId="8950"/>
    <cellStyle name="Normal 3 106 5" xfId="20140"/>
    <cellStyle name="Normal 3 107" xfId="8951"/>
    <cellStyle name="Normal 3 107 2" xfId="20143"/>
    <cellStyle name="Normal 3 107 3" xfId="20142"/>
    <cellStyle name="Normal 3 108" xfId="8952"/>
    <cellStyle name="Normal 3 108 2" xfId="20144"/>
    <cellStyle name="Normal 3 109" xfId="8953"/>
    <cellStyle name="Normal 3 11" xfId="1961"/>
    <cellStyle name="Normal 3 11 2" xfId="6254"/>
    <cellStyle name="Normal 3 11 2 2" xfId="20147"/>
    <cellStyle name="Normal 3 11 2 3" xfId="20146"/>
    <cellStyle name="Normal 3 11 3" xfId="4639"/>
    <cellStyle name="Normal 3 11 3 2" xfId="20149"/>
    <cellStyle name="Normal 3 11 3 3" xfId="20148"/>
    <cellStyle name="Normal 3 11 4" xfId="20150"/>
    <cellStyle name="Normal 3 11 5" xfId="20151"/>
    <cellStyle name="Normal 3 11 6" xfId="20145"/>
    <cellStyle name="Normal 3 110" xfId="8954"/>
    <cellStyle name="Normal 3 111" xfId="8955"/>
    <cellStyle name="Normal 3 112" xfId="8956"/>
    <cellStyle name="Normal 3 113" xfId="8957"/>
    <cellStyle name="Normal 3 114" xfId="8958"/>
    <cellStyle name="Normal 3 115" xfId="20092"/>
    <cellStyle name="Normal 3 12" xfId="1962"/>
    <cellStyle name="Normal 3 12 2" xfId="6255"/>
    <cellStyle name="Normal 3 12 2 2" xfId="20154"/>
    <cellStyle name="Normal 3 12 2 3" xfId="20153"/>
    <cellStyle name="Normal 3 12 3" xfId="4640"/>
    <cellStyle name="Normal 3 12 3 2" xfId="20156"/>
    <cellStyle name="Normal 3 12 3 3" xfId="20155"/>
    <cellStyle name="Normal 3 12 4" xfId="20157"/>
    <cellStyle name="Normal 3 12 5" xfId="20158"/>
    <cellStyle name="Normal 3 12 6" xfId="20152"/>
    <cellStyle name="Normal 3 13" xfId="1963"/>
    <cellStyle name="Normal 3 13 2" xfId="6256"/>
    <cellStyle name="Normal 3 13 2 2" xfId="20161"/>
    <cellStyle name="Normal 3 13 2 3" xfId="20160"/>
    <cellStyle name="Normal 3 13 3" xfId="4641"/>
    <cellStyle name="Normal 3 13 3 2" xfId="20163"/>
    <cellStyle name="Normal 3 13 3 3" xfId="20162"/>
    <cellStyle name="Normal 3 13 4" xfId="20164"/>
    <cellStyle name="Normal 3 13 5" xfId="20165"/>
    <cellStyle name="Normal 3 13 6" xfId="20159"/>
    <cellStyle name="Normal 3 14" xfId="1964"/>
    <cellStyle name="Normal 3 14 2" xfId="6257"/>
    <cellStyle name="Normal 3 14 2 2" xfId="20168"/>
    <cellStyle name="Normal 3 14 2 3" xfId="20167"/>
    <cellStyle name="Normal 3 14 3" xfId="4642"/>
    <cellStyle name="Normal 3 14 3 2" xfId="20170"/>
    <cellStyle name="Normal 3 14 3 3" xfId="20169"/>
    <cellStyle name="Normal 3 14 4" xfId="20171"/>
    <cellStyle name="Normal 3 14 5" xfId="20172"/>
    <cellStyle name="Normal 3 14 6" xfId="20166"/>
    <cellStyle name="Normal 3 15" xfId="1965"/>
    <cellStyle name="Normal 3 15 2" xfId="6258"/>
    <cellStyle name="Normal 3 15 2 2" xfId="20175"/>
    <cellStyle name="Normal 3 15 2 3" xfId="20174"/>
    <cellStyle name="Normal 3 15 3" xfId="4643"/>
    <cellStyle name="Normal 3 15 3 2" xfId="20177"/>
    <cellStyle name="Normal 3 15 3 3" xfId="20176"/>
    <cellStyle name="Normal 3 15 4" xfId="20178"/>
    <cellStyle name="Normal 3 15 5" xfId="20179"/>
    <cellStyle name="Normal 3 15 6" xfId="20173"/>
    <cellStyle name="Normal 3 16" xfId="1966"/>
    <cellStyle name="Normal 3 16 2" xfId="6259"/>
    <cellStyle name="Normal 3 16 2 2" xfId="20182"/>
    <cellStyle name="Normal 3 16 2 3" xfId="20181"/>
    <cellStyle name="Normal 3 16 3" xfId="4644"/>
    <cellStyle name="Normal 3 16 3 2" xfId="20184"/>
    <cellStyle name="Normal 3 16 3 3" xfId="20183"/>
    <cellStyle name="Normal 3 16 4" xfId="20185"/>
    <cellStyle name="Normal 3 16 5" xfId="20186"/>
    <cellStyle name="Normal 3 16 6" xfId="20180"/>
    <cellStyle name="Normal 3 17" xfId="1967"/>
    <cellStyle name="Normal 3 17 2" xfId="6260"/>
    <cellStyle name="Normal 3 17 2 2" xfId="20189"/>
    <cellStyle name="Normal 3 17 2 3" xfId="20188"/>
    <cellStyle name="Normal 3 17 3" xfId="4645"/>
    <cellStyle name="Normal 3 17 3 2" xfId="20191"/>
    <cellStyle name="Normal 3 17 3 3" xfId="20190"/>
    <cellStyle name="Normal 3 17 4" xfId="20192"/>
    <cellStyle name="Normal 3 17 5" xfId="20193"/>
    <cellStyle name="Normal 3 17 6" xfId="20187"/>
    <cellStyle name="Normal 3 18" xfId="1968"/>
    <cellStyle name="Normal 3 18 2" xfId="6261"/>
    <cellStyle name="Normal 3 18 2 2" xfId="20196"/>
    <cellStyle name="Normal 3 18 2 3" xfId="20195"/>
    <cellStyle name="Normal 3 18 3" xfId="4646"/>
    <cellStyle name="Normal 3 18 3 2" xfId="20198"/>
    <cellStyle name="Normal 3 18 3 3" xfId="20197"/>
    <cellStyle name="Normal 3 18 4" xfId="20199"/>
    <cellStyle name="Normal 3 18 5" xfId="20200"/>
    <cellStyle name="Normal 3 18 6" xfId="20194"/>
    <cellStyle name="Normal 3 19" xfId="1969"/>
    <cellStyle name="Normal 3 19 2" xfId="6262"/>
    <cellStyle name="Normal 3 19 2 2" xfId="20203"/>
    <cellStyle name="Normal 3 19 2 3" xfId="20202"/>
    <cellStyle name="Normal 3 19 3" xfId="4647"/>
    <cellStyle name="Normal 3 19 3 2" xfId="20205"/>
    <cellStyle name="Normal 3 19 3 3" xfId="20204"/>
    <cellStyle name="Normal 3 19 4" xfId="20206"/>
    <cellStyle name="Normal 3 19 5" xfId="20207"/>
    <cellStyle name="Normal 3 19 6" xfId="20201"/>
    <cellStyle name="Normal 3 2" xfId="1970"/>
    <cellStyle name="Normal 3 2 2" xfId="1971"/>
    <cellStyle name="Normal 3 2 2 2" xfId="4215"/>
    <cellStyle name="Normal 3 2 2 2 2" xfId="9634"/>
    <cellStyle name="Normal 3 2 2 2 3" xfId="9926"/>
    <cellStyle name="Normal 3 2 2 2 4" xfId="20210"/>
    <cellStyle name="Normal 3 2 2 3" xfId="6263"/>
    <cellStyle name="Normal 3 2 2 4" xfId="9473"/>
    <cellStyle name="Normal 3 2 2 5" xfId="20209"/>
    <cellStyle name="Normal 3 2 3" xfId="1972"/>
    <cellStyle name="Normal 3 2 3 2" xfId="9581"/>
    <cellStyle name="Normal 3 2 3 2 2" xfId="20212"/>
    <cellStyle name="Normal 3 2 3 3" xfId="20211"/>
    <cellStyle name="Normal 3 2 4" xfId="4648"/>
    <cellStyle name="Normal 3 2 4 2" xfId="20213"/>
    <cellStyle name="Normal 3 2 5" xfId="9835"/>
    <cellStyle name="Normal 3 2 5 2" xfId="20214"/>
    <cellStyle name="Normal 3 2 6" xfId="20208"/>
    <cellStyle name="Normal 3 20" xfId="1973"/>
    <cellStyle name="Normal 3 20 2" xfId="6264"/>
    <cellStyle name="Normal 3 20 2 2" xfId="20217"/>
    <cellStyle name="Normal 3 20 2 3" xfId="20216"/>
    <cellStyle name="Normal 3 20 3" xfId="4649"/>
    <cellStyle name="Normal 3 20 3 2" xfId="20219"/>
    <cellStyle name="Normal 3 20 3 3" xfId="20218"/>
    <cellStyle name="Normal 3 20 4" xfId="20220"/>
    <cellStyle name="Normal 3 20 5" xfId="20221"/>
    <cellStyle name="Normal 3 20 6" xfId="20215"/>
    <cellStyle name="Normal 3 21" xfId="1974"/>
    <cellStyle name="Normal 3 21 2" xfId="6265"/>
    <cellStyle name="Normal 3 21 2 2" xfId="20224"/>
    <cellStyle name="Normal 3 21 2 3" xfId="20223"/>
    <cellStyle name="Normal 3 21 3" xfId="4650"/>
    <cellStyle name="Normal 3 21 3 2" xfId="20226"/>
    <cellStyle name="Normal 3 21 3 3" xfId="20225"/>
    <cellStyle name="Normal 3 21 4" xfId="20227"/>
    <cellStyle name="Normal 3 21 5" xfId="20228"/>
    <cellStyle name="Normal 3 21 6" xfId="20222"/>
    <cellStyle name="Normal 3 22" xfId="1975"/>
    <cellStyle name="Normal 3 22 2" xfId="6266"/>
    <cellStyle name="Normal 3 22 2 2" xfId="20231"/>
    <cellStyle name="Normal 3 22 2 3" xfId="20230"/>
    <cellStyle name="Normal 3 22 3" xfId="4651"/>
    <cellStyle name="Normal 3 22 3 2" xfId="20233"/>
    <cellStyle name="Normal 3 22 3 3" xfId="20232"/>
    <cellStyle name="Normal 3 22 4" xfId="20234"/>
    <cellStyle name="Normal 3 22 5" xfId="20235"/>
    <cellStyle name="Normal 3 22 6" xfId="20229"/>
    <cellStyle name="Normal 3 23" xfId="1976"/>
    <cellStyle name="Normal 3 23 2" xfId="6267"/>
    <cellStyle name="Normal 3 23 2 2" xfId="20238"/>
    <cellStyle name="Normal 3 23 2 3" xfId="20237"/>
    <cellStyle name="Normal 3 23 3" xfId="4652"/>
    <cellStyle name="Normal 3 23 3 2" xfId="20240"/>
    <cellStyle name="Normal 3 23 3 3" xfId="20239"/>
    <cellStyle name="Normal 3 23 4" xfId="20241"/>
    <cellStyle name="Normal 3 23 5" xfId="20242"/>
    <cellStyle name="Normal 3 23 6" xfId="20236"/>
    <cellStyle name="Normal 3 24" xfId="1977"/>
    <cellStyle name="Normal 3 24 2" xfId="6268"/>
    <cellStyle name="Normal 3 24 2 2" xfId="20245"/>
    <cellStyle name="Normal 3 24 2 3" xfId="20244"/>
    <cellStyle name="Normal 3 24 3" xfId="4653"/>
    <cellStyle name="Normal 3 24 3 2" xfId="20247"/>
    <cellStyle name="Normal 3 24 3 3" xfId="20246"/>
    <cellStyle name="Normal 3 24 4" xfId="20248"/>
    <cellStyle name="Normal 3 24 5" xfId="20249"/>
    <cellStyle name="Normal 3 24 6" xfId="20243"/>
    <cellStyle name="Normal 3 25" xfId="1978"/>
    <cellStyle name="Normal 3 25 2" xfId="6269"/>
    <cellStyle name="Normal 3 25 2 2" xfId="20252"/>
    <cellStyle name="Normal 3 25 2 3" xfId="20251"/>
    <cellStyle name="Normal 3 25 3" xfId="4654"/>
    <cellStyle name="Normal 3 25 3 2" xfId="20254"/>
    <cellStyle name="Normal 3 25 3 3" xfId="20253"/>
    <cellStyle name="Normal 3 25 4" xfId="20255"/>
    <cellStyle name="Normal 3 25 5" xfId="20256"/>
    <cellStyle name="Normal 3 25 6" xfId="20250"/>
    <cellStyle name="Normal 3 26" xfId="1979"/>
    <cellStyle name="Normal 3 26 2" xfId="6270"/>
    <cellStyle name="Normal 3 26 2 2" xfId="20259"/>
    <cellStyle name="Normal 3 26 2 3" xfId="20258"/>
    <cellStyle name="Normal 3 26 3" xfId="4655"/>
    <cellStyle name="Normal 3 26 3 2" xfId="20261"/>
    <cellStyle name="Normal 3 26 3 3" xfId="20260"/>
    <cellStyle name="Normal 3 26 4" xfId="20262"/>
    <cellStyle name="Normal 3 26 5" xfId="20263"/>
    <cellStyle name="Normal 3 26 6" xfId="20257"/>
    <cellStyle name="Normal 3 27" xfId="1980"/>
    <cellStyle name="Normal 3 27 2" xfId="6271"/>
    <cellStyle name="Normal 3 27 2 2" xfId="20266"/>
    <cellStyle name="Normal 3 27 2 3" xfId="20265"/>
    <cellStyle name="Normal 3 27 3" xfId="4656"/>
    <cellStyle name="Normal 3 27 3 2" xfId="20268"/>
    <cellStyle name="Normal 3 27 3 3" xfId="20267"/>
    <cellStyle name="Normal 3 27 4" xfId="20269"/>
    <cellStyle name="Normal 3 27 5" xfId="20270"/>
    <cellStyle name="Normal 3 27 6" xfId="20264"/>
    <cellStyle name="Normal 3 28" xfId="1981"/>
    <cellStyle name="Normal 3 28 2" xfId="6272"/>
    <cellStyle name="Normal 3 28 2 2" xfId="20273"/>
    <cellStyle name="Normal 3 28 2 3" xfId="20272"/>
    <cellStyle name="Normal 3 28 3" xfId="4657"/>
    <cellStyle name="Normal 3 28 3 2" xfId="20275"/>
    <cellStyle name="Normal 3 28 3 3" xfId="20274"/>
    <cellStyle name="Normal 3 28 4" xfId="20276"/>
    <cellStyle name="Normal 3 28 5" xfId="20277"/>
    <cellStyle name="Normal 3 28 6" xfId="20271"/>
    <cellStyle name="Normal 3 29" xfId="1982"/>
    <cellStyle name="Normal 3 29 2" xfId="6273"/>
    <cellStyle name="Normal 3 29 2 2" xfId="20280"/>
    <cellStyle name="Normal 3 29 2 3" xfId="20279"/>
    <cellStyle name="Normal 3 29 3" xfId="4658"/>
    <cellStyle name="Normal 3 29 3 2" xfId="20282"/>
    <cellStyle name="Normal 3 29 3 3" xfId="20281"/>
    <cellStyle name="Normal 3 29 4" xfId="20283"/>
    <cellStyle name="Normal 3 29 5" xfId="20284"/>
    <cellStyle name="Normal 3 29 6" xfId="20278"/>
    <cellStyle name="Normal 3 3" xfId="1983"/>
    <cellStyle name="Normal 3 3 2" xfId="1984"/>
    <cellStyle name="Normal 3 3 2 2" xfId="6274"/>
    <cellStyle name="Normal 3 3 2 2 2" xfId="20287"/>
    <cellStyle name="Normal 3 3 2 3" xfId="20286"/>
    <cellStyle name="Normal 3 3 3" xfId="1985"/>
    <cellStyle name="Normal 3 3 3 2" xfId="9582"/>
    <cellStyle name="Normal 3 3 3 2 2" xfId="20289"/>
    <cellStyle name="Normal 3 3 3 3" xfId="20288"/>
    <cellStyle name="Normal 3 3 4" xfId="4659"/>
    <cellStyle name="Normal 3 3 4 2" xfId="20290"/>
    <cellStyle name="Normal 3 3 5" xfId="9836"/>
    <cellStyle name="Normal 3 3 5 2" xfId="20291"/>
    <cellStyle name="Normal 3 3 6" xfId="20285"/>
    <cellStyle name="Normal 3 30" xfId="1986"/>
    <cellStyle name="Normal 3 30 2" xfId="6275"/>
    <cellStyle name="Normal 3 30 2 2" xfId="20294"/>
    <cellStyle name="Normal 3 30 2 3" xfId="20293"/>
    <cellStyle name="Normal 3 30 3" xfId="4660"/>
    <cellStyle name="Normal 3 30 3 2" xfId="20296"/>
    <cellStyle name="Normal 3 30 3 3" xfId="20295"/>
    <cellStyle name="Normal 3 30 4" xfId="20297"/>
    <cellStyle name="Normal 3 30 5" xfId="20298"/>
    <cellStyle name="Normal 3 30 6" xfId="20292"/>
    <cellStyle name="Normal 3 31" xfId="1987"/>
    <cellStyle name="Normal 3 31 2" xfId="6276"/>
    <cellStyle name="Normal 3 31 2 2" xfId="20301"/>
    <cellStyle name="Normal 3 31 2 3" xfId="20300"/>
    <cellStyle name="Normal 3 31 3" xfId="4661"/>
    <cellStyle name="Normal 3 31 3 2" xfId="20303"/>
    <cellStyle name="Normal 3 31 3 3" xfId="20302"/>
    <cellStyle name="Normal 3 31 4" xfId="20304"/>
    <cellStyle name="Normal 3 31 5" xfId="20305"/>
    <cellStyle name="Normal 3 31 6" xfId="20299"/>
    <cellStyle name="Normal 3 32" xfId="1988"/>
    <cellStyle name="Normal 3 32 2" xfId="6277"/>
    <cellStyle name="Normal 3 32 2 2" xfId="20308"/>
    <cellStyle name="Normal 3 32 2 3" xfId="20307"/>
    <cellStyle name="Normal 3 32 3" xfId="4662"/>
    <cellStyle name="Normal 3 32 3 2" xfId="20310"/>
    <cellStyle name="Normal 3 32 3 3" xfId="20309"/>
    <cellStyle name="Normal 3 32 4" xfId="20311"/>
    <cellStyle name="Normal 3 32 5" xfId="20312"/>
    <cellStyle name="Normal 3 32 6" xfId="20306"/>
    <cellStyle name="Normal 3 33" xfId="1989"/>
    <cellStyle name="Normal 3 33 2" xfId="6278"/>
    <cellStyle name="Normal 3 33 2 2" xfId="20315"/>
    <cellStyle name="Normal 3 33 2 3" xfId="20314"/>
    <cellStyle name="Normal 3 33 3" xfId="4663"/>
    <cellStyle name="Normal 3 33 3 2" xfId="20317"/>
    <cellStyle name="Normal 3 33 3 3" xfId="20316"/>
    <cellStyle name="Normal 3 33 4" xfId="20318"/>
    <cellStyle name="Normal 3 33 5" xfId="20319"/>
    <cellStyle name="Normal 3 33 6" xfId="20313"/>
    <cellStyle name="Normal 3 34" xfId="1990"/>
    <cellStyle name="Normal 3 34 2" xfId="6279"/>
    <cellStyle name="Normal 3 34 2 2" xfId="20322"/>
    <cellStyle name="Normal 3 34 2 3" xfId="20321"/>
    <cellStyle name="Normal 3 34 3" xfId="4664"/>
    <cellStyle name="Normal 3 34 3 2" xfId="20324"/>
    <cellStyle name="Normal 3 34 3 3" xfId="20323"/>
    <cellStyle name="Normal 3 34 4" xfId="20325"/>
    <cellStyle name="Normal 3 34 5" xfId="20326"/>
    <cellStyle name="Normal 3 34 6" xfId="20320"/>
    <cellStyle name="Normal 3 35" xfId="1991"/>
    <cellStyle name="Normal 3 35 2" xfId="6280"/>
    <cellStyle name="Normal 3 35 2 2" xfId="20329"/>
    <cellStyle name="Normal 3 35 2 3" xfId="20328"/>
    <cellStyle name="Normal 3 35 3" xfId="4665"/>
    <cellStyle name="Normal 3 35 3 2" xfId="20331"/>
    <cellStyle name="Normal 3 35 3 3" xfId="20330"/>
    <cellStyle name="Normal 3 35 4" xfId="20332"/>
    <cellStyle name="Normal 3 35 5" xfId="20333"/>
    <cellStyle name="Normal 3 35 6" xfId="20327"/>
    <cellStyle name="Normal 3 36" xfId="1992"/>
    <cellStyle name="Normal 3 36 2" xfId="6281"/>
    <cellStyle name="Normal 3 36 2 2" xfId="20336"/>
    <cellStyle name="Normal 3 36 2 3" xfId="20335"/>
    <cellStyle name="Normal 3 36 3" xfId="4666"/>
    <cellStyle name="Normal 3 36 3 2" xfId="20338"/>
    <cellStyle name="Normal 3 36 3 3" xfId="20337"/>
    <cellStyle name="Normal 3 36 4" xfId="20339"/>
    <cellStyle name="Normal 3 36 5" xfId="20340"/>
    <cellStyle name="Normal 3 36 6" xfId="20334"/>
    <cellStyle name="Normal 3 37" xfId="1993"/>
    <cellStyle name="Normal 3 37 2" xfId="6282"/>
    <cellStyle name="Normal 3 37 2 2" xfId="20343"/>
    <cellStyle name="Normal 3 37 2 3" xfId="20342"/>
    <cellStyle name="Normal 3 37 3" xfId="4667"/>
    <cellStyle name="Normal 3 37 3 2" xfId="20345"/>
    <cellStyle name="Normal 3 37 3 3" xfId="20344"/>
    <cellStyle name="Normal 3 37 4" xfId="20346"/>
    <cellStyle name="Normal 3 37 5" xfId="20347"/>
    <cellStyle name="Normal 3 37 6" xfId="20341"/>
    <cellStyle name="Normal 3 38" xfId="1994"/>
    <cellStyle name="Normal 3 38 2" xfId="6283"/>
    <cellStyle name="Normal 3 38 2 2" xfId="20350"/>
    <cellStyle name="Normal 3 38 2 3" xfId="20349"/>
    <cellStyle name="Normal 3 38 3" xfId="4668"/>
    <cellStyle name="Normal 3 38 3 2" xfId="20352"/>
    <cellStyle name="Normal 3 38 3 3" xfId="20351"/>
    <cellStyle name="Normal 3 38 4" xfId="20353"/>
    <cellStyle name="Normal 3 38 5" xfId="20354"/>
    <cellStyle name="Normal 3 38 6" xfId="20348"/>
    <cellStyle name="Normal 3 39" xfId="1995"/>
    <cellStyle name="Normal 3 39 2" xfId="6284"/>
    <cellStyle name="Normal 3 39 2 2" xfId="20357"/>
    <cellStyle name="Normal 3 39 2 3" xfId="20356"/>
    <cellStyle name="Normal 3 39 3" xfId="4669"/>
    <cellStyle name="Normal 3 39 3 2" xfId="20359"/>
    <cellStyle name="Normal 3 39 3 3" xfId="20358"/>
    <cellStyle name="Normal 3 39 4" xfId="20360"/>
    <cellStyle name="Normal 3 39 5" xfId="20361"/>
    <cellStyle name="Normal 3 39 6" xfId="20355"/>
    <cellStyle name="Normal 3 4" xfId="1996"/>
    <cellStyle name="Normal 3 4 2" xfId="1997"/>
    <cellStyle name="Normal 3 4 2 2" xfId="6285"/>
    <cellStyle name="Normal 3 4 2 2 2" xfId="20364"/>
    <cellStyle name="Normal 3 4 2 3" xfId="20363"/>
    <cellStyle name="Normal 3 4 3" xfId="1998"/>
    <cellStyle name="Normal 3 4 3 2" xfId="9583"/>
    <cellStyle name="Normal 3 4 3 2 2" xfId="20366"/>
    <cellStyle name="Normal 3 4 3 3" xfId="20365"/>
    <cellStyle name="Normal 3 4 4" xfId="4670"/>
    <cellStyle name="Normal 3 4 4 2" xfId="20367"/>
    <cellStyle name="Normal 3 4 5" xfId="9837"/>
    <cellStyle name="Normal 3 4 5 2" xfId="20368"/>
    <cellStyle name="Normal 3 4 6" xfId="20362"/>
    <cellStyle name="Normal 3 40" xfId="1999"/>
    <cellStyle name="Normal 3 40 2" xfId="6286"/>
    <cellStyle name="Normal 3 40 2 2" xfId="20371"/>
    <cellStyle name="Normal 3 40 2 3" xfId="20370"/>
    <cellStyle name="Normal 3 40 3" xfId="4671"/>
    <cellStyle name="Normal 3 40 3 2" xfId="20373"/>
    <cellStyle name="Normal 3 40 3 3" xfId="20372"/>
    <cellStyle name="Normal 3 40 4" xfId="20374"/>
    <cellStyle name="Normal 3 40 5" xfId="20375"/>
    <cellStyle name="Normal 3 40 6" xfId="20369"/>
    <cellStyle name="Normal 3 41" xfId="2000"/>
    <cellStyle name="Normal 3 41 2" xfId="6287"/>
    <cellStyle name="Normal 3 41 2 2" xfId="20378"/>
    <cellStyle name="Normal 3 41 2 3" xfId="20377"/>
    <cellStyle name="Normal 3 41 3" xfId="4672"/>
    <cellStyle name="Normal 3 41 3 2" xfId="20380"/>
    <cellStyle name="Normal 3 41 3 3" xfId="20379"/>
    <cellStyle name="Normal 3 41 4" xfId="20381"/>
    <cellStyle name="Normal 3 41 5" xfId="20382"/>
    <cellStyle name="Normal 3 41 6" xfId="20376"/>
    <cellStyle name="Normal 3 42" xfId="2001"/>
    <cellStyle name="Normal 3 42 2" xfId="6288"/>
    <cellStyle name="Normal 3 42 2 2" xfId="20385"/>
    <cellStyle name="Normal 3 42 2 3" xfId="20384"/>
    <cellStyle name="Normal 3 42 3" xfId="4673"/>
    <cellStyle name="Normal 3 42 3 2" xfId="20387"/>
    <cellStyle name="Normal 3 42 3 3" xfId="20386"/>
    <cellStyle name="Normal 3 42 4" xfId="20388"/>
    <cellStyle name="Normal 3 42 5" xfId="20389"/>
    <cellStyle name="Normal 3 42 6" xfId="20383"/>
    <cellStyle name="Normal 3 43" xfId="2002"/>
    <cellStyle name="Normal 3 43 2" xfId="6289"/>
    <cellStyle name="Normal 3 43 2 2" xfId="20392"/>
    <cellStyle name="Normal 3 43 2 3" xfId="20391"/>
    <cellStyle name="Normal 3 43 3" xfId="4674"/>
    <cellStyle name="Normal 3 43 3 2" xfId="20394"/>
    <cellStyle name="Normal 3 43 3 3" xfId="20393"/>
    <cellStyle name="Normal 3 43 4" xfId="20395"/>
    <cellStyle name="Normal 3 43 5" xfId="20396"/>
    <cellStyle name="Normal 3 43 6" xfId="20390"/>
    <cellStyle name="Normal 3 44" xfId="2003"/>
    <cellStyle name="Normal 3 44 2" xfId="6290"/>
    <cellStyle name="Normal 3 44 2 2" xfId="20399"/>
    <cellStyle name="Normal 3 44 2 3" xfId="20398"/>
    <cellStyle name="Normal 3 44 3" xfId="4675"/>
    <cellStyle name="Normal 3 44 3 2" xfId="20401"/>
    <cellStyle name="Normal 3 44 3 3" xfId="20400"/>
    <cellStyle name="Normal 3 44 4" xfId="20402"/>
    <cellStyle name="Normal 3 44 5" xfId="20403"/>
    <cellStyle name="Normal 3 44 6" xfId="20397"/>
    <cellStyle name="Normal 3 45" xfId="2004"/>
    <cellStyle name="Normal 3 45 2" xfId="6291"/>
    <cellStyle name="Normal 3 45 2 2" xfId="20406"/>
    <cellStyle name="Normal 3 45 2 3" xfId="20405"/>
    <cellStyle name="Normal 3 45 3" xfId="4676"/>
    <cellStyle name="Normal 3 45 3 2" xfId="20408"/>
    <cellStyle name="Normal 3 45 3 3" xfId="20407"/>
    <cellStyle name="Normal 3 45 4" xfId="20409"/>
    <cellStyle name="Normal 3 45 5" xfId="20410"/>
    <cellStyle name="Normal 3 45 6" xfId="20404"/>
    <cellStyle name="Normal 3 46" xfId="2005"/>
    <cellStyle name="Normal 3 46 2" xfId="6292"/>
    <cellStyle name="Normal 3 46 2 2" xfId="20413"/>
    <cellStyle name="Normal 3 46 2 3" xfId="20412"/>
    <cellStyle name="Normal 3 46 3" xfId="4677"/>
    <cellStyle name="Normal 3 46 3 2" xfId="20415"/>
    <cellStyle name="Normal 3 46 3 3" xfId="20414"/>
    <cellStyle name="Normal 3 46 4" xfId="20416"/>
    <cellStyle name="Normal 3 46 5" xfId="20417"/>
    <cellStyle name="Normal 3 46 6" xfId="20411"/>
    <cellStyle name="Normal 3 47" xfId="2006"/>
    <cellStyle name="Normal 3 47 2" xfId="6293"/>
    <cellStyle name="Normal 3 47 2 2" xfId="20420"/>
    <cellStyle name="Normal 3 47 2 3" xfId="20419"/>
    <cellStyle name="Normal 3 47 3" xfId="4678"/>
    <cellStyle name="Normal 3 47 3 2" xfId="20422"/>
    <cellStyle name="Normal 3 47 3 3" xfId="20421"/>
    <cellStyle name="Normal 3 47 4" xfId="20423"/>
    <cellStyle name="Normal 3 47 5" xfId="20424"/>
    <cellStyle name="Normal 3 47 6" xfId="20418"/>
    <cellStyle name="Normal 3 48" xfId="2007"/>
    <cellStyle name="Normal 3 48 2" xfId="6294"/>
    <cellStyle name="Normal 3 48 2 2" xfId="20427"/>
    <cellStyle name="Normal 3 48 2 3" xfId="20426"/>
    <cellStyle name="Normal 3 48 3" xfId="4679"/>
    <cellStyle name="Normal 3 48 3 2" xfId="20429"/>
    <cellStyle name="Normal 3 48 3 3" xfId="20428"/>
    <cellStyle name="Normal 3 48 4" xfId="20430"/>
    <cellStyle name="Normal 3 48 5" xfId="20431"/>
    <cellStyle name="Normal 3 48 6" xfId="20425"/>
    <cellStyle name="Normal 3 49" xfId="2008"/>
    <cellStyle name="Normal 3 49 2" xfId="6295"/>
    <cellStyle name="Normal 3 49 2 2" xfId="20434"/>
    <cellStyle name="Normal 3 49 2 3" xfId="20433"/>
    <cellStyle name="Normal 3 49 3" xfId="4680"/>
    <cellStyle name="Normal 3 49 3 2" xfId="20436"/>
    <cellStyle name="Normal 3 49 3 3" xfId="20435"/>
    <cellStyle name="Normal 3 49 4" xfId="20437"/>
    <cellStyle name="Normal 3 49 5" xfId="20438"/>
    <cellStyle name="Normal 3 49 6" xfId="20432"/>
    <cellStyle name="Normal 3 5" xfId="2009"/>
    <cellStyle name="Normal 3 5 2" xfId="2010"/>
    <cellStyle name="Normal 3 5 2 2" xfId="6296"/>
    <cellStyle name="Normal 3 5 2 2 2" xfId="20441"/>
    <cellStyle name="Normal 3 5 2 3" xfId="20440"/>
    <cellStyle name="Normal 3 5 3" xfId="2011"/>
    <cellStyle name="Normal 3 5 3 2" xfId="9584"/>
    <cellStyle name="Normal 3 5 3 2 2" xfId="20443"/>
    <cellStyle name="Normal 3 5 3 3" xfId="20442"/>
    <cellStyle name="Normal 3 5 4" xfId="4681"/>
    <cellStyle name="Normal 3 5 4 2" xfId="20444"/>
    <cellStyle name="Normal 3 5 5" xfId="9838"/>
    <cellStyle name="Normal 3 5 5 2" xfId="20445"/>
    <cellStyle name="Normal 3 5 6" xfId="20439"/>
    <cellStyle name="Normal 3 50" xfId="2012"/>
    <cellStyle name="Normal 3 50 2" xfId="6297"/>
    <cellStyle name="Normal 3 50 2 2" xfId="20448"/>
    <cellStyle name="Normal 3 50 2 3" xfId="20447"/>
    <cellStyle name="Normal 3 50 3" xfId="4682"/>
    <cellStyle name="Normal 3 50 3 2" xfId="20450"/>
    <cellStyle name="Normal 3 50 3 3" xfId="20449"/>
    <cellStyle name="Normal 3 50 4" xfId="20451"/>
    <cellStyle name="Normal 3 50 5" xfId="20452"/>
    <cellStyle name="Normal 3 50 6" xfId="20446"/>
    <cellStyle name="Normal 3 51" xfId="2013"/>
    <cellStyle name="Normal 3 51 2" xfId="6298"/>
    <cellStyle name="Normal 3 51 2 2" xfId="20455"/>
    <cellStyle name="Normal 3 51 2 3" xfId="20454"/>
    <cellStyle name="Normal 3 51 3" xfId="4683"/>
    <cellStyle name="Normal 3 51 3 2" xfId="20457"/>
    <cellStyle name="Normal 3 51 3 3" xfId="20456"/>
    <cellStyle name="Normal 3 51 4" xfId="20458"/>
    <cellStyle name="Normal 3 51 5" xfId="20459"/>
    <cellStyle name="Normal 3 51 6" xfId="20453"/>
    <cellStyle name="Normal 3 52" xfId="2014"/>
    <cellStyle name="Normal 3 52 2" xfId="6299"/>
    <cellStyle name="Normal 3 52 2 2" xfId="20462"/>
    <cellStyle name="Normal 3 52 2 3" xfId="20461"/>
    <cellStyle name="Normal 3 52 3" xfId="4684"/>
    <cellStyle name="Normal 3 52 3 2" xfId="20464"/>
    <cellStyle name="Normal 3 52 3 3" xfId="20463"/>
    <cellStyle name="Normal 3 52 4" xfId="20465"/>
    <cellStyle name="Normal 3 52 5" xfId="20466"/>
    <cellStyle name="Normal 3 52 6" xfId="20460"/>
    <cellStyle name="Normal 3 53" xfId="2015"/>
    <cellStyle name="Normal 3 53 2" xfId="6300"/>
    <cellStyle name="Normal 3 53 2 2" xfId="20469"/>
    <cellStyle name="Normal 3 53 2 3" xfId="20468"/>
    <cellStyle name="Normal 3 53 3" xfId="4685"/>
    <cellStyle name="Normal 3 53 3 2" xfId="20471"/>
    <cellStyle name="Normal 3 53 3 3" xfId="20470"/>
    <cellStyle name="Normal 3 53 4" xfId="20472"/>
    <cellStyle name="Normal 3 53 5" xfId="20473"/>
    <cellStyle name="Normal 3 53 6" xfId="20467"/>
    <cellStyle name="Normal 3 54" xfId="2016"/>
    <cellStyle name="Normal 3 54 2" xfId="6301"/>
    <cellStyle name="Normal 3 54 2 2" xfId="20476"/>
    <cellStyle name="Normal 3 54 2 3" xfId="20475"/>
    <cellStyle name="Normal 3 54 3" xfId="4686"/>
    <cellStyle name="Normal 3 54 3 2" xfId="20478"/>
    <cellStyle name="Normal 3 54 3 3" xfId="20477"/>
    <cellStyle name="Normal 3 54 4" xfId="20479"/>
    <cellStyle name="Normal 3 54 5" xfId="20480"/>
    <cellStyle name="Normal 3 54 6" xfId="20474"/>
    <cellStyle name="Normal 3 55" xfId="2017"/>
    <cellStyle name="Normal 3 55 2" xfId="6302"/>
    <cellStyle name="Normal 3 55 2 2" xfId="20483"/>
    <cellStyle name="Normal 3 55 2 3" xfId="20482"/>
    <cellStyle name="Normal 3 55 3" xfId="4687"/>
    <cellStyle name="Normal 3 55 3 2" xfId="20485"/>
    <cellStyle name="Normal 3 55 3 3" xfId="20484"/>
    <cellStyle name="Normal 3 55 4" xfId="20486"/>
    <cellStyle name="Normal 3 55 5" xfId="20487"/>
    <cellStyle name="Normal 3 55 6" xfId="20481"/>
    <cellStyle name="Normal 3 56" xfId="2018"/>
    <cellStyle name="Normal 3 56 2" xfId="6303"/>
    <cellStyle name="Normal 3 56 2 2" xfId="20490"/>
    <cellStyle name="Normal 3 56 2 3" xfId="20489"/>
    <cellStyle name="Normal 3 56 3" xfId="4688"/>
    <cellStyle name="Normal 3 56 3 2" xfId="20492"/>
    <cellStyle name="Normal 3 56 3 3" xfId="20491"/>
    <cellStyle name="Normal 3 56 4" xfId="20493"/>
    <cellStyle name="Normal 3 56 5" xfId="20494"/>
    <cellStyle name="Normal 3 56 6" xfId="20488"/>
    <cellStyle name="Normal 3 57" xfId="2019"/>
    <cellStyle name="Normal 3 57 2" xfId="6304"/>
    <cellStyle name="Normal 3 57 2 2" xfId="20497"/>
    <cellStyle name="Normal 3 57 2 3" xfId="20496"/>
    <cellStyle name="Normal 3 57 3" xfId="4689"/>
    <cellStyle name="Normal 3 57 3 2" xfId="20499"/>
    <cellStyle name="Normal 3 57 3 3" xfId="20498"/>
    <cellStyle name="Normal 3 57 4" xfId="20500"/>
    <cellStyle name="Normal 3 57 5" xfId="20501"/>
    <cellStyle name="Normal 3 57 6" xfId="20495"/>
    <cellStyle name="Normal 3 58" xfId="2020"/>
    <cellStyle name="Normal 3 58 2" xfId="6305"/>
    <cellStyle name="Normal 3 58 2 2" xfId="20504"/>
    <cellStyle name="Normal 3 58 2 3" xfId="20503"/>
    <cellStyle name="Normal 3 58 3" xfId="4690"/>
    <cellStyle name="Normal 3 58 3 2" xfId="20506"/>
    <cellStyle name="Normal 3 58 3 3" xfId="20505"/>
    <cellStyle name="Normal 3 58 4" xfId="20507"/>
    <cellStyle name="Normal 3 58 5" xfId="20508"/>
    <cellStyle name="Normal 3 58 6" xfId="20502"/>
    <cellStyle name="Normal 3 59" xfId="2021"/>
    <cellStyle name="Normal 3 59 2" xfId="6306"/>
    <cellStyle name="Normal 3 59 2 2" xfId="20511"/>
    <cellStyle name="Normal 3 59 2 3" xfId="20510"/>
    <cellStyle name="Normal 3 59 3" xfId="4691"/>
    <cellStyle name="Normal 3 59 3 2" xfId="20513"/>
    <cellStyle name="Normal 3 59 3 3" xfId="20512"/>
    <cellStyle name="Normal 3 59 4" xfId="20514"/>
    <cellStyle name="Normal 3 59 5" xfId="20515"/>
    <cellStyle name="Normal 3 59 6" xfId="20509"/>
    <cellStyle name="Normal 3 6" xfId="2022"/>
    <cellStyle name="Normal 3 6 2" xfId="6307"/>
    <cellStyle name="Normal 3 6 2 2" xfId="20518"/>
    <cellStyle name="Normal 3 6 2 3" xfId="20517"/>
    <cellStyle name="Normal 3 6 3" xfId="4692"/>
    <cellStyle name="Normal 3 6 3 2" xfId="20520"/>
    <cellStyle name="Normal 3 6 3 3" xfId="20519"/>
    <cellStyle name="Normal 3 6 4" xfId="20521"/>
    <cellStyle name="Normal 3 6 5" xfId="20522"/>
    <cellStyle name="Normal 3 6 6" xfId="20516"/>
    <cellStyle name="Normal 3 60" xfId="2023"/>
    <cellStyle name="Normal 3 60 2" xfId="6308"/>
    <cellStyle name="Normal 3 60 2 2" xfId="20525"/>
    <cellStyle name="Normal 3 60 2 3" xfId="20524"/>
    <cellStyle name="Normal 3 60 3" xfId="4693"/>
    <cellStyle name="Normal 3 60 3 2" xfId="20527"/>
    <cellStyle name="Normal 3 60 3 3" xfId="20526"/>
    <cellStyle name="Normal 3 60 4" xfId="20528"/>
    <cellStyle name="Normal 3 60 5" xfId="20529"/>
    <cellStyle name="Normal 3 60 6" xfId="20523"/>
    <cellStyle name="Normal 3 61" xfId="2024"/>
    <cellStyle name="Normal 3 61 2" xfId="6309"/>
    <cellStyle name="Normal 3 61 2 2" xfId="20532"/>
    <cellStyle name="Normal 3 61 2 3" xfId="20531"/>
    <cellStyle name="Normal 3 61 3" xfId="4694"/>
    <cellStyle name="Normal 3 61 3 2" xfId="20534"/>
    <cellStyle name="Normal 3 61 3 3" xfId="20533"/>
    <cellStyle name="Normal 3 61 4" xfId="20535"/>
    <cellStyle name="Normal 3 61 5" xfId="20536"/>
    <cellStyle name="Normal 3 61 6" xfId="20530"/>
    <cellStyle name="Normal 3 62" xfId="2025"/>
    <cellStyle name="Normal 3 62 2" xfId="6310"/>
    <cellStyle name="Normal 3 62 2 2" xfId="20539"/>
    <cellStyle name="Normal 3 62 2 3" xfId="20538"/>
    <cellStyle name="Normal 3 62 3" xfId="4695"/>
    <cellStyle name="Normal 3 62 3 2" xfId="20541"/>
    <cellStyle name="Normal 3 62 3 3" xfId="20540"/>
    <cellStyle name="Normal 3 62 4" xfId="20542"/>
    <cellStyle name="Normal 3 62 5" xfId="20543"/>
    <cellStyle name="Normal 3 62 6" xfId="20537"/>
    <cellStyle name="Normal 3 63" xfId="2026"/>
    <cellStyle name="Normal 3 63 2" xfId="6311"/>
    <cellStyle name="Normal 3 63 2 2" xfId="20546"/>
    <cellStyle name="Normal 3 63 2 3" xfId="20545"/>
    <cellStyle name="Normal 3 63 3" xfId="4696"/>
    <cellStyle name="Normal 3 63 3 2" xfId="20548"/>
    <cellStyle name="Normal 3 63 3 3" xfId="20547"/>
    <cellStyle name="Normal 3 63 4" xfId="20549"/>
    <cellStyle name="Normal 3 63 5" xfId="20550"/>
    <cellStyle name="Normal 3 63 6" xfId="20544"/>
    <cellStyle name="Normal 3 64" xfId="2027"/>
    <cellStyle name="Normal 3 64 2" xfId="6312"/>
    <cellStyle name="Normal 3 64 2 2" xfId="20553"/>
    <cellStyle name="Normal 3 64 2 3" xfId="20552"/>
    <cellStyle name="Normal 3 64 3" xfId="4697"/>
    <cellStyle name="Normal 3 64 3 2" xfId="20555"/>
    <cellStyle name="Normal 3 64 3 3" xfId="20554"/>
    <cellStyle name="Normal 3 64 4" xfId="20556"/>
    <cellStyle name="Normal 3 64 5" xfId="20557"/>
    <cellStyle name="Normal 3 64 6" xfId="20551"/>
    <cellStyle name="Normal 3 65" xfId="2028"/>
    <cellStyle name="Normal 3 65 2" xfId="6313"/>
    <cellStyle name="Normal 3 65 2 2" xfId="20560"/>
    <cellStyle name="Normal 3 65 2 3" xfId="20559"/>
    <cellStyle name="Normal 3 65 3" xfId="4698"/>
    <cellStyle name="Normal 3 65 3 2" xfId="20562"/>
    <cellStyle name="Normal 3 65 3 3" xfId="20561"/>
    <cellStyle name="Normal 3 65 4" xfId="20563"/>
    <cellStyle name="Normal 3 65 5" xfId="20564"/>
    <cellStyle name="Normal 3 65 6" xfId="20558"/>
    <cellStyle name="Normal 3 66" xfId="2029"/>
    <cellStyle name="Normal 3 66 2" xfId="6314"/>
    <cellStyle name="Normal 3 66 2 2" xfId="20567"/>
    <cellStyle name="Normal 3 66 2 3" xfId="20566"/>
    <cellStyle name="Normal 3 66 3" xfId="4699"/>
    <cellStyle name="Normal 3 66 3 2" xfId="20569"/>
    <cellStyle name="Normal 3 66 3 3" xfId="20568"/>
    <cellStyle name="Normal 3 66 4" xfId="20570"/>
    <cellStyle name="Normal 3 66 5" xfId="20571"/>
    <cellStyle name="Normal 3 66 6" xfId="20565"/>
    <cellStyle name="Normal 3 67" xfId="2030"/>
    <cellStyle name="Normal 3 67 2" xfId="6315"/>
    <cellStyle name="Normal 3 67 2 2" xfId="20574"/>
    <cellStyle name="Normal 3 67 2 3" xfId="20573"/>
    <cellStyle name="Normal 3 67 3" xfId="4700"/>
    <cellStyle name="Normal 3 67 3 2" xfId="20576"/>
    <cellStyle name="Normal 3 67 3 3" xfId="20575"/>
    <cellStyle name="Normal 3 67 4" xfId="20577"/>
    <cellStyle name="Normal 3 67 5" xfId="20578"/>
    <cellStyle name="Normal 3 67 6" xfId="20572"/>
    <cellStyle name="Normal 3 68" xfId="2031"/>
    <cellStyle name="Normal 3 68 2" xfId="6316"/>
    <cellStyle name="Normal 3 68 2 2" xfId="20581"/>
    <cellStyle name="Normal 3 68 2 3" xfId="20580"/>
    <cellStyle name="Normal 3 68 3" xfId="4701"/>
    <cellStyle name="Normal 3 68 3 2" xfId="20583"/>
    <cellStyle name="Normal 3 68 3 3" xfId="20582"/>
    <cellStyle name="Normal 3 68 4" xfId="20584"/>
    <cellStyle name="Normal 3 68 5" xfId="20585"/>
    <cellStyle name="Normal 3 68 6" xfId="20579"/>
    <cellStyle name="Normal 3 69" xfId="2032"/>
    <cellStyle name="Normal 3 69 2" xfId="6317"/>
    <cellStyle name="Normal 3 69 2 2" xfId="20588"/>
    <cellStyle name="Normal 3 69 2 3" xfId="20587"/>
    <cellStyle name="Normal 3 69 3" xfId="4702"/>
    <cellStyle name="Normal 3 69 3 2" xfId="20590"/>
    <cellStyle name="Normal 3 69 3 3" xfId="20589"/>
    <cellStyle name="Normal 3 69 4" xfId="20591"/>
    <cellStyle name="Normal 3 69 5" xfId="20592"/>
    <cellStyle name="Normal 3 69 6" xfId="20586"/>
    <cellStyle name="Normal 3 7" xfId="2033"/>
    <cellStyle name="Normal 3 7 2" xfId="6318"/>
    <cellStyle name="Normal 3 7 2 2" xfId="20595"/>
    <cellStyle name="Normal 3 7 2 3" xfId="20594"/>
    <cellStyle name="Normal 3 7 3" xfId="4703"/>
    <cellStyle name="Normal 3 7 3 2" xfId="20597"/>
    <cellStyle name="Normal 3 7 3 3" xfId="20596"/>
    <cellStyle name="Normal 3 7 4" xfId="20598"/>
    <cellStyle name="Normal 3 7 5" xfId="20599"/>
    <cellStyle name="Normal 3 7 6" xfId="20593"/>
    <cellStyle name="Normal 3 70" xfId="2034"/>
    <cellStyle name="Normal 3 70 2" xfId="6319"/>
    <cellStyle name="Normal 3 70 2 2" xfId="20602"/>
    <cellStyle name="Normal 3 70 2 3" xfId="20601"/>
    <cellStyle name="Normal 3 70 3" xfId="4704"/>
    <cellStyle name="Normal 3 70 3 2" xfId="20604"/>
    <cellStyle name="Normal 3 70 3 3" xfId="20603"/>
    <cellStyle name="Normal 3 70 4" xfId="20605"/>
    <cellStyle name="Normal 3 70 5" xfId="20606"/>
    <cellStyle name="Normal 3 70 6" xfId="20600"/>
    <cellStyle name="Normal 3 71" xfId="2035"/>
    <cellStyle name="Normal 3 71 2" xfId="6320"/>
    <cellStyle name="Normal 3 71 2 2" xfId="20609"/>
    <cellStyle name="Normal 3 71 2 3" xfId="20608"/>
    <cellStyle name="Normal 3 71 3" xfId="4705"/>
    <cellStyle name="Normal 3 71 3 2" xfId="20611"/>
    <cellStyle name="Normal 3 71 3 3" xfId="20610"/>
    <cellStyle name="Normal 3 71 4" xfId="20612"/>
    <cellStyle name="Normal 3 71 5" xfId="20613"/>
    <cellStyle name="Normal 3 71 6" xfId="20607"/>
    <cellStyle name="Normal 3 72" xfId="2036"/>
    <cellStyle name="Normal 3 72 2" xfId="6321"/>
    <cellStyle name="Normal 3 72 2 2" xfId="20616"/>
    <cellStyle name="Normal 3 72 2 3" xfId="20615"/>
    <cellStyle name="Normal 3 72 3" xfId="4706"/>
    <cellStyle name="Normal 3 72 3 2" xfId="20618"/>
    <cellStyle name="Normal 3 72 3 3" xfId="20617"/>
    <cellStyle name="Normal 3 72 4" xfId="20619"/>
    <cellStyle name="Normal 3 72 5" xfId="20620"/>
    <cellStyle name="Normal 3 72 6" xfId="20614"/>
    <cellStyle name="Normal 3 73" xfId="2037"/>
    <cellStyle name="Normal 3 73 2" xfId="6322"/>
    <cellStyle name="Normal 3 73 2 2" xfId="20623"/>
    <cellStyle name="Normal 3 73 2 3" xfId="20622"/>
    <cellStyle name="Normal 3 73 3" xfId="4707"/>
    <cellStyle name="Normal 3 73 3 2" xfId="20625"/>
    <cellStyle name="Normal 3 73 3 3" xfId="20624"/>
    <cellStyle name="Normal 3 73 4" xfId="20626"/>
    <cellStyle name="Normal 3 73 5" xfId="20627"/>
    <cellStyle name="Normal 3 73 6" xfId="20621"/>
    <cellStyle name="Normal 3 74" xfId="2038"/>
    <cellStyle name="Normal 3 74 2" xfId="6323"/>
    <cellStyle name="Normal 3 74 2 2" xfId="20630"/>
    <cellStyle name="Normal 3 74 2 3" xfId="20629"/>
    <cellStyle name="Normal 3 74 3" xfId="4708"/>
    <cellStyle name="Normal 3 74 3 2" xfId="20632"/>
    <cellStyle name="Normal 3 74 3 3" xfId="20631"/>
    <cellStyle name="Normal 3 74 4" xfId="20633"/>
    <cellStyle name="Normal 3 74 5" xfId="20634"/>
    <cellStyle name="Normal 3 74 6" xfId="20628"/>
    <cellStyle name="Normal 3 75" xfId="2039"/>
    <cellStyle name="Normal 3 75 2" xfId="6324"/>
    <cellStyle name="Normal 3 75 2 2" xfId="20637"/>
    <cellStyle name="Normal 3 75 2 3" xfId="20636"/>
    <cellStyle name="Normal 3 75 3" xfId="4709"/>
    <cellStyle name="Normal 3 75 3 2" xfId="20639"/>
    <cellStyle name="Normal 3 75 3 3" xfId="20638"/>
    <cellStyle name="Normal 3 75 4" xfId="20640"/>
    <cellStyle name="Normal 3 75 5" xfId="20641"/>
    <cellStyle name="Normal 3 75 6" xfId="20635"/>
    <cellStyle name="Normal 3 76" xfId="2040"/>
    <cellStyle name="Normal 3 76 2" xfId="6325"/>
    <cellStyle name="Normal 3 76 2 2" xfId="20644"/>
    <cellStyle name="Normal 3 76 2 3" xfId="20643"/>
    <cellStyle name="Normal 3 76 3" xfId="4710"/>
    <cellStyle name="Normal 3 76 3 2" xfId="20646"/>
    <cellStyle name="Normal 3 76 3 3" xfId="20645"/>
    <cellStyle name="Normal 3 76 4" xfId="20647"/>
    <cellStyle name="Normal 3 76 5" xfId="20648"/>
    <cellStyle name="Normal 3 76 6" xfId="20642"/>
    <cellStyle name="Normal 3 77" xfId="2041"/>
    <cellStyle name="Normal 3 77 2" xfId="6326"/>
    <cellStyle name="Normal 3 77 2 2" xfId="20651"/>
    <cellStyle name="Normal 3 77 2 3" xfId="20650"/>
    <cellStyle name="Normal 3 77 3" xfId="4711"/>
    <cellStyle name="Normal 3 77 3 2" xfId="20653"/>
    <cellStyle name="Normal 3 77 3 3" xfId="20652"/>
    <cellStyle name="Normal 3 77 4" xfId="20654"/>
    <cellStyle name="Normal 3 77 5" xfId="20655"/>
    <cellStyle name="Normal 3 77 6" xfId="20649"/>
    <cellStyle name="Normal 3 78" xfId="2042"/>
    <cellStyle name="Normal 3 78 2" xfId="6327"/>
    <cellStyle name="Normal 3 78 2 2" xfId="20658"/>
    <cellStyle name="Normal 3 78 2 3" xfId="20657"/>
    <cellStyle name="Normal 3 78 3" xfId="4712"/>
    <cellStyle name="Normal 3 78 3 2" xfId="20660"/>
    <cellStyle name="Normal 3 78 3 3" xfId="20659"/>
    <cellStyle name="Normal 3 78 4" xfId="20661"/>
    <cellStyle name="Normal 3 78 5" xfId="20662"/>
    <cellStyle name="Normal 3 78 6" xfId="20656"/>
    <cellStyle name="Normal 3 79" xfId="2043"/>
    <cellStyle name="Normal 3 79 2" xfId="6328"/>
    <cellStyle name="Normal 3 79 2 2" xfId="20665"/>
    <cellStyle name="Normal 3 79 2 3" xfId="20664"/>
    <cellStyle name="Normal 3 79 3" xfId="4713"/>
    <cellStyle name="Normal 3 79 3 2" xfId="20667"/>
    <cellStyle name="Normal 3 79 3 3" xfId="20666"/>
    <cellStyle name="Normal 3 79 4" xfId="20668"/>
    <cellStyle name="Normal 3 79 5" xfId="20669"/>
    <cellStyle name="Normal 3 79 6" xfId="20663"/>
    <cellStyle name="Normal 3 8" xfId="2044"/>
    <cellStyle name="Normal 3 8 2" xfId="6329"/>
    <cellStyle name="Normal 3 8 2 2" xfId="20672"/>
    <cellStyle name="Normal 3 8 2 3" xfId="20671"/>
    <cellStyle name="Normal 3 8 3" xfId="4714"/>
    <cellStyle name="Normal 3 8 3 2" xfId="20674"/>
    <cellStyle name="Normal 3 8 3 3" xfId="20673"/>
    <cellStyle name="Normal 3 8 4" xfId="20675"/>
    <cellStyle name="Normal 3 8 5" xfId="20676"/>
    <cellStyle name="Normal 3 8 6" xfId="20670"/>
    <cellStyle name="Normal 3 80" xfId="2045"/>
    <cellStyle name="Normal 3 80 2" xfId="6330"/>
    <cellStyle name="Normal 3 80 2 2" xfId="20679"/>
    <cellStyle name="Normal 3 80 2 3" xfId="20678"/>
    <cellStyle name="Normal 3 80 3" xfId="4715"/>
    <cellStyle name="Normal 3 80 3 2" xfId="20681"/>
    <cellStyle name="Normal 3 80 3 3" xfId="20680"/>
    <cellStyle name="Normal 3 80 4" xfId="20682"/>
    <cellStyle name="Normal 3 80 5" xfId="20683"/>
    <cellStyle name="Normal 3 80 6" xfId="20677"/>
    <cellStyle name="Normal 3 81" xfId="2046"/>
    <cellStyle name="Normal 3 81 2" xfId="6331"/>
    <cellStyle name="Normal 3 81 2 2" xfId="20686"/>
    <cellStyle name="Normal 3 81 2 3" xfId="20685"/>
    <cellStyle name="Normal 3 81 3" xfId="4716"/>
    <cellStyle name="Normal 3 81 3 2" xfId="20688"/>
    <cellStyle name="Normal 3 81 3 3" xfId="20687"/>
    <cellStyle name="Normal 3 81 4" xfId="20689"/>
    <cellStyle name="Normal 3 81 5" xfId="20690"/>
    <cellStyle name="Normal 3 81 6" xfId="20684"/>
    <cellStyle name="Normal 3 82" xfId="2047"/>
    <cellStyle name="Normal 3 82 2" xfId="6332"/>
    <cellStyle name="Normal 3 82 2 2" xfId="20693"/>
    <cellStyle name="Normal 3 82 2 3" xfId="20692"/>
    <cellStyle name="Normal 3 82 3" xfId="4717"/>
    <cellStyle name="Normal 3 82 3 2" xfId="20695"/>
    <cellStyle name="Normal 3 82 3 3" xfId="20694"/>
    <cellStyle name="Normal 3 82 4" xfId="20696"/>
    <cellStyle name="Normal 3 82 5" xfId="20697"/>
    <cellStyle name="Normal 3 82 6" xfId="20691"/>
    <cellStyle name="Normal 3 83" xfId="2048"/>
    <cellStyle name="Normal 3 83 2" xfId="6333"/>
    <cellStyle name="Normal 3 83 2 2" xfId="20700"/>
    <cellStyle name="Normal 3 83 2 3" xfId="20699"/>
    <cellStyle name="Normal 3 83 3" xfId="4718"/>
    <cellStyle name="Normal 3 83 3 2" xfId="20702"/>
    <cellStyle name="Normal 3 83 3 3" xfId="20701"/>
    <cellStyle name="Normal 3 83 4" xfId="20703"/>
    <cellStyle name="Normal 3 83 5" xfId="20704"/>
    <cellStyle name="Normal 3 83 6" xfId="20698"/>
    <cellStyle name="Normal 3 84" xfId="2049"/>
    <cellStyle name="Normal 3 84 2" xfId="6334"/>
    <cellStyle name="Normal 3 84 2 2" xfId="20707"/>
    <cellStyle name="Normal 3 84 2 3" xfId="20706"/>
    <cellStyle name="Normal 3 84 3" xfId="4719"/>
    <cellStyle name="Normal 3 84 3 2" xfId="20709"/>
    <cellStyle name="Normal 3 84 3 3" xfId="20708"/>
    <cellStyle name="Normal 3 84 4" xfId="20710"/>
    <cellStyle name="Normal 3 84 5" xfId="20711"/>
    <cellStyle name="Normal 3 84 6" xfId="20705"/>
    <cellStyle name="Normal 3 85" xfId="2050"/>
    <cellStyle name="Normal 3 85 2" xfId="6335"/>
    <cellStyle name="Normal 3 85 2 2" xfId="20714"/>
    <cellStyle name="Normal 3 85 2 3" xfId="20713"/>
    <cellStyle name="Normal 3 85 3" xfId="4720"/>
    <cellStyle name="Normal 3 85 3 2" xfId="20716"/>
    <cellStyle name="Normal 3 85 3 3" xfId="20715"/>
    <cellStyle name="Normal 3 85 4" xfId="20717"/>
    <cellStyle name="Normal 3 85 5" xfId="20718"/>
    <cellStyle name="Normal 3 85 6" xfId="20712"/>
    <cellStyle name="Normal 3 86" xfId="2051"/>
    <cellStyle name="Normal 3 86 2" xfId="6336"/>
    <cellStyle name="Normal 3 86 2 2" xfId="20721"/>
    <cellStyle name="Normal 3 86 2 3" xfId="20720"/>
    <cellStyle name="Normal 3 86 3" xfId="4721"/>
    <cellStyle name="Normal 3 86 3 2" xfId="20723"/>
    <cellStyle name="Normal 3 86 3 3" xfId="20722"/>
    <cellStyle name="Normal 3 86 4" xfId="20724"/>
    <cellStyle name="Normal 3 86 5" xfId="20725"/>
    <cellStyle name="Normal 3 86 6" xfId="20719"/>
    <cellStyle name="Normal 3 87" xfId="2052"/>
    <cellStyle name="Normal 3 87 2" xfId="6337"/>
    <cellStyle name="Normal 3 87 2 2" xfId="20728"/>
    <cellStyle name="Normal 3 87 2 3" xfId="20727"/>
    <cellStyle name="Normal 3 87 3" xfId="4722"/>
    <cellStyle name="Normal 3 87 3 2" xfId="20730"/>
    <cellStyle name="Normal 3 87 3 3" xfId="20729"/>
    <cellStyle name="Normal 3 87 4" xfId="20731"/>
    <cellStyle name="Normal 3 87 5" xfId="20732"/>
    <cellStyle name="Normal 3 87 6" xfId="20726"/>
    <cellStyle name="Normal 3 88" xfId="2053"/>
    <cellStyle name="Normal 3 88 2" xfId="6338"/>
    <cellStyle name="Normal 3 88 2 2" xfId="20735"/>
    <cellStyle name="Normal 3 88 2 3" xfId="20734"/>
    <cellStyle name="Normal 3 88 3" xfId="4723"/>
    <cellStyle name="Normal 3 88 3 2" xfId="20737"/>
    <cellStyle name="Normal 3 88 3 3" xfId="20736"/>
    <cellStyle name="Normal 3 88 4" xfId="20738"/>
    <cellStyle name="Normal 3 88 5" xfId="20739"/>
    <cellStyle name="Normal 3 88 6" xfId="20733"/>
    <cellStyle name="Normal 3 89" xfId="2054"/>
    <cellStyle name="Normal 3 89 2" xfId="6339"/>
    <cellStyle name="Normal 3 89 2 2" xfId="20742"/>
    <cellStyle name="Normal 3 89 2 3" xfId="20741"/>
    <cellStyle name="Normal 3 89 3" xfId="4724"/>
    <cellStyle name="Normal 3 89 3 2" xfId="20744"/>
    <cellStyle name="Normal 3 89 3 3" xfId="20743"/>
    <cellStyle name="Normal 3 89 4" xfId="20745"/>
    <cellStyle name="Normal 3 89 5" xfId="20746"/>
    <cellStyle name="Normal 3 89 6" xfId="20740"/>
    <cellStyle name="Normal 3 9" xfId="2055"/>
    <cellStyle name="Normal 3 9 2" xfId="6340"/>
    <cellStyle name="Normal 3 9 2 2" xfId="20749"/>
    <cellStyle name="Normal 3 9 2 3" xfId="20748"/>
    <cellStyle name="Normal 3 9 3" xfId="4725"/>
    <cellStyle name="Normal 3 9 3 2" xfId="20751"/>
    <cellStyle name="Normal 3 9 3 3" xfId="20750"/>
    <cellStyle name="Normal 3 9 4" xfId="20752"/>
    <cellStyle name="Normal 3 9 5" xfId="20753"/>
    <cellStyle name="Normal 3 9 6" xfId="20747"/>
    <cellStyle name="Normal 3 90" xfId="2056"/>
    <cellStyle name="Normal 3 90 2" xfId="6341"/>
    <cellStyle name="Normal 3 90 2 2" xfId="20756"/>
    <cellStyle name="Normal 3 90 2 3" xfId="20755"/>
    <cellStyle name="Normal 3 90 3" xfId="4726"/>
    <cellStyle name="Normal 3 90 3 2" xfId="20758"/>
    <cellStyle name="Normal 3 90 3 3" xfId="20757"/>
    <cellStyle name="Normal 3 90 4" xfId="20759"/>
    <cellStyle name="Normal 3 90 5" xfId="20760"/>
    <cellStyle name="Normal 3 90 6" xfId="20754"/>
    <cellStyle name="Normal 3 91" xfId="2057"/>
    <cellStyle name="Normal 3 91 2" xfId="6342"/>
    <cellStyle name="Normal 3 91 2 2" xfId="20763"/>
    <cellStyle name="Normal 3 91 2 3" xfId="20762"/>
    <cellStyle name="Normal 3 91 3" xfId="4727"/>
    <cellStyle name="Normal 3 91 3 2" xfId="20765"/>
    <cellStyle name="Normal 3 91 3 3" xfId="20764"/>
    <cellStyle name="Normal 3 91 4" xfId="20766"/>
    <cellStyle name="Normal 3 91 5" xfId="20767"/>
    <cellStyle name="Normal 3 91 6" xfId="20761"/>
    <cellStyle name="Normal 3 92" xfId="2058"/>
    <cellStyle name="Normal 3 92 2" xfId="6343"/>
    <cellStyle name="Normal 3 92 2 2" xfId="20770"/>
    <cellStyle name="Normal 3 92 2 3" xfId="20769"/>
    <cellStyle name="Normal 3 92 3" xfId="4728"/>
    <cellStyle name="Normal 3 92 3 2" xfId="20772"/>
    <cellStyle name="Normal 3 92 3 3" xfId="20771"/>
    <cellStyle name="Normal 3 92 4" xfId="20773"/>
    <cellStyle name="Normal 3 92 5" xfId="20774"/>
    <cellStyle name="Normal 3 92 6" xfId="20768"/>
    <cellStyle name="Normal 3 93" xfId="2059"/>
    <cellStyle name="Normal 3 93 2" xfId="6344"/>
    <cellStyle name="Normal 3 93 2 2" xfId="20777"/>
    <cellStyle name="Normal 3 93 2 3" xfId="20776"/>
    <cellStyle name="Normal 3 93 3" xfId="4729"/>
    <cellStyle name="Normal 3 93 3 2" xfId="20779"/>
    <cellStyle name="Normal 3 93 3 3" xfId="20778"/>
    <cellStyle name="Normal 3 93 4" xfId="20780"/>
    <cellStyle name="Normal 3 93 5" xfId="20781"/>
    <cellStyle name="Normal 3 93 6" xfId="20775"/>
    <cellStyle name="Normal 3 94" xfId="2060"/>
    <cellStyle name="Normal 3 94 2" xfId="6345"/>
    <cellStyle name="Normal 3 94 2 2" xfId="20784"/>
    <cellStyle name="Normal 3 94 2 3" xfId="20783"/>
    <cellStyle name="Normal 3 94 3" xfId="4730"/>
    <cellStyle name="Normal 3 94 3 2" xfId="20786"/>
    <cellStyle name="Normal 3 94 3 3" xfId="20785"/>
    <cellStyle name="Normal 3 94 4" xfId="20787"/>
    <cellStyle name="Normal 3 94 5" xfId="20788"/>
    <cellStyle name="Normal 3 94 6" xfId="20782"/>
    <cellStyle name="Normal 3 95" xfId="2061"/>
    <cellStyle name="Normal 3 95 2" xfId="6346"/>
    <cellStyle name="Normal 3 95 2 2" xfId="20791"/>
    <cellStyle name="Normal 3 95 2 3" xfId="20790"/>
    <cellStyle name="Normal 3 95 3" xfId="4731"/>
    <cellStyle name="Normal 3 95 3 2" xfId="20793"/>
    <cellStyle name="Normal 3 95 3 3" xfId="20792"/>
    <cellStyle name="Normal 3 95 4" xfId="20794"/>
    <cellStyle name="Normal 3 95 5" xfId="20795"/>
    <cellStyle name="Normal 3 95 6" xfId="20789"/>
    <cellStyle name="Normal 3 96" xfId="2062"/>
    <cellStyle name="Normal 3 96 2" xfId="6347"/>
    <cellStyle name="Normal 3 96 2 2" xfId="20798"/>
    <cellStyle name="Normal 3 96 2 3" xfId="20797"/>
    <cellStyle name="Normal 3 96 3" xfId="4732"/>
    <cellStyle name="Normal 3 96 3 2" xfId="20800"/>
    <cellStyle name="Normal 3 96 3 3" xfId="20799"/>
    <cellStyle name="Normal 3 96 4" xfId="20801"/>
    <cellStyle name="Normal 3 96 5" xfId="20802"/>
    <cellStyle name="Normal 3 96 6" xfId="20796"/>
    <cellStyle name="Normal 3 97" xfId="2063"/>
    <cellStyle name="Normal 3 97 2" xfId="6348"/>
    <cellStyle name="Normal 3 97 2 2" xfId="20805"/>
    <cellStyle name="Normal 3 97 2 3" xfId="20804"/>
    <cellStyle name="Normal 3 97 3" xfId="4733"/>
    <cellStyle name="Normal 3 97 3 2" xfId="20807"/>
    <cellStyle name="Normal 3 97 3 3" xfId="20806"/>
    <cellStyle name="Normal 3 97 4" xfId="20808"/>
    <cellStyle name="Normal 3 97 5" xfId="20809"/>
    <cellStyle name="Normal 3 97 6" xfId="20803"/>
    <cellStyle name="Normal 3 98" xfId="2064"/>
    <cellStyle name="Normal 3 98 2" xfId="6349"/>
    <cellStyle name="Normal 3 98 2 2" xfId="20812"/>
    <cellStyle name="Normal 3 98 2 3" xfId="20811"/>
    <cellStyle name="Normal 3 98 3" xfId="4734"/>
    <cellStyle name="Normal 3 98 3 2" xfId="20814"/>
    <cellStyle name="Normal 3 98 3 3" xfId="20813"/>
    <cellStyle name="Normal 3 98 4" xfId="20815"/>
    <cellStyle name="Normal 3 98 5" xfId="20816"/>
    <cellStyle name="Normal 3 98 6" xfId="20810"/>
    <cellStyle name="Normal 3 99" xfId="2065"/>
    <cellStyle name="Normal 3 99 2" xfId="6350"/>
    <cellStyle name="Normal 3 99 2 2" xfId="20819"/>
    <cellStyle name="Normal 3 99 2 3" xfId="20818"/>
    <cellStyle name="Normal 3 99 3" xfId="4735"/>
    <cellStyle name="Normal 3 99 3 2" xfId="20821"/>
    <cellStyle name="Normal 3 99 3 3" xfId="20820"/>
    <cellStyle name="Normal 3 99 4" xfId="20822"/>
    <cellStyle name="Normal 3 99 5" xfId="20823"/>
    <cellStyle name="Normal 3 99 6" xfId="20817"/>
    <cellStyle name="Normal 3_KC E&amp;G pivot" xfId="2066"/>
    <cellStyle name="Normal 30" xfId="2067"/>
    <cellStyle name="Normal 30 2" xfId="2068"/>
    <cellStyle name="Normal 30 2 2" xfId="6351"/>
    <cellStyle name="Normal 30 2 2 2" xfId="20826"/>
    <cellStyle name="Normal 30 2 3" xfId="20825"/>
    <cellStyle name="Normal 30 3" xfId="2069"/>
    <cellStyle name="Normal 30 3 2" xfId="9587"/>
    <cellStyle name="Normal 30 3 2 2" xfId="20828"/>
    <cellStyle name="Normal 30 3 3" xfId="20827"/>
    <cellStyle name="Normal 30 4" xfId="4736"/>
    <cellStyle name="Normal 30 4 2" xfId="20829"/>
    <cellStyle name="Normal 30 5" xfId="9839"/>
    <cellStyle name="Normal 30 5 2" xfId="20830"/>
    <cellStyle name="Normal 30 6" xfId="12439"/>
    <cellStyle name="Normal 30 6 2" xfId="20824"/>
    <cellStyle name="Normal 31" xfId="2070"/>
    <cellStyle name="Normal 31 2" xfId="2071"/>
    <cellStyle name="Normal 31 2 2" xfId="6352"/>
    <cellStyle name="Normal 31 2 2 2" xfId="12440"/>
    <cellStyle name="Normal 31 2 2 2 2" xfId="18225"/>
    <cellStyle name="Normal 31 2 2 2 3" xfId="15044"/>
    <cellStyle name="Normal 31 2 2 3" xfId="12441"/>
    <cellStyle name="Normal 31 2 2 3 2" xfId="18226"/>
    <cellStyle name="Normal 31 2 2 3 3" xfId="15045"/>
    <cellStyle name="Normal 31 2 3" xfId="12442"/>
    <cellStyle name="Normal 31 2 3 2" xfId="18227"/>
    <cellStyle name="Normal 31 2 3 3" xfId="15046"/>
    <cellStyle name="Normal 31 2 4" xfId="12443"/>
    <cellStyle name="Normal 31 2 4 2" xfId="18228"/>
    <cellStyle name="Normal 31 2 4 3" xfId="15047"/>
    <cellStyle name="Normal 31 3" xfId="2072"/>
    <cellStyle name="Normal 31 3 2" xfId="9588"/>
    <cellStyle name="Normal 31 3 2 2" xfId="20831"/>
    <cellStyle name="Normal 31 3 3" xfId="12444"/>
    <cellStyle name="Normal 31 3 3 2" xfId="18229"/>
    <cellStyle name="Normal 31 3 3 3" xfId="15048"/>
    <cellStyle name="Normal 31 4" xfId="4737"/>
    <cellStyle name="Normal 31 4 2" xfId="12445"/>
    <cellStyle name="Normal 31 4 2 2" xfId="18230"/>
    <cellStyle name="Normal 31 4 2 3" xfId="15049"/>
    <cellStyle name="Normal 31 4 3" xfId="12446"/>
    <cellStyle name="Normal 31 4 3 2" xfId="18231"/>
    <cellStyle name="Normal 31 4 3 3" xfId="15050"/>
    <cellStyle name="Normal 31 5" xfId="9840"/>
    <cellStyle name="Normal 31 5 2" xfId="12447"/>
    <cellStyle name="Normal 31 5 2 2" xfId="18232"/>
    <cellStyle name="Normal 31 5 2 3" xfId="20832"/>
    <cellStyle name="Normal 31 5 2 4" xfId="15051"/>
    <cellStyle name="Normal 31 5 3" xfId="12448"/>
    <cellStyle name="Normal 31 5 3 2" xfId="18233"/>
    <cellStyle name="Normal 31 5 3 3" xfId="15052"/>
    <cellStyle name="Normal 31 6" xfId="12449"/>
    <cellStyle name="Normal 31 6 2" xfId="12450"/>
    <cellStyle name="Normal 31 6 2 2" xfId="18235"/>
    <cellStyle name="Normal 31 6 2 3" xfId="15054"/>
    <cellStyle name="Normal 31 6 3" xfId="12451"/>
    <cellStyle name="Normal 31 6 3 2" xfId="18236"/>
    <cellStyle name="Normal 31 6 3 3" xfId="15055"/>
    <cellStyle name="Normal 31 6 4" xfId="18234"/>
    <cellStyle name="Normal 31 6 5" xfId="15053"/>
    <cellStyle name="Normal 31 7" xfId="12452"/>
    <cellStyle name="Normal 31 7 2" xfId="12453"/>
    <cellStyle name="Normal 31 7 2 2" xfId="18238"/>
    <cellStyle name="Normal 31 7 2 3" xfId="15057"/>
    <cellStyle name="Normal 31 7 3" xfId="12454"/>
    <cellStyle name="Normal 31 7 3 2" xfId="18239"/>
    <cellStyle name="Normal 31 7 3 3" xfId="15058"/>
    <cellStyle name="Normal 31 7 4" xfId="18237"/>
    <cellStyle name="Normal 31 7 5" xfId="15056"/>
    <cellStyle name="Normal 31 8" xfId="12455"/>
    <cellStyle name="Normal 31 8 2" xfId="18240"/>
    <cellStyle name="Normal 31 8 3" xfId="15059"/>
    <cellStyle name="Normal 31 9" xfId="12456"/>
    <cellStyle name="Normal 31 9 2" xfId="18241"/>
    <cellStyle name="Normal 31 9 3" xfId="15060"/>
    <cellStyle name="Normal 32" xfId="2073"/>
    <cellStyle name="Normal 32 2" xfId="2074"/>
    <cellStyle name="Normal 32 2 2" xfId="6353"/>
    <cellStyle name="Normal 32 2 2 2" xfId="20835"/>
    <cellStyle name="Normal 32 2 3" xfId="20834"/>
    <cellStyle name="Normal 32 3" xfId="2075"/>
    <cellStyle name="Normal 32 3 2" xfId="9589"/>
    <cellStyle name="Normal 32 3 2 2" xfId="20837"/>
    <cellStyle name="Normal 32 3 3" xfId="20836"/>
    <cellStyle name="Normal 32 4" xfId="4738"/>
    <cellStyle name="Normal 32 4 2" xfId="20838"/>
    <cellStyle name="Normal 32 5" xfId="9841"/>
    <cellStyle name="Normal 32 5 2" xfId="20839"/>
    <cellStyle name="Normal 32 6" xfId="12457"/>
    <cellStyle name="Normal 32 6 2" xfId="20833"/>
    <cellStyle name="Normal 33" xfId="2076"/>
    <cellStyle name="Normal 33 2" xfId="2077"/>
    <cellStyle name="Normal 33 2 2" xfId="6354"/>
    <cellStyle name="Normal 33 2 2 2" xfId="12458"/>
    <cellStyle name="Normal 33 2 2 2 2" xfId="18242"/>
    <cellStyle name="Normal 33 2 2 2 3" xfId="15061"/>
    <cellStyle name="Normal 33 2 2 3" xfId="12459"/>
    <cellStyle name="Normal 33 2 2 3 2" xfId="18243"/>
    <cellStyle name="Normal 33 2 2 3 3" xfId="15062"/>
    <cellStyle name="Normal 33 2 3" xfId="12460"/>
    <cellStyle name="Normal 33 2 3 2" xfId="18244"/>
    <cellStyle name="Normal 33 2 3 3" xfId="15063"/>
    <cellStyle name="Normal 33 2 4" xfId="12461"/>
    <cellStyle name="Normal 33 2 4 2" xfId="18245"/>
    <cellStyle name="Normal 33 2 4 3" xfId="15064"/>
    <cellStyle name="Normal 33 3" xfId="2078"/>
    <cellStyle name="Normal 33 3 2" xfId="9590"/>
    <cellStyle name="Normal 33 3 2 2" xfId="20840"/>
    <cellStyle name="Normal 33 3 3" xfId="12462"/>
    <cellStyle name="Normal 33 3 3 2" xfId="18246"/>
    <cellStyle name="Normal 33 3 3 3" xfId="15065"/>
    <cellStyle name="Normal 33 4" xfId="4739"/>
    <cellStyle name="Normal 33 4 2" xfId="12463"/>
    <cellStyle name="Normal 33 4 2 2" xfId="18247"/>
    <cellStyle name="Normal 33 4 2 3" xfId="15066"/>
    <cellStyle name="Normal 33 4 3" xfId="12464"/>
    <cellStyle name="Normal 33 4 3 2" xfId="18248"/>
    <cellStyle name="Normal 33 4 3 3" xfId="15067"/>
    <cellStyle name="Normal 33 5" xfId="9842"/>
    <cellStyle name="Normal 33 5 2" xfId="12465"/>
    <cellStyle name="Normal 33 5 2 2" xfId="18249"/>
    <cellStyle name="Normal 33 5 2 3" xfId="20841"/>
    <cellStyle name="Normal 33 5 2 4" xfId="15068"/>
    <cellStyle name="Normal 33 5 3" xfId="12466"/>
    <cellStyle name="Normal 33 5 3 2" xfId="18250"/>
    <cellStyle name="Normal 33 5 3 3" xfId="15069"/>
    <cellStyle name="Normal 33 6" xfId="12467"/>
    <cellStyle name="Normal 33 6 2" xfId="12468"/>
    <cellStyle name="Normal 33 6 2 2" xfId="18252"/>
    <cellStyle name="Normal 33 6 2 3" xfId="15071"/>
    <cellStyle name="Normal 33 6 3" xfId="12469"/>
    <cellStyle name="Normal 33 6 3 2" xfId="18253"/>
    <cellStyle name="Normal 33 6 3 3" xfId="15072"/>
    <cellStyle name="Normal 33 6 4" xfId="18251"/>
    <cellStyle name="Normal 33 6 5" xfId="15070"/>
    <cellStyle name="Normal 33 7" xfId="12470"/>
    <cellStyle name="Normal 33 7 2" xfId="18254"/>
    <cellStyle name="Normal 33 7 3" xfId="15073"/>
    <cellStyle name="Normal 33 8" xfId="12471"/>
    <cellStyle name="Normal 33 8 2" xfId="18255"/>
    <cellStyle name="Normal 33 8 3" xfId="15074"/>
    <cellStyle name="Normal 34" xfId="2079"/>
    <cellStyle name="Normal 34 2" xfId="2080"/>
    <cellStyle name="Normal 34 2 2" xfId="6355"/>
    <cellStyle name="Normal 34 2 2 2" xfId="12472"/>
    <cellStyle name="Normal 34 2 2 2 2" xfId="18256"/>
    <cellStyle name="Normal 34 2 2 2 3" xfId="15075"/>
    <cellStyle name="Normal 34 2 2 3" xfId="12473"/>
    <cellStyle name="Normal 34 2 2 3 2" xfId="18257"/>
    <cellStyle name="Normal 34 2 2 3 3" xfId="15076"/>
    <cellStyle name="Normal 34 2 3" xfId="12474"/>
    <cellStyle name="Normal 34 2 3 2" xfId="18258"/>
    <cellStyle name="Normal 34 2 3 3" xfId="15077"/>
    <cellStyle name="Normal 34 2 4" xfId="12475"/>
    <cellStyle name="Normal 34 2 4 2" xfId="18259"/>
    <cellStyle name="Normal 34 2 4 3" xfId="15078"/>
    <cellStyle name="Normal 34 3" xfId="2081"/>
    <cellStyle name="Normal 34 3 2" xfId="9591"/>
    <cellStyle name="Normal 34 3 2 2" xfId="20842"/>
    <cellStyle name="Normal 34 3 3" xfId="12476"/>
    <cellStyle name="Normal 34 3 3 2" xfId="18260"/>
    <cellStyle name="Normal 34 3 3 3" xfId="15079"/>
    <cellStyle name="Normal 34 4" xfId="4740"/>
    <cellStyle name="Normal 34 4 2" xfId="12477"/>
    <cellStyle name="Normal 34 4 2 2" xfId="18261"/>
    <cellStyle name="Normal 34 4 2 3" xfId="15080"/>
    <cellStyle name="Normal 34 4 3" xfId="12478"/>
    <cellStyle name="Normal 34 4 3 2" xfId="18262"/>
    <cellStyle name="Normal 34 4 3 3" xfId="15081"/>
    <cellStyle name="Normal 34 5" xfId="9843"/>
    <cellStyle name="Normal 34 5 2" xfId="12479"/>
    <cellStyle name="Normal 34 5 2 2" xfId="18263"/>
    <cellStyle name="Normal 34 5 2 3" xfId="20843"/>
    <cellStyle name="Normal 34 5 2 4" xfId="15082"/>
    <cellStyle name="Normal 34 5 3" xfId="12480"/>
    <cellStyle name="Normal 34 5 3 2" xfId="18264"/>
    <cellStyle name="Normal 34 5 3 3" xfId="15083"/>
    <cellStyle name="Normal 34 6" xfId="12481"/>
    <cellStyle name="Normal 34 6 2" xfId="12482"/>
    <cellStyle name="Normal 34 6 2 2" xfId="18266"/>
    <cellStyle name="Normal 34 6 2 3" xfId="15085"/>
    <cellStyle name="Normal 34 6 3" xfId="12483"/>
    <cellStyle name="Normal 34 6 3 2" xfId="18267"/>
    <cellStyle name="Normal 34 6 3 3" xfId="15086"/>
    <cellStyle name="Normal 34 6 4" xfId="18265"/>
    <cellStyle name="Normal 34 6 5" xfId="15084"/>
    <cellStyle name="Normal 34 7" xfId="12484"/>
    <cellStyle name="Normal 34 7 2" xfId="18268"/>
    <cellStyle name="Normal 34 7 3" xfId="15087"/>
    <cellStyle name="Normal 34 8" xfId="12485"/>
    <cellStyle name="Normal 34 8 2" xfId="18269"/>
    <cellStyle name="Normal 34 8 3" xfId="15088"/>
    <cellStyle name="Normal 35" xfId="2082"/>
    <cellStyle name="Normal 35 2" xfId="2083"/>
    <cellStyle name="Normal 35 2 2" xfId="6356"/>
    <cellStyle name="Normal 35 2 2 2" xfId="20846"/>
    <cellStyle name="Normal 35 2 3" xfId="20845"/>
    <cellStyle name="Normal 35 3" xfId="2084"/>
    <cellStyle name="Normal 35 3 2" xfId="9592"/>
    <cellStyle name="Normal 35 3 2 2" xfId="20848"/>
    <cellStyle name="Normal 35 3 3" xfId="20847"/>
    <cellStyle name="Normal 35 4" xfId="4741"/>
    <cellStyle name="Normal 35 4 2" xfId="20849"/>
    <cellStyle name="Normal 35 5" xfId="9844"/>
    <cellStyle name="Normal 35 5 2" xfId="20850"/>
    <cellStyle name="Normal 35 6" xfId="20844"/>
    <cellStyle name="Normal 36" xfId="2085"/>
    <cellStyle name="Normal 36 2" xfId="6357"/>
    <cellStyle name="Normal 36 2 2" xfId="20853"/>
    <cellStyle name="Normal 36 2 3" xfId="20852"/>
    <cellStyle name="Normal 36 3" xfId="4742"/>
    <cellStyle name="Normal 36 3 2" xfId="20855"/>
    <cellStyle name="Normal 36 3 3" xfId="20854"/>
    <cellStyle name="Normal 36 4" xfId="20856"/>
    <cellStyle name="Normal 36 5" xfId="20857"/>
    <cellStyle name="Normal 36 6" xfId="20851"/>
    <cellStyle name="Normal 37" xfId="2086"/>
    <cellStyle name="Normal 37 2" xfId="6358"/>
    <cellStyle name="Normal 37 2 2" xfId="20860"/>
    <cellStyle name="Normal 37 2 3" xfId="20859"/>
    <cellStyle name="Normal 37 3" xfId="4743"/>
    <cellStyle name="Normal 37 3 2" xfId="20862"/>
    <cellStyle name="Normal 37 3 3" xfId="20861"/>
    <cellStyle name="Normal 37 4" xfId="20863"/>
    <cellStyle name="Normal 37 5" xfId="20864"/>
    <cellStyle name="Normal 37 6" xfId="20858"/>
    <cellStyle name="Normal 38" xfId="2087"/>
    <cellStyle name="Normal 38 2" xfId="6359"/>
    <cellStyle name="Normal 38 2 2" xfId="20867"/>
    <cellStyle name="Normal 38 2 3" xfId="20866"/>
    <cellStyle name="Normal 38 3" xfId="4744"/>
    <cellStyle name="Normal 38 3 2" xfId="20869"/>
    <cellStyle name="Normal 38 3 3" xfId="20868"/>
    <cellStyle name="Normal 38 4" xfId="20870"/>
    <cellStyle name="Normal 38 5" xfId="20871"/>
    <cellStyle name="Normal 38 6" xfId="20865"/>
    <cellStyle name="Normal 39" xfId="2088"/>
    <cellStyle name="Normal 39 2" xfId="6360"/>
    <cellStyle name="Normal 39 2 2" xfId="20874"/>
    <cellStyle name="Normal 39 2 3" xfId="20873"/>
    <cellStyle name="Normal 39 3" xfId="4745"/>
    <cellStyle name="Normal 39 3 2" xfId="20876"/>
    <cellStyle name="Normal 39 3 3" xfId="20875"/>
    <cellStyle name="Normal 39 4" xfId="20877"/>
    <cellStyle name="Normal 39 5" xfId="20878"/>
    <cellStyle name="Normal 39 6" xfId="20872"/>
    <cellStyle name="Normal 4" xfId="2089"/>
    <cellStyle name="Normal 4 10" xfId="2090"/>
    <cellStyle name="Normal 4 10 2" xfId="6362"/>
    <cellStyle name="Normal 4 10 2 2" xfId="20882"/>
    <cellStyle name="Normal 4 10 2 3" xfId="20881"/>
    <cellStyle name="Normal 4 10 3" xfId="4747"/>
    <cellStyle name="Normal 4 10 3 2" xfId="20884"/>
    <cellStyle name="Normal 4 10 3 3" xfId="20883"/>
    <cellStyle name="Normal 4 10 4" xfId="20885"/>
    <cellStyle name="Normal 4 10 5" xfId="20886"/>
    <cellStyle name="Normal 4 10 6" xfId="20880"/>
    <cellStyle name="Normal 4 100" xfId="2091"/>
    <cellStyle name="Normal 4 100 2" xfId="6363"/>
    <cellStyle name="Normal 4 100 2 2" xfId="20889"/>
    <cellStyle name="Normal 4 100 2 3" xfId="20888"/>
    <cellStyle name="Normal 4 100 3" xfId="4748"/>
    <cellStyle name="Normal 4 100 3 2" xfId="20891"/>
    <cellStyle name="Normal 4 100 3 3" xfId="20890"/>
    <cellStyle name="Normal 4 100 4" xfId="20892"/>
    <cellStyle name="Normal 4 100 5" xfId="20893"/>
    <cellStyle name="Normal 4 100 6" xfId="20887"/>
    <cellStyle name="Normal 4 101" xfId="2092"/>
    <cellStyle name="Normal 4 101 2" xfId="6364"/>
    <cellStyle name="Normal 4 101 2 2" xfId="20896"/>
    <cellStyle name="Normal 4 101 2 3" xfId="20895"/>
    <cellStyle name="Normal 4 101 3" xfId="4749"/>
    <cellStyle name="Normal 4 101 3 2" xfId="20898"/>
    <cellStyle name="Normal 4 101 3 3" xfId="20897"/>
    <cellStyle name="Normal 4 101 4" xfId="20899"/>
    <cellStyle name="Normal 4 101 5" xfId="20900"/>
    <cellStyle name="Normal 4 101 6" xfId="20894"/>
    <cellStyle name="Normal 4 102" xfId="2093"/>
    <cellStyle name="Normal 4 102 2" xfId="6365"/>
    <cellStyle name="Normal 4 102 2 2" xfId="20903"/>
    <cellStyle name="Normal 4 102 2 3" xfId="20902"/>
    <cellStyle name="Normal 4 102 3" xfId="4750"/>
    <cellStyle name="Normal 4 102 3 2" xfId="20905"/>
    <cellStyle name="Normal 4 102 3 3" xfId="20904"/>
    <cellStyle name="Normal 4 102 4" xfId="20906"/>
    <cellStyle name="Normal 4 102 5" xfId="20907"/>
    <cellStyle name="Normal 4 102 6" xfId="20901"/>
    <cellStyle name="Normal 4 103" xfId="2094"/>
    <cellStyle name="Normal 4 103 2" xfId="6366"/>
    <cellStyle name="Normal 4 103 2 2" xfId="20910"/>
    <cellStyle name="Normal 4 103 2 3" xfId="20909"/>
    <cellStyle name="Normal 4 103 3" xfId="4751"/>
    <cellStyle name="Normal 4 103 3 2" xfId="20912"/>
    <cellStyle name="Normal 4 103 3 3" xfId="20911"/>
    <cellStyle name="Normal 4 103 4" xfId="20913"/>
    <cellStyle name="Normal 4 103 5" xfId="20914"/>
    <cellStyle name="Normal 4 103 6" xfId="20908"/>
    <cellStyle name="Normal 4 104" xfId="4020"/>
    <cellStyle name="Normal 4 104 2" xfId="6361"/>
    <cellStyle name="Normal 4 104 2 2" xfId="20917"/>
    <cellStyle name="Normal 4 104 2 3" xfId="20916"/>
    <cellStyle name="Normal 4 104 3" xfId="8959"/>
    <cellStyle name="Normal 4 104 3 2" xfId="20919"/>
    <cellStyle name="Normal 4 104 3 3" xfId="20918"/>
    <cellStyle name="Normal 4 104 4" xfId="9916"/>
    <cellStyle name="Normal 4 104 4 2" xfId="20920"/>
    <cellStyle name="Normal 4 104 5" xfId="20915"/>
    <cellStyle name="Normal 4 105" xfId="4746"/>
    <cellStyle name="Normal 4 105 2" xfId="8960"/>
    <cellStyle name="Normal 4 105 2 2" xfId="20923"/>
    <cellStyle name="Normal 4 105 2 3" xfId="20922"/>
    <cellStyle name="Normal 4 105 3" xfId="8961"/>
    <cellStyle name="Normal 4 105 3 2" xfId="20925"/>
    <cellStyle name="Normal 4 105 3 3" xfId="20924"/>
    <cellStyle name="Normal 4 105 4" xfId="20926"/>
    <cellStyle name="Normal 4 105 5" xfId="20921"/>
    <cellStyle name="Normal 4 106" xfId="8962"/>
    <cellStyle name="Normal 4 106 2" xfId="8963"/>
    <cellStyle name="Normal 4 106 2 2" xfId="8964"/>
    <cellStyle name="Normal 4 106 2 3" xfId="20928"/>
    <cellStyle name="Normal 4 106 3" xfId="8965"/>
    <cellStyle name="Normal 4 106 4" xfId="8966"/>
    <cellStyle name="Normal 4 106 5" xfId="20927"/>
    <cellStyle name="Normal 4 106 6" xfId="38001"/>
    <cellStyle name="Normal 4 107" xfId="8967"/>
    <cellStyle name="Normal 4 107 2" xfId="20930"/>
    <cellStyle name="Normal 4 107 3" xfId="20929"/>
    <cellStyle name="Normal 4 108" xfId="8968"/>
    <cellStyle name="Normal 4 108 2" xfId="20931"/>
    <cellStyle name="Normal 4 109" xfId="8969"/>
    <cellStyle name="Normal 4 11" xfId="2095"/>
    <cellStyle name="Normal 4 11 2" xfId="6367"/>
    <cellStyle name="Normal 4 11 2 2" xfId="20934"/>
    <cellStyle name="Normal 4 11 2 3" xfId="20933"/>
    <cellStyle name="Normal 4 11 3" xfId="4752"/>
    <cellStyle name="Normal 4 11 3 2" xfId="20936"/>
    <cellStyle name="Normal 4 11 3 3" xfId="20935"/>
    <cellStyle name="Normal 4 11 4" xfId="20937"/>
    <cellStyle name="Normal 4 11 5" xfId="20938"/>
    <cellStyle name="Normal 4 11 6" xfId="20932"/>
    <cellStyle name="Normal 4 110" xfId="8970"/>
    <cellStyle name="Normal 4 111" xfId="8971"/>
    <cellStyle name="Normal 4 112" xfId="8972"/>
    <cellStyle name="Normal 4 113" xfId="8973"/>
    <cellStyle name="Normal 4 114" xfId="20879"/>
    <cellStyle name="Normal 4 12" xfId="2096"/>
    <cellStyle name="Normal 4 12 2" xfId="6368"/>
    <cellStyle name="Normal 4 12 2 2" xfId="20941"/>
    <cellStyle name="Normal 4 12 2 3" xfId="20940"/>
    <cellStyle name="Normal 4 12 3" xfId="4753"/>
    <cellStyle name="Normal 4 12 3 2" xfId="20943"/>
    <cellStyle name="Normal 4 12 3 3" xfId="20942"/>
    <cellStyle name="Normal 4 12 4" xfId="20944"/>
    <cellStyle name="Normal 4 12 5" xfId="20945"/>
    <cellStyle name="Normal 4 12 6" xfId="20939"/>
    <cellStyle name="Normal 4 13" xfId="2097"/>
    <cellStyle name="Normal 4 13 2" xfId="6369"/>
    <cellStyle name="Normal 4 13 2 2" xfId="20948"/>
    <cellStyle name="Normal 4 13 2 3" xfId="20947"/>
    <cellStyle name="Normal 4 13 3" xfId="4754"/>
    <cellStyle name="Normal 4 13 3 2" xfId="20950"/>
    <cellStyle name="Normal 4 13 3 3" xfId="20949"/>
    <cellStyle name="Normal 4 13 4" xfId="20951"/>
    <cellStyle name="Normal 4 13 5" xfId="20952"/>
    <cellStyle name="Normal 4 13 6" xfId="20946"/>
    <cellStyle name="Normal 4 14" xfId="2098"/>
    <cellStyle name="Normal 4 14 2" xfId="6370"/>
    <cellStyle name="Normal 4 14 2 2" xfId="20955"/>
    <cellStyle name="Normal 4 14 2 3" xfId="20954"/>
    <cellStyle name="Normal 4 14 3" xfId="4755"/>
    <cellStyle name="Normal 4 14 3 2" xfId="20957"/>
    <cellStyle name="Normal 4 14 3 3" xfId="20956"/>
    <cellStyle name="Normal 4 14 4" xfId="20958"/>
    <cellStyle name="Normal 4 14 5" xfId="20959"/>
    <cellStyle name="Normal 4 14 6" xfId="20953"/>
    <cellStyle name="Normal 4 15" xfId="2099"/>
    <cellStyle name="Normal 4 15 2" xfId="6371"/>
    <cellStyle name="Normal 4 15 2 2" xfId="20962"/>
    <cellStyle name="Normal 4 15 2 3" xfId="20961"/>
    <cellStyle name="Normal 4 15 3" xfId="4756"/>
    <cellStyle name="Normal 4 15 3 2" xfId="20964"/>
    <cellStyle name="Normal 4 15 3 3" xfId="20963"/>
    <cellStyle name="Normal 4 15 4" xfId="20965"/>
    <cellStyle name="Normal 4 15 5" xfId="20966"/>
    <cellStyle name="Normal 4 15 6" xfId="20960"/>
    <cellStyle name="Normal 4 16" xfId="2100"/>
    <cellStyle name="Normal 4 16 2" xfId="6372"/>
    <cellStyle name="Normal 4 16 2 2" xfId="20969"/>
    <cellStyle name="Normal 4 16 2 3" xfId="20968"/>
    <cellStyle name="Normal 4 16 3" xfId="4757"/>
    <cellStyle name="Normal 4 16 3 2" xfId="20971"/>
    <cellStyle name="Normal 4 16 3 3" xfId="20970"/>
    <cellStyle name="Normal 4 16 4" xfId="20972"/>
    <cellStyle name="Normal 4 16 5" xfId="20973"/>
    <cellStyle name="Normal 4 16 6" xfId="20967"/>
    <cellStyle name="Normal 4 17" xfId="2101"/>
    <cellStyle name="Normal 4 17 2" xfId="6373"/>
    <cellStyle name="Normal 4 17 2 2" xfId="20976"/>
    <cellStyle name="Normal 4 17 2 3" xfId="20975"/>
    <cellStyle name="Normal 4 17 3" xfId="4758"/>
    <cellStyle name="Normal 4 17 3 2" xfId="20978"/>
    <cellStyle name="Normal 4 17 3 3" xfId="20977"/>
    <cellStyle name="Normal 4 17 4" xfId="20979"/>
    <cellStyle name="Normal 4 17 5" xfId="20980"/>
    <cellStyle name="Normal 4 17 6" xfId="20974"/>
    <cellStyle name="Normal 4 18" xfId="2102"/>
    <cellStyle name="Normal 4 18 2" xfId="6374"/>
    <cellStyle name="Normal 4 18 2 2" xfId="20983"/>
    <cellStyle name="Normal 4 18 2 3" xfId="20982"/>
    <cellStyle name="Normal 4 18 3" xfId="4759"/>
    <cellStyle name="Normal 4 18 3 2" xfId="20985"/>
    <cellStyle name="Normal 4 18 3 3" xfId="20984"/>
    <cellStyle name="Normal 4 18 4" xfId="20986"/>
    <cellStyle name="Normal 4 18 5" xfId="20987"/>
    <cellStyle name="Normal 4 18 6" xfId="20981"/>
    <cellStyle name="Normal 4 19" xfId="2103"/>
    <cellStyle name="Normal 4 19 2" xfId="6375"/>
    <cellStyle name="Normal 4 19 2 2" xfId="20990"/>
    <cellStyle name="Normal 4 19 2 3" xfId="20989"/>
    <cellStyle name="Normal 4 19 3" xfId="4760"/>
    <cellStyle name="Normal 4 19 3 2" xfId="20992"/>
    <cellStyle name="Normal 4 19 3 3" xfId="20991"/>
    <cellStyle name="Normal 4 19 4" xfId="20993"/>
    <cellStyle name="Normal 4 19 5" xfId="20994"/>
    <cellStyle name="Normal 4 19 6" xfId="20988"/>
    <cellStyle name="Normal 4 2" xfId="2104"/>
    <cellStyle name="Normal 4 2 2" xfId="2105"/>
    <cellStyle name="Normal 4 2 2 2" xfId="6376"/>
    <cellStyle name="Normal 4 2 2 2 2" xfId="20997"/>
    <cellStyle name="Normal 4 2 2 3" xfId="20996"/>
    <cellStyle name="Normal 4 2 3" xfId="2106"/>
    <cellStyle name="Normal 4 2 3 2" xfId="9593"/>
    <cellStyle name="Normal 4 2 3 2 2" xfId="20999"/>
    <cellStyle name="Normal 4 2 3 3" xfId="20998"/>
    <cellStyle name="Normal 4 2 4" xfId="4761"/>
    <cellStyle name="Normal 4 2 4 2" xfId="21000"/>
    <cellStyle name="Normal 4 2 5" xfId="9845"/>
    <cellStyle name="Normal 4 2 5 2" xfId="21001"/>
    <cellStyle name="Normal 4 2 6" xfId="20995"/>
    <cellStyle name="Normal 4 20" xfId="2107"/>
    <cellStyle name="Normal 4 20 2" xfId="6377"/>
    <cellStyle name="Normal 4 20 2 2" xfId="21004"/>
    <cellStyle name="Normal 4 20 2 3" xfId="21003"/>
    <cellStyle name="Normal 4 20 3" xfId="4762"/>
    <cellStyle name="Normal 4 20 3 2" xfId="21006"/>
    <cellStyle name="Normal 4 20 3 3" xfId="21005"/>
    <cellStyle name="Normal 4 20 4" xfId="21007"/>
    <cellStyle name="Normal 4 20 5" xfId="21008"/>
    <cellStyle name="Normal 4 20 6" xfId="21002"/>
    <cellStyle name="Normal 4 21" xfId="2108"/>
    <cellStyle name="Normal 4 21 2" xfId="6378"/>
    <cellStyle name="Normal 4 21 2 2" xfId="21011"/>
    <cellStyle name="Normal 4 21 2 3" xfId="21010"/>
    <cellStyle name="Normal 4 21 3" xfId="4763"/>
    <cellStyle name="Normal 4 21 3 2" xfId="21013"/>
    <cellStyle name="Normal 4 21 3 3" xfId="21012"/>
    <cellStyle name="Normal 4 21 4" xfId="21014"/>
    <cellStyle name="Normal 4 21 5" xfId="21015"/>
    <cellStyle name="Normal 4 21 6" xfId="21009"/>
    <cellStyle name="Normal 4 22" xfId="2109"/>
    <cellStyle name="Normal 4 22 2" xfId="6379"/>
    <cellStyle name="Normal 4 22 2 2" xfId="21018"/>
    <cellStyle name="Normal 4 22 2 3" xfId="21017"/>
    <cellStyle name="Normal 4 22 3" xfId="4764"/>
    <cellStyle name="Normal 4 22 3 2" xfId="21020"/>
    <cellStyle name="Normal 4 22 3 3" xfId="21019"/>
    <cellStyle name="Normal 4 22 4" xfId="21021"/>
    <cellStyle name="Normal 4 22 5" xfId="21022"/>
    <cellStyle name="Normal 4 22 6" xfId="21016"/>
    <cellStyle name="Normal 4 23" xfId="2110"/>
    <cellStyle name="Normal 4 23 2" xfId="6380"/>
    <cellStyle name="Normal 4 23 2 2" xfId="21025"/>
    <cellStyle name="Normal 4 23 2 3" xfId="21024"/>
    <cellStyle name="Normal 4 23 3" xfId="4765"/>
    <cellStyle name="Normal 4 23 3 2" xfId="21027"/>
    <cellStyle name="Normal 4 23 3 3" xfId="21026"/>
    <cellStyle name="Normal 4 23 4" xfId="21028"/>
    <cellStyle name="Normal 4 23 5" xfId="21029"/>
    <cellStyle name="Normal 4 23 6" xfId="21023"/>
    <cellStyle name="Normal 4 24" xfId="2111"/>
    <cellStyle name="Normal 4 24 2" xfId="6381"/>
    <cellStyle name="Normal 4 24 2 2" xfId="21032"/>
    <cellStyle name="Normal 4 24 2 3" xfId="21031"/>
    <cellStyle name="Normal 4 24 3" xfId="4766"/>
    <cellStyle name="Normal 4 24 3 2" xfId="21034"/>
    <cellStyle name="Normal 4 24 3 3" xfId="21033"/>
    <cellStyle name="Normal 4 24 4" xfId="21035"/>
    <cellStyle name="Normal 4 24 5" xfId="21036"/>
    <cellStyle name="Normal 4 24 6" xfId="21030"/>
    <cellStyle name="Normal 4 25" xfId="2112"/>
    <cellStyle name="Normal 4 25 2" xfId="6382"/>
    <cellStyle name="Normal 4 25 2 2" xfId="21039"/>
    <cellStyle name="Normal 4 25 2 3" xfId="21038"/>
    <cellStyle name="Normal 4 25 3" xfId="4767"/>
    <cellStyle name="Normal 4 25 3 2" xfId="21041"/>
    <cellStyle name="Normal 4 25 3 3" xfId="21040"/>
    <cellStyle name="Normal 4 25 4" xfId="21042"/>
    <cellStyle name="Normal 4 25 5" xfId="21043"/>
    <cellStyle name="Normal 4 25 6" xfId="21037"/>
    <cellStyle name="Normal 4 26" xfId="2113"/>
    <cellStyle name="Normal 4 26 2" xfId="6383"/>
    <cellStyle name="Normal 4 26 2 2" xfId="21046"/>
    <cellStyle name="Normal 4 26 2 3" xfId="21045"/>
    <cellStyle name="Normal 4 26 3" xfId="4768"/>
    <cellStyle name="Normal 4 26 3 2" xfId="21048"/>
    <cellStyle name="Normal 4 26 3 3" xfId="21047"/>
    <cellStyle name="Normal 4 26 4" xfId="21049"/>
    <cellStyle name="Normal 4 26 5" xfId="21050"/>
    <cellStyle name="Normal 4 26 6" xfId="21044"/>
    <cellStyle name="Normal 4 27" xfId="2114"/>
    <cellStyle name="Normal 4 27 2" xfId="6384"/>
    <cellStyle name="Normal 4 27 2 2" xfId="21053"/>
    <cellStyle name="Normal 4 27 2 3" xfId="21052"/>
    <cellStyle name="Normal 4 27 3" xfId="4769"/>
    <cellStyle name="Normal 4 27 3 2" xfId="21055"/>
    <cellStyle name="Normal 4 27 3 3" xfId="21054"/>
    <cellStyle name="Normal 4 27 4" xfId="21056"/>
    <cellStyle name="Normal 4 27 5" xfId="21057"/>
    <cellStyle name="Normal 4 27 6" xfId="21051"/>
    <cellStyle name="Normal 4 28" xfId="2115"/>
    <cellStyle name="Normal 4 28 2" xfId="6385"/>
    <cellStyle name="Normal 4 28 2 2" xfId="21060"/>
    <cellStyle name="Normal 4 28 2 3" xfId="21059"/>
    <cellStyle name="Normal 4 28 3" xfId="4770"/>
    <cellStyle name="Normal 4 28 3 2" xfId="21062"/>
    <cellStyle name="Normal 4 28 3 3" xfId="21061"/>
    <cellStyle name="Normal 4 28 4" xfId="21063"/>
    <cellStyle name="Normal 4 28 5" xfId="21064"/>
    <cellStyle name="Normal 4 28 6" xfId="21058"/>
    <cellStyle name="Normal 4 29" xfId="2116"/>
    <cellStyle name="Normal 4 29 2" xfId="6386"/>
    <cellStyle name="Normal 4 29 2 2" xfId="21067"/>
    <cellStyle name="Normal 4 29 2 3" xfId="21066"/>
    <cellStyle name="Normal 4 29 3" xfId="4771"/>
    <cellStyle name="Normal 4 29 3 2" xfId="21069"/>
    <cellStyle name="Normal 4 29 3 3" xfId="21068"/>
    <cellStyle name="Normal 4 29 4" xfId="21070"/>
    <cellStyle name="Normal 4 29 5" xfId="21071"/>
    <cellStyle name="Normal 4 29 6" xfId="21065"/>
    <cellStyle name="Normal 4 3" xfId="2117"/>
    <cellStyle name="Normal 4 3 2" xfId="2118"/>
    <cellStyle name="Normal 4 3 2 2" xfId="6387"/>
    <cellStyle name="Normal 4 3 2 2 2" xfId="21074"/>
    <cellStyle name="Normal 4 3 2 3" xfId="21073"/>
    <cellStyle name="Normal 4 3 3" xfId="2119"/>
    <cellStyle name="Normal 4 3 3 2" xfId="9594"/>
    <cellStyle name="Normal 4 3 3 2 2" xfId="21076"/>
    <cellStyle name="Normal 4 3 3 3" xfId="21075"/>
    <cellStyle name="Normal 4 3 4" xfId="4772"/>
    <cellStyle name="Normal 4 3 4 2" xfId="21077"/>
    <cellStyle name="Normal 4 3 5" xfId="9846"/>
    <cellStyle name="Normal 4 3 5 2" xfId="21078"/>
    <cellStyle name="Normal 4 3 6" xfId="21072"/>
    <cellStyle name="Normal 4 30" xfId="2120"/>
    <cellStyle name="Normal 4 30 2" xfId="6388"/>
    <cellStyle name="Normal 4 30 2 2" xfId="21081"/>
    <cellStyle name="Normal 4 30 2 3" xfId="21080"/>
    <cellStyle name="Normal 4 30 3" xfId="4773"/>
    <cellStyle name="Normal 4 30 3 2" xfId="21083"/>
    <cellStyle name="Normal 4 30 3 3" xfId="21082"/>
    <cellStyle name="Normal 4 30 4" xfId="21084"/>
    <cellStyle name="Normal 4 30 5" xfId="21085"/>
    <cellStyle name="Normal 4 30 6" xfId="21079"/>
    <cellStyle name="Normal 4 31" xfId="2121"/>
    <cellStyle name="Normal 4 31 2" xfId="6389"/>
    <cellStyle name="Normal 4 31 2 2" xfId="21088"/>
    <cellStyle name="Normal 4 31 2 3" xfId="21087"/>
    <cellStyle name="Normal 4 31 3" xfId="4774"/>
    <cellStyle name="Normal 4 31 3 2" xfId="21090"/>
    <cellStyle name="Normal 4 31 3 3" xfId="21089"/>
    <cellStyle name="Normal 4 31 4" xfId="21091"/>
    <cellStyle name="Normal 4 31 5" xfId="21092"/>
    <cellStyle name="Normal 4 31 6" xfId="21086"/>
    <cellStyle name="Normal 4 32" xfId="2122"/>
    <cellStyle name="Normal 4 32 2" xfId="6390"/>
    <cellStyle name="Normal 4 32 2 2" xfId="21095"/>
    <cellStyle name="Normal 4 32 2 3" xfId="21094"/>
    <cellStyle name="Normal 4 32 3" xfId="4775"/>
    <cellStyle name="Normal 4 32 3 2" xfId="21097"/>
    <cellStyle name="Normal 4 32 3 3" xfId="21096"/>
    <cellStyle name="Normal 4 32 4" xfId="21098"/>
    <cellStyle name="Normal 4 32 5" xfId="21099"/>
    <cellStyle name="Normal 4 32 6" xfId="21093"/>
    <cellStyle name="Normal 4 33" xfId="2123"/>
    <cellStyle name="Normal 4 33 2" xfId="6391"/>
    <cellStyle name="Normal 4 33 2 2" xfId="21102"/>
    <cellStyle name="Normal 4 33 2 3" xfId="21101"/>
    <cellStyle name="Normal 4 33 3" xfId="4776"/>
    <cellStyle name="Normal 4 33 3 2" xfId="21104"/>
    <cellStyle name="Normal 4 33 3 3" xfId="21103"/>
    <cellStyle name="Normal 4 33 4" xfId="21105"/>
    <cellStyle name="Normal 4 33 5" xfId="21106"/>
    <cellStyle name="Normal 4 33 6" xfId="21100"/>
    <cellStyle name="Normal 4 34" xfId="2124"/>
    <cellStyle name="Normal 4 34 2" xfId="6392"/>
    <cellStyle name="Normal 4 34 2 2" xfId="21109"/>
    <cellStyle name="Normal 4 34 2 3" xfId="21108"/>
    <cellStyle name="Normal 4 34 3" xfId="4777"/>
    <cellStyle name="Normal 4 34 3 2" xfId="21111"/>
    <cellStyle name="Normal 4 34 3 3" xfId="21110"/>
    <cellStyle name="Normal 4 34 4" xfId="21112"/>
    <cellStyle name="Normal 4 34 5" xfId="21113"/>
    <cellStyle name="Normal 4 34 6" xfId="21107"/>
    <cellStyle name="Normal 4 35" xfId="2125"/>
    <cellStyle name="Normal 4 35 2" xfId="6393"/>
    <cellStyle name="Normal 4 35 2 2" xfId="21116"/>
    <cellStyle name="Normal 4 35 2 3" xfId="21115"/>
    <cellStyle name="Normal 4 35 3" xfId="4778"/>
    <cellStyle name="Normal 4 35 3 2" xfId="21118"/>
    <cellStyle name="Normal 4 35 3 3" xfId="21117"/>
    <cellStyle name="Normal 4 35 4" xfId="21119"/>
    <cellStyle name="Normal 4 35 5" xfId="21120"/>
    <cellStyle name="Normal 4 35 6" xfId="21114"/>
    <cellStyle name="Normal 4 36" xfId="2126"/>
    <cellStyle name="Normal 4 36 2" xfId="6394"/>
    <cellStyle name="Normal 4 36 2 2" xfId="21123"/>
    <cellStyle name="Normal 4 36 2 3" xfId="21122"/>
    <cellStyle name="Normal 4 36 3" xfId="4779"/>
    <cellStyle name="Normal 4 36 3 2" xfId="21125"/>
    <cellStyle name="Normal 4 36 3 3" xfId="21124"/>
    <cellStyle name="Normal 4 36 4" xfId="21126"/>
    <cellStyle name="Normal 4 36 5" xfId="21127"/>
    <cellStyle name="Normal 4 36 6" xfId="21121"/>
    <cellStyle name="Normal 4 37" xfId="2127"/>
    <cellStyle name="Normal 4 37 2" xfId="6395"/>
    <cellStyle name="Normal 4 37 2 2" xfId="21130"/>
    <cellStyle name="Normal 4 37 2 3" xfId="21129"/>
    <cellStyle name="Normal 4 37 3" xfId="4780"/>
    <cellStyle name="Normal 4 37 3 2" xfId="21132"/>
    <cellStyle name="Normal 4 37 3 3" xfId="21131"/>
    <cellStyle name="Normal 4 37 4" xfId="21133"/>
    <cellStyle name="Normal 4 37 5" xfId="21134"/>
    <cellStyle name="Normal 4 37 6" xfId="21128"/>
    <cellStyle name="Normal 4 38" xfId="2128"/>
    <cellStyle name="Normal 4 38 2" xfId="6396"/>
    <cellStyle name="Normal 4 38 2 2" xfId="21137"/>
    <cellStyle name="Normal 4 38 2 3" xfId="21136"/>
    <cellStyle name="Normal 4 38 3" xfId="4781"/>
    <cellStyle name="Normal 4 38 3 2" xfId="21139"/>
    <cellStyle name="Normal 4 38 3 3" xfId="21138"/>
    <cellStyle name="Normal 4 38 4" xfId="21140"/>
    <cellStyle name="Normal 4 38 5" xfId="21141"/>
    <cellStyle name="Normal 4 38 6" xfId="21135"/>
    <cellStyle name="Normal 4 39" xfId="2129"/>
    <cellStyle name="Normal 4 39 2" xfId="6397"/>
    <cellStyle name="Normal 4 39 2 2" xfId="21144"/>
    <cellStyle name="Normal 4 39 2 3" xfId="21143"/>
    <cellStyle name="Normal 4 39 3" xfId="4782"/>
    <cellStyle name="Normal 4 39 3 2" xfId="21146"/>
    <cellStyle name="Normal 4 39 3 3" xfId="21145"/>
    <cellStyle name="Normal 4 39 4" xfId="21147"/>
    <cellStyle name="Normal 4 39 5" xfId="21148"/>
    <cellStyle name="Normal 4 39 6" xfId="21142"/>
    <cellStyle name="Normal 4 4" xfId="2130"/>
    <cellStyle name="Normal 4 4 2" xfId="2131"/>
    <cellStyle name="Normal 4 4 2 2" xfId="6398"/>
    <cellStyle name="Normal 4 4 2 2 2" xfId="21151"/>
    <cellStyle name="Normal 4 4 2 3" xfId="21150"/>
    <cellStyle name="Normal 4 4 3" xfId="2132"/>
    <cellStyle name="Normal 4 4 3 2" xfId="9595"/>
    <cellStyle name="Normal 4 4 3 2 2" xfId="21153"/>
    <cellStyle name="Normal 4 4 3 3" xfId="21152"/>
    <cellStyle name="Normal 4 4 4" xfId="4783"/>
    <cellStyle name="Normal 4 4 4 2" xfId="21154"/>
    <cellStyle name="Normal 4 4 5" xfId="9847"/>
    <cellStyle name="Normal 4 4 5 2" xfId="21155"/>
    <cellStyle name="Normal 4 4 6" xfId="21149"/>
    <cellStyle name="Normal 4 40" xfId="2133"/>
    <cellStyle name="Normal 4 40 2" xfId="6399"/>
    <cellStyle name="Normal 4 40 2 2" xfId="21158"/>
    <cellStyle name="Normal 4 40 2 3" xfId="21157"/>
    <cellStyle name="Normal 4 40 3" xfId="4784"/>
    <cellStyle name="Normal 4 40 3 2" xfId="21160"/>
    <cellStyle name="Normal 4 40 3 3" xfId="21159"/>
    <cellStyle name="Normal 4 40 4" xfId="21161"/>
    <cellStyle name="Normal 4 40 5" xfId="21162"/>
    <cellStyle name="Normal 4 40 6" xfId="21156"/>
    <cellStyle name="Normal 4 41" xfId="2134"/>
    <cellStyle name="Normal 4 41 2" xfId="6400"/>
    <cellStyle name="Normal 4 41 2 2" xfId="21165"/>
    <cellStyle name="Normal 4 41 2 3" xfId="21164"/>
    <cellStyle name="Normal 4 41 3" xfId="4785"/>
    <cellStyle name="Normal 4 41 3 2" xfId="21167"/>
    <cellStyle name="Normal 4 41 3 3" xfId="21166"/>
    <cellStyle name="Normal 4 41 4" xfId="21168"/>
    <cellStyle name="Normal 4 41 5" xfId="21169"/>
    <cellStyle name="Normal 4 41 6" xfId="21163"/>
    <cellStyle name="Normal 4 42" xfId="2135"/>
    <cellStyle name="Normal 4 42 2" xfId="6401"/>
    <cellStyle name="Normal 4 42 2 2" xfId="21172"/>
    <cellStyle name="Normal 4 42 2 3" xfId="21171"/>
    <cellStyle name="Normal 4 42 3" xfId="4786"/>
    <cellStyle name="Normal 4 42 3 2" xfId="21174"/>
    <cellStyle name="Normal 4 42 3 3" xfId="21173"/>
    <cellStyle name="Normal 4 42 4" xfId="21175"/>
    <cellStyle name="Normal 4 42 5" xfId="21176"/>
    <cellStyle name="Normal 4 42 6" xfId="21170"/>
    <cellStyle name="Normal 4 43" xfId="2136"/>
    <cellStyle name="Normal 4 43 2" xfId="6402"/>
    <cellStyle name="Normal 4 43 2 2" xfId="21179"/>
    <cellStyle name="Normal 4 43 2 3" xfId="21178"/>
    <cellStyle name="Normal 4 43 3" xfId="4787"/>
    <cellStyle name="Normal 4 43 3 2" xfId="21181"/>
    <cellStyle name="Normal 4 43 3 3" xfId="21180"/>
    <cellStyle name="Normal 4 43 4" xfId="21182"/>
    <cellStyle name="Normal 4 43 5" xfId="21183"/>
    <cellStyle name="Normal 4 43 6" xfId="21177"/>
    <cellStyle name="Normal 4 44" xfId="2137"/>
    <cellStyle name="Normal 4 44 2" xfId="6403"/>
    <cellStyle name="Normal 4 44 2 2" xfId="21186"/>
    <cellStyle name="Normal 4 44 2 3" xfId="21185"/>
    <cellStyle name="Normal 4 44 3" xfId="4788"/>
    <cellStyle name="Normal 4 44 3 2" xfId="21188"/>
    <cellStyle name="Normal 4 44 3 3" xfId="21187"/>
    <cellStyle name="Normal 4 44 4" xfId="21189"/>
    <cellStyle name="Normal 4 44 5" xfId="21190"/>
    <cellStyle name="Normal 4 44 6" xfId="21184"/>
    <cellStyle name="Normal 4 45" xfId="2138"/>
    <cellStyle name="Normal 4 45 2" xfId="6404"/>
    <cellStyle name="Normal 4 45 2 2" xfId="21193"/>
    <cellStyle name="Normal 4 45 2 3" xfId="21192"/>
    <cellStyle name="Normal 4 45 3" xfId="4789"/>
    <cellStyle name="Normal 4 45 3 2" xfId="21195"/>
    <cellStyle name="Normal 4 45 3 3" xfId="21194"/>
    <cellStyle name="Normal 4 45 4" xfId="21196"/>
    <cellStyle name="Normal 4 45 5" xfId="21197"/>
    <cellStyle name="Normal 4 45 6" xfId="21191"/>
    <cellStyle name="Normal 4 46" xfId="2139"/>
    <cellStyle name="Normal 4 46 2" xfId="6405"/>
    <cellStyle name="Normal 4 46 2 2" xfId="21200"/>
    <cellStyle name="Normal 4 46 2 3" xfId="21199"/>
    <cellStyle name="Normal 4 46 3" xfId="4790"/>
    <cellStyle name="Normal 4 46 3 2" xfId="21202"/>
    <cellStyle name="Normal 4 46 3 3" xfId="21201"/>
    <cellStyle name="Normal 4 46 4" xfId="21203"/>
    <cellStyle name="Normal 4 46 5" xfId="21204"/>
    <cellStyle name="Normal 4 46 6" xfId="21198"/>
    <cellStyle name="Normal 4 47" xfId="2140"/>
    <cellStyle name="Normal 4 47 2" xfId="6406"/>
    <cellStyle name="Normal 4 47 2 2" xfId="21207"/>
    <cellStyle name="Normal 4 47 2 3" xfId="21206"/>
    <cellStyle name="Normal 4 47 3" xfId="4791"/>
    <cellStyle name="Normal 4 47 3 2" xfId="21209"/>
    <cellStyle name="Normal 4 47 3 3" xfId="21208"/>
    <cellStyle name="Normal 4 47 4" xfId="21210"/>
    <cellStyle name="Normal 4 47 5" xfId="21211"/>
    <cellStyle name="Normal 4 47 6" xfId="21205"/>
    <cellStyle name="Normal 4 48" xfId="2141"/>
    <cellStyle name="Normal 4 48 2" xfId="6407"/>
    <cellStyle name="Normal 4 48 2 2" xfId="21214"/>
    <cellStyle name="Normal 4 48 2 3" xfId="21213"/>
    <cellStyle name="Normal 4 48 3" xfId="4792"/>
    <cellStyle name="Normal 4 48 3 2" xfId="21216"/>
    <cellStyle name="Normal 4 48 3 3" xfId="21215"/>
    <cellStyle name="Normal 4 48 4" xfId="21217"/>
    <cellStyle name="Normal 4 48 5" xfId="21218"/>
    <cellStyle name="Normal 4 48 6" xfId="21212"/>
    <cellStyle name="Normal 4 49" xfId="2142"/>
    <cellStyle name="Normal 4 49 2" xfId="6408"/>
    <cellStyle name="Normal 4 49 2 2" xfId="21221"/>
    <cellStyle name="Normal 4 49 2 3" xfId="21220"/>
    <cellStyle name="Normal 4 49 3" xfId="4793"/>
    <cellStyle name="Normal 4 49 3 2" xfId="21223"/>
    <cellStyle name="Normal 4 49 3 3" xfId="21222"/>
    <cellStyle name="Normal 4 49 4" xfId="21224"/>
    <cellStyle name="Normal 4 49 5" xfId="21225"/>
    <cellStyle name="Normal 4 49 6" xfId="21219"/>
    <cellStyle name="Normal 4 5" xfId="2143"/>
    <cellStyle name="Normal 4 5 2" xfId="2144"/>
    <cellStyle name="Normal 4 5 2 2" xfId="6409"/>
    <cellStyle name="Normal 4 5 2 2 2" xfId="21228"/>
    <cellStyle name="Normal 4 5 2 3" xfId="21227"/>
    <cellStyle name="Normal 4 5 3" xfId="2145"/>
    <cellStyle name="Normal 4 5 3 2" xfId="9596"/>
    <cellStyle name="Normal 4 5 3 2 2" xfId="21230"/>
    <cellStyle name="Normal 4 5 3 3" xfId="21229"/>
    <cellStyle name="Normal 4 5 4" xfId="4794"/>
    <cellStyle name="Normal 4 5 4 2" xfId="21231"/>
    <cellStyle name="Normal 4 5 5" xfId="9848"/>
    <cellStyle name="Normal 4 5 5 2" xfId="21232"/>
    <cellStyle name="Normal 4 5 6" xfId="21226"/>
    <cellStyle name="Normal 4 50" xfId="2146"/>
    <cellStyle name="Normal 4 50 2" xfId="6410"/>
    <cellStyle name="Normal 4 50 2 2" xfId="21235"/>
    <cellStyle name="Normal 4 50 2 3" xfId="21234"/>
    <cellStyle name="Normal 4 50 3" xfId="4795"/>
    <cellStyle name="Normal 4 50 3 2" xfId="21237"/>
    <cellStyle name="Normal 4 50 3 3" xfId="21236"/>
    <cellStyle name="Normal 4 50 4" xfId="21238"/>
    <cellStyle name="Normal 4 50 5" xfId="21239"/>
    <cellStyle name="Normal 4 50 6" xfId="21233"/>
    <cellStyle name="Normal 4 51" xfId="2147"/>
    <cellStyle name="Normal 4 51 2" xfId="6411"/>
    <cellStyle name="Normal 4 51 2 2" xfId="21242"/>
    <cellStyle name="Normal 4 51 2 3" xfId="21241"/>
    <cellStyle name="Normal 4 51 3" xfId="4796"/>
    <cellStyle name="Normal 4 51 3 2" xfId="21244"/>
    <cellStyle name="Normal 4 51 3 3" xfId="21243"/>
    <cellStyle name="Normal 4 51 4" xfId="21245"/>
    <cellStyle name="Normal 4 51 5" xfId="21246"/>
    <cellStyle name="Normal 4 51 6" xfId="21240"/>
    <cellStyle name="Normal 4 52" xfId="2148"/>
    <cellStyle name="Normal 4 52 2" xfId="6412"/>
    <cellStyle name="Normal 4 52 2 2" xfId="21249"/>
    <cellStyle name="Normal 4 52 2 3" xfId="21248"/>
    <cellStyle name="Normal 4 52 3" xfId="4797"/>
    <cellStyle name="Normal 4 52 3 2" xfId="21251"/>
    <cellStyle name="Normal 4 52 3 3" xfId="21250"/>
    <cellStyle name="Normal 4 52 4" xfId="21252"/>
    <cellStyle name="Normal 4 52 5" xfId="21253"/>
    <cellStyle name="Normal 4 52 6" xfId="21247"/>
    <cellStyle name="Normal 4 53" xfId="2149"/>
    <cellStyle name="Normal 4 53 2" xfId="6413"/>
    <cellStyle name="Normal 4 53 2 2" xfId="21256"/>
    <cellStyle name="Normal 4 53 2 3" xfId="21255"/>
    <cellStyle name="Normal 4 53 3" xfId="4798"/>
    <cellStyle name="Normal 4 53 3 2" xfId="21258"/>
    <cellStyle name="Normal 4 53 3 3" xfId="21257"/>
    <cellStyle name="Normal 4 53 4" xfId="21259"/>
    <cellStyle name="Normal 4 53 5" xfId="21260"/>
    <cellStyle name="Normal 4 53 6" xfId="21254"/>
    <cellStyle name="Normal 4 54" xfId="2150"/>
    <cellStyle name="Normal 4 54 2" xfId="6414"/>
    <cellStyle name="Normal 4 54 2 2" xfId="21263"/>
    <cellStyle name="Normal 4 54 2 3" xfId="21262"/>
    <cellStyle name="Normal 4 54 3" xfId="4799"/>
    <cellStyle name="Normal 4 54 3 2" xfId="21265"/>
    <cellStyle name="Normal 4 54 3 3" xfId="21264"/>
    <cellStyle name="Normal 4 54 4" xfId="21266"/>
    <cellStyle name="Normal 4 54 5" xfId="21267"/>
    <cellStyle name="Normal 4 54 6" xfId="21261"/>
    <cellStyle name="Normal 4 55" xfId="2151"/>
    <cellStyle name="Normal 4 55 2" xfId="6415"/>
    <cellStyle name="Normal 4 55 2 2" xfId="21270"/>
    <cellStyle name="Normal 4 55 2 3" xfId="21269"/>
    <cellStyle name="Normal 4 55 3" xfId="4800"/>
    <cellStyle name="Normal 4 55 3 2" xfId="21272"/>
    <cellStyle name="Normal 4 55 3 3" xfId="21271"/>
    <cellStyle name="Normal 4 55 4" xfId="21273"/>
    <cellStyle name="Normal 4 55 5" xfId="21274"/>
    <cellStyle name="Normal 4 55 6" xfId="21268"/>
    <cellStyle name="Normal 4 56" xfId="2152"/>
    <cellStyle name="Normal 4 56 2" xfId="6416"/>
    <cellStyle name="Normal 4 56 2 2" xfId="21277"/>
    <cellStyle name="Normal 4 56 2 3" xfId="21276"/>
    <cellStyle name="Normal 4 56 3" xfId="4801"/>
    <cellStyle name="Normal 4 56 3 2" xfId="21279"/>
    <cellStyle name="Normal 4 56 3 3" xfId="21278"/>
    <cellStyle name="Normal 4 56 4" xfId="21280"/>
    <cellStyle name="Normal 4 56 5" xfId="21281"/>
    <cellStyle name="Normal 4 56 6" xfId="21275"/>
    <cellStyle name="Normal 4 57" xfId="2153"/>
    <cellStyle name="Normal 4 57 2" xfId="6417"/>
    <cellStyle name="Normal 4 57 2 2" xfId="21284"/>
    <cellStyle name="Normal 4 57 2 3" xfId="21283"/>
    <cellStyle name="Normal 4 57 3" xfId="4802"/>
    <cellStyle name="Normal 4 57 3 2" xfId="21286"/>
    <cellStyle name="Normal 4 57 3 3" xfId="21285"/>
    <cellStyle name="Normal 4 57 4" xfId="21287"/>
    <cellStyle name="Normal 4 57 5" xfId="21288"/>
    <cellStyle name="Normal 4 57 6" xfId="21282"/>
    <cellStyle name="Normal 4 58" xfId="2154"/>
    <cellStyle name="Normal 4 58 2" xfId="6418"/>
    <cellStyle name="Normal 4 58 2 2" xfId="21291"/>
    <cellStyle name="Normal 4 58 2 3" xfId="21290"/>
    <cellStyle name="Normal 4 58 3" xfId="4803"/>
    <cellStyle name="Normal 4 58 3 2" xfId="21293"/>
    <cellStyle name="Normal 4 58 3 3" xfId="21292"/>
    <cellStyle name="Normal 4 58 4" xfId="21294"/>
    <cellStyle name="Normal 4 58 5" xfId="21295"/>
    <cellStyle name="Normal 4 58 6" xfId="21289"/>
    <cellStyle name="Normal 4 59" xfId="2155"/>
    <cellStyle name="Normal 4 59 2" xfId="6419"/>
    <cellStyle name="Normal 4 59 2 2" xfId="21298"/>
    <cellStyle name="Normal 4 59 2 3" xfId="21297"/>
    <cellStyle name="Normal 4 59 3" xfId="4804"/>
    <cellStyle name="Normal 4 59 3 2" xfId="21300"/>
    <cellStyle name="Normal 4 59 3 3" xfId="21299"/>
    <cellStyle name="Normal 4 59 4" xfId="21301"/>
    <cellStyle name="Normal 4 59 5" xfId="21302"/>
    <cellStyle name="Normal 4 59 6" xfId="21296"/>
    <cellStyle name="Normal 4 6" xfId="2156"/>
    <cellStyle name="Normal 4 6 2" xfId="6420"/>
    <cellStyle name="Normal 4 6 2 2" xfId="21305"/>
    <cellStyle name="Normal 4 6 2 3" xfId="21304"/>
    <cellStyle name="Normal 4 6 3" xfId="4805"/>
    <cellStyle name="Normal 4 6 3 2" xfId="21307"/>
    <cellStyle name="Normal 4 6 3 3" xfId="21306"/>
    <cellStyle name="Normal 4 6 4" xfId="21308"/>
    <cellStyle name="Normal 4 6 5" xfId="21309"/>
    <cellStyle name="Normal 4 6 6" xfId="21303"/>
    <cellStyle name="Normal 4 60" xfId="2157"/>
    <cellStyle name="Normal 4 60 2" xfId="6421"/>
    <cellStyle name="Normal 4 60 2 2" xfId="21312"/>
    <cellStyle name="Normal 4 60 2 3" xfId="21311"/>
    <cellStyle name="Normal 4 60 3" xfId="4806"/>
    <cellStyle name="Normal 4 60 3 2" xfId="21314"/>
    <cellStyle name="Normal 4 60 3 3" xfId="21313"/>
    <cellStyle name="Normal 4 60 4" xfId="21315"/>
    <cellStyle name="Normal 4 60 5" xfId="21316"/>
    <cellStyle name="Normal 4 60 6" xfId="21310"/>
    <cellStyle name="Normal 4 61" xfId="2158"/>
    <cellStyle name="Normal 4 61 2" xfId="6422"/>
    <cellStyle name="Normal 4 61 2 2" xfId="21319"/>
    <cellStyle name="Normal 4 61 2 3" xfId="21318"/>
    <cellStyle name="Normal 4 61 3" xfId="4807"/>
    <cellStyle name="Normal 4 61 3 2" xfId="21321"/>
    <cellStyle name="Normal 4 61 3 3" xfId="21320"/>
    <cellStyle name="Normal 4 61 4" xfId="21322"/>
    <cellStyle name="Normal 4 61 5" xfId="21323"/>
    <cellStyle name="Normal 4 61 6" xfId="21317"/>
    <cellStyle name="Normal 4 62" xfId="2159"/>
    <cellStyle name="Normal 4 62 2" xfId="6423"/>
    <cellStyle name="Normal 4 62 2 2" xfId="21326"/>
    <cellStyle name="Normal 4 62 2 3" xfId="21325"/>
    <cellStyle name="Normal 4 62 3" xfId="4808"/>
    <cellStyle name="Normal 4 62 3 2" xfId="21328"/>
    <cellStyle name="Normal 4 62 3 3" xfId="21327"/>
    <cellStyle name="Normal 4 62 4" xfId="21329"/>
    <cellStyle name="Normal 4 62 5" xfId="21330"/>
    <cellStyle name="Normal 4 62 6" xfId="21324"/>
    <cellStyle name="Normal 4 63" xfId="2160"/>
    <cellStyle name="Normal 4 63 2" xfId="6424"/>
    <cellStyle name="Normal 4 63 2 2" xfId="21333"/>
    <cellStyle name="Normal 4 63 2 3" xfId="21332"/>
    <cellStyle name="Normal 4 63 3" xfId="4809"/>
    <cellStyle name="Normal 4 63 3 2" xfId="21335"/>
    <cellStyle name="Normal 4 63 3 3" xfId="21334"/>
    <cellStyle name="Normal 4 63 4" xfId="21336"/>
    <cellStyle name="Normal 4 63 5" xfId="21337"/>
    <cellStyle name="Normal 4 63 6" xfId="21331"/>
    <cellStyle name="Normal 4 64" xfId="2161"/>
    <cellStyle name="Normal 4 64 2" xfId="6425"/>
    <cellStyle name="Normal 4 64 2 2" xfId="21340"/>
    <cellStyle name="Normal 4 64 2 3" xfId="21339"/>
    <cellStyle name="Normal 4 64 3" xfId="4810"/>
    <cellStyle name="Normal 4 64 3 2" xfId="21342"/>
    <cellStyle name="Normal 4 64 3 3" xfId="21341"/>
    <cellStyle name="Normal 4 64 4" xfId="21343"/>
    <cellStyle name="Normal 4 64 5" xfId="21344"/>
    <cellStyle name="Normal 4 64 6" xfId="21338"/>
    <cellStyle name="Normal 4 65" xfId="2162"/>
    <cellStyle name="Normal 4 65 2" xfId="6426"/>
    <cellStyle name="Normal 4 65 2 2" xfId="21347"/>
    <cellStyle name="Normal 4 65 2 3" xfId="21346"/>
    <cellStyle name="Normal 4 65 3" xfId="4811"/>
    <cellStyle name="Normal 4 65 3 2" xfId="21349"/>
    <cellStyle name="Normal 4 65 3 3" xfId="21348"/>
    <cellStyle name="Normal 4 65 4" xfId="21350"/>
    <cellStyle name="Normal 4 65 5" xfId="21351"/>
    <cellStyle name="Normal 4 65 6" xfId="21345"/>
    <cellStyle name="Normal 4 66" xfId="2163"/>
    <cellStyle name="Normal 4 66 2" xfId="6427"/>
    <cellStyle name="Normal 4 66 2 2" xfId="21354"/>
    <cellStyle name="Normal 4 66 2 3" xfId="21353"/>
    <cellStyle name="Normal 4 66 3" xfId="4812"/>
    <cellStyle name="Normal 4 66 3 2" xfId="21356"/>
    <cellStyle name="Normal 4 66 3 3" xfId="21355"/>
    <cellStyle name="Normal 4 66 4" xfId="21357"/>
    <cellStyle name="Normal 4 66 5" xfId="21358"/>
    <cellStyle name="Normal 4 66 6" xfId="21352"/>
    <cellStyle name="Normal 4 67" xfId="2164"/>
    <cellStyle name="Normal 4 67 2" xfId="6428"/>
    <cellStyle name="Normal 4 67 2 2" xfId="21361"/>
    <cellStyle name="Normal 4 67 2 3" xfId="21360"/>
    <cellStyle name="Normal 4 67 3" xfId="4813"/>
    <cellStyle name="Normal 4 67 3 2" xfId="21363"/>
    <cellStyle name="Normal 4 67 3 3" xfId="21362"/>
    <cellStyle name="Normal 4 67 4" xfId="21364"/>
    <cellStyle name="Normal 4 67 5" xfId="21365"/>
    <cellStyle name="Normal 4 67 6" xfId="21359"/>
    <cellStyle name="Normal 4 68" xfId="2165"/>
    <cellStyle name="Normal 4 68 2" xfId="6429"/>
    <cellStyle name="Normal 4 68 2 2" xfId="21368"/>
    <cellStyle name="Normal 4 68 2 3" xfId="21367"/>
    <cellStyle name="Normal 4 68 3" xfId="4814"/>
    <cellStyle name="Normal 4 68 3 2" xfId="21370"/>
    <cellStyle name="Normal 4 68 3 3" xfId="21369"/>
    <cellStyle name="Normal 4 68 4" xfId="21371"/>
    <cellStyle name="Normal 4 68 5" xfId="21372"/>
    <cellStyle name="Normal 4 68 6" xfId="21366"/>
    <cellStyle name="Normal 4 69" xfId="2166"/>
    <cellStyle name="Normal 4 69 2" xfId="6430"/>
    <cellStyle name="Normal 4 69 2 2" xfId="21375"/>
    <cellStyle name="Normal 4 69 2 3" xfId="21374"/>
    <cellStyle name="Normal 4 69 3" xfId="4815"/>
    <cellStyle name="Normal 4 69 3 2" xfId="21377"/>
    <cellStyle name="Normal 4 69 3 3" xfId="21376"/>
    <cellStyle name="Normal 4 69 4" xfId="21378"/>
    <cellStyle name="Normal 4 69 5" xfId="21379"/>
    <cellStyle name="Normal 4 69 6" xfId="21373"/>
    <cellStyle name="Normal 4 7" xfId="2167"/>
    <cellStyle name="Normal 4 7 2" xfId="6431"/>
    <cellStyle name="Normal 4 7 2 2" xfId="21382"/>
    <cellStyle name="Normal 4 7 2 3" xfId="21381"/>
    <cellStyle name="Normal 4 7 3" xfId="4816"/>
    <cellStyle name="Normal 4 7 3 2" xfId="21384"/>
    <cellStyle name="Normal 4 7 3 3" xfId="21383"/>
    <cellStyle name="Normal 4 7 4" xfId="21385"/>
    <cellStyle name="Normal 4 7 5" xfId="21386"/>
    <cellStyle name="Normal 4 7 6" xfId="21380"/>
    <cellStyle name="Normal 4 70" xfId="2168"/>
    <cellStyle name="Normal 4 70 2" xfId="6432"/>
    <cellStyle name="Normal 4 70 2 2" xfId="21389"/>
    <cellStyle name="Normal 4 70 2 3" xfId="21388"/>
    <cellStyle name="Normal 4 70 3" xfId="4817"/>
    <cellStyle name="Normal 4 70 3 2" xfId="21391"/>
    <cellStyle name="Normal 4 70 3 3" xfId="21390"/>
    <cellStyle name="Normal 4 70 4" xfId="21392"/>
    <cellStyle name="Normal 4 70 5" xfId="21393"/>
    <cellStyle name="Normal 4 70 6" xfId="21387"/>
    <cellStyle name="Normal 4 71" xfId="2169"/>
    <cellStyle name="Normal 4 71 2" xfId="6433"/>
    <cellStyle name="Normal 4 71 2 2" xfId="21396"/>
    <cellStyle name="Normal 4 71 2 3" xfId="21395"/>
    <cellStyle name="Normal 4 71 3" xfId="4818"/>
    <cellStyle name="Normal 4 71 3 2" xfId="21398"/>
    <cellStyle name="Normal 4 71 3 3" xfId="21397"/>
    <cellStyle name="Normal 4 71 4" xfId="21399"/>
    <cellStyle name="Normal 4 71 5" xfId="21400"/>
    <cellStyle name="Normal 4 71 6" xfId="21394"/>
    <cellStyle name="Normal 4 72" xfId="2170"/>
    <cellStyle name="Normal 4 72 2" xfId="6434"/>
    <cellStyle name="Normal 4 72 2 2" xfId="21403"/>
    <cellStyle name="Normal 4 72 2 3" xfId="21402"/>
    <cellStyle name="Normal 4 72 3" xfId="4819"/>
    <cellStyle name="Normal 4 72 3 2" xfId="21405"/>
    <cellStyle name="Normal 4 72 3 3" xfId="21404"/>
    <cellStyle name="Normal 4 72 4" xfId="21406"/>
    <cellStyle name="Normal 4 72 5" xfId="21407"/>
    <cellStyle name="Normal 4 72 6" xfId="21401"/>
    <cellStyle name="Normal 4 73" xfId="2171"/>
    <cellStyle name="Normal 4 73 2" xfId="6435"/>
    <cellStyle name="Normal 4 73 2 2" xfId="21410"/>
    <cellStyle name="Normal 4 73 2 3" xfId="21409"/>
    <cellStyle name="Normal 4 73 3" xfId="4820"/>
    <cellStyle name="Normal 4 73 3 2" xfId="21412"/>
    <cellStyle name="Normal 4 73 3 3" xfId="21411"/>
    <cellStyle name="Normal 4 73 4" xfId="21413"/>
    <cellStyle name="Normal 4 73 5" xfId="21414"/>
    <cellStyle name="Normal 4 73 6" xfId="21408"/>
    <cellStyle name="Normal 4 74" xfId="2172"/>
    <cellStyle name="Normal 4 74 2" xfId="6436"/>
    <cellStyle name="Normal 4 74 2 2" xfId="21417"/>
    <cellStyle name="Normal 4 74 2 3" xfId="21416"/>
    <cellStyle name="Normal 4 74 3" xfId="4821"/>
    <cellStyle name="Normal 4 74 3 2" xfId="21419"/>
    <cellStyle name="Normal 4 74 3 3" xfId="21418"/>
    <cellStyle name="Normal 4 74 4" xfId="21420"/>
    <cellStyle name="Normal 4 74 5" xfId="21421"/>
    <cellStyle name="Normal 4 74 6" xfId="21415"/>
    <cellStyle name="Normal 4 75" xfId="2173"/>
    <cellStyle name="Normal 4 75 2" xfId="6437"/>
    <cellStyle name="Normal 4 75 2 2" xfId="21424"/>
    <cellStyle name="Normal 4 75 2 3" xfId="21423"/>
    <cellStyle name="Normal 4 75 3" xfId="4822"/>
    <cellStyle name="Normal 4 75 3 2" xfId="21426"/>
    <cellStyle name="Normal 4 75 3 3" xfId="21425"/>
    <cellStyle name="Normal 4 75 4" xfId="21427"/>
    <cellStyle name="Normal 4 75 5" xfId="21428"/>
    <cellStyle name="Normal 4 75 6" xfId="21422"/>
    <cellStyle name="Normal 4 76" xfId="2174"/>
    <cellStyle name="Normal 4 76 2" xfId="6438"/>
    <cellStyle name="Normal 4 76 2 2" xfId="21431"/>
    <cellStyle name="Normal 4 76 2 3" xfId="21430"/>
    <cellStyle name="Normal 4 76 3" xfId="4823"/>
    <cellStyle name="Normal 4 76 3 2" xfId="21433"/>
    <cellStyle name="Normal 4 76 3 3" xfId="21432"/>
    <cellStyle name="Normal 4 76 4" xfId="21434"/>
    <cellStyle name="Normal 4 76 5" xfId="21435"/>
    <cellStyle name="Normal 4 76 6" xfId="21429"/>
    <cellStyle name="Normal 4 77" xfId="2175"/>
    <cellStyle name="Normal 4 77 2" xfId="6439"/>
    <cellStyle name="Normal 4 77 2 2" xfId="21438"/>
    <cellStyle name="Normal 4 77 2 3" xfId="21437"/>
    <cellStyle name="Normal 4 77 3" xfId="4824"/>
    <cellStyle name="Normal 4 77 3 2" xfId="21440"/>
    <cellStyle name="Normal 4 77 3 3" xfId="21439"/>
    <cellStyle name="Normal 4 77 4" xfId="21441"/>
    <cellStyle name="Normal 4 77 5" xfId="21442"/>
    <cellStyle name="Normal 4 77 6" xfId="21436"/>
    <cellStyle name="Normal 4 78" xfId="2176"/>
    <cellStyle name="Normal 4 78 2" xfId="6440"/>
    <cellStyle name="Normal 4 78 2 2" xfId="21445"/>
    <cellStyle name="Normal 4 78 2 3" xfId="21444"/>
    <cellStyle name="Normal 4 78 3" xfId="4825"/>
    <cellStyle name="Normal 4 78 3 2" xfId="21447"/>
    <cellStyle name="Normal 4 78 3 3" xfId="21446"/>
    <cellStyle name="Normal 4 78 4" xfId="21448"/>
    <cellStyle name="Normal 4 78 5" xfId="21449"/>
    <cellStyle name="Normal 4 78 6" xfId="21443"/>
    <cellStyle name="Normal 4 79" xfId="2177"/>
    <cellStyle name="Normal 4 79 2" xfId="6441"/>
    <cellStyle name="Normal 4 79 2 2" xfId="21452"/>
    <cellStyle name="Normal 4 79 2 3" xfId="21451"/>
    <cellStyle name="Normal 4 79 3" xfId="4826"/>
    <cellStyle name="Normal 4 79 3 2" xfId="21454"/>
    <cellStyle name="Normal 4 79 3 3" xfId="21453"/>
    <cellStyle name="Normal 4 79 4" xfId="21455"/>
    <cellStyle name="Normal 4 79 5" xfId="21456"/>
    <cellStyle name="Normal 4 79 6" xfId="21450"/>
    <cellStyle name="Normal 4 8" xfId="2178"/>
    <cellStyle name="Normal 4 8 2" xfId="6442"/>
    <cellStyle name="Normal 4 8 2 2" xfId="21459"/>
    <cellStyle name="Normal 4 8 2 3" xfId="21458"/>
    <cellStyle name="Normal 4 8 3" xfId="4827"/>
    <cellStyle name="Normal 4 8 3 2" xfId="21461"/>
    <cellStyle name="Normal 4 8 3 3" xfId="21460"/>
    <cellStyle name="Normal 4 8 4" xfId="21462"/>
    <cellStyle name="Normal 4 8 5" xfId="21463"/>
    <cellStyle name="Normal 4 8 6" xfId="21457"/>
    <cellStyle name="Normal 4 80" xfId="2179"/>
    <cellStyle name="Normal 4 80 2" xfId="6443"/>
    <cellStyle name="Normal 4 80 2 2" xfId="21466"/>
    <cellStyle name="Normal 4 80 2 3" xfId="21465"/>
    <cellStyle name="Normal 4 80 3" xfId="4828"/>
    <cellStyle name="Normal 4 80 3 2" xfId="21468"/>
    <cellStyle name="Normal 4 80 3 3" xfId="21467"/>
    <cellStyle name="Normal 4 80 4" xfId="21469"/>
    <cellStyle name="Normal 4 80 5" xfId="21470"/>
    <cellStyle name="Normal 4 80 6" xfId="21464"/>
    <cellStyle name="Normal 4 81" xfId="2180"/>
    <cellStyle name="Normal 4 81 2" xfId="6444"/>
    <cellStyle name="Normal 4 81 2 2" xfId="21473"/>
    <cellStyle name="Normal 4 81 2 3" xfId="21472"/>
    <cellStyle name="Normal 4 81 3" xfId="4829"/>
    <cellStyle name="Normal 4 81 3 2" xfId="21475"/>
    <cellStyle name="Normal 4 81 3 3" xfId="21474"/>
    <cellStyle name="Normal 4 81 4" xfId="21476"/>
    <cellStyle name="Normal 4 81 5" xfId="21477"/>
    <cellStyle name="Normal 4 81 6" xfId="21471"/>
    <cellStyle name="Normal 4 82" xfId="2181"/>
    <cellStyle name="Normal 4 82 2" xfId="6445"/>
    <cellStyle name="Normal 4 82 2 2" xfId="21480"/>
    <cellStyle name="Normal 4 82 2 3" xfId="21479"/>
    <cellStyle name="Normal 4 82 3" xfId="4830"/>
    <cellStyle name="Normal 4 82 3 2" xfId="21482"/>
    <cellStyle name="Normal 4 82 3 3" xfId="21481"/>
    <cellStyle name="Normal 4 82 4" xfId="21483"/>
    <cellStyle name="Normal 4 82 5" xfId="21484"/>
    <cellStyle name="Normal 4 82 6" xfId="21478"/>
    <cellStyle name="Normal 4 83" xfId="2182"/>
    <cellStyle name="Normal 4 83 2" xfId="6446"/>
    <cellStyle name="Normal 4 83 2 2" xfId="21487"/>
    <cellStyle name="Normal 4 83 2 3" xfId="21486"/>
    <cellStyle name="Normal 4 83 3" xfId="4831"/>
    <cellStyle name="Normal 4 83 3 2" xfId="21489"/>
    <cellStyle name="Normal 4 83 3 3" xfId="21488"/>
    <cellStyle name="Normal 4 83 4" xfId="21490"/>
    <cellStyle name="Normal 4 83 5" xfId="21491"/>
    <cellStyle name="Normal 4 83 6" xfId="21485"/>
    <cellStyle name="Normal 4 84" xfId="2183"/>
    <cellStyle name="Normal 4 84 2" xfId="6447"/>
    <cellStyle name="Normal 4 84 2 2" xfId="21494"/>
    <cellStyle name="Normal 4 84 2 3" xfId="21493"/>
    <cellStyle name="Normal 4 84 3" xfId="4832"/>
    <cellStyle name="Normal 4 84 3 2" xfId="21496"/>
    <cellStyle name="Normal 4 84 3 3" xfId="21495"/>
    <cellStyle name="Normal 4 84 4" xfId="21497"/>
    <cellStyle name="Normal 4 84 5" xfId="21498"/>
    <cellStyle name="Normal 4 84 6" xfId="21492"/>
    <cellStyle name="Normal 4 85" xfId="2184"/>
    <cellStyle name="Normal 4 85 2" xfId="6448"/>
    <cellStyle name="Normal 4 85 2 2" xfId="21501"/>
    <cellStyle name="Normal 4 85 2 3" xfId="21500"/>
    <cellStyle name="Normal 4 85 3" xfId="4833"/>
    <cellStyle name="Normal 4 85 3 2" xfId="21503"/>
    <cellStyle name="Normal 4 85 3 3" xfId="21502"/>
    <cellStyle name="Normal 4 85 4" xfId="21504"/>
    <cellStyle name="Normal 4 85 5" xfId="21505"/>
    <cellStyle name="Normal 4 85 6" xfId="21499"/>
    <cellStyle name="Normal 4 86" xfId="2185"/>
    <cellStyle name="Normal 4 86 2" xfId="6449"/>
    <cellStyle name="Normal 4 86 2 2" xfId="21508"/>
    <cellStyle name="Normal 4 86 2 3" xfId="21507"/>
    <cellStyle name="Normal 4 86 3" xfId="4834"/>
    <cellStyle name="Normal 4 86 3 2" xfId="21510"/>
    <cellStyle name="Normal 4 86 3 3" xfId="21509"/>
    <cellStyle name="Normal 4 86 4" xfId="21511"/>
    <cellStyle name="Normal 4 86 5" xfId="21512"/>
    <cellStyle name="Normal 4 86 6" xfId="21506"/>
    <cellStyle name="Normal 4 87" xfId="2186"/>
    <cellStyle name="Normal 4 87 2" xfId="6450"/>
    <cellStyle name="Normal 4 87 2 2" xfId="21515"/>
    <cellStyle name="Normal 4 87 2 3" xfId="21514"/>
    <cellStyle name="Normal 4 87 3" xfId="4835"/>
    <cellStyle name="Normal 4 87 3 2" xfId="21517"/>
    <cellStyle name="Normal 4 87 3 3" xfId="21516"/>
    <cellStyle name="Normal 4 87 4" xfId="21518"/>
    <cellStyle name="Normal 4 87 5" xfId="21519"/>
    <cellStyle name="Normal 4 87 6" xfId="21513"/>
    <cellStyle name="Normal 4 88" xfId="2187"/>
    <cellStyle name="Normal 4 88 2" xfId="6451"/>
    <cellStyle name="Normal 4 88 2 2" xfId="21522"/>
    <cellStyle name="Normal 4 88 2 3" xfId="21521"/>
    <cellStyle name="Normal 4 88 3" xfId="4836"/>
    <cellStyle name="Normal 4 88 3 2" xfId="21524"/>
    <cellStyle name="Normal 4 88 3 3" xfId="21523"/>
    <cellStyle name="Normal 4 88 4" xfId="21525"/>
    <cellStyle name="Normal 4 88 5" xfId="21526"/>
    <cellStyle name="Normal 4 88 6" xfId="21520"/>
    <cellStyle name="Normal 4 89" xfId="2188"/>
    <cellStyle name="Normal 4 89 2" xfId="6452"/>
    <cellStyle name="Normal 4 89 2 2" xfId="21529"/>
    <cellStyle name="Normal 4 89 2 3" xfId="21528"/>
    <cellStyle name="Normal 4 89 3" xfId="4837"/>
    <cellStyle name="Normal 4 89 3 2" xfId="21531"/>
    <cellStyle name="Normal 4 89 3 3" xfId="21530"/>
    <cellStyle name="Normal 4 89 4" xfId="21532"/>
    <cellStyle name="Normal 4 89 5" xfId="21533"/>
    <cellStyle name="Normal 4 89 6" xfId="21527"/>
    <cellStyle name="Normal 4 9" xfId="2189"/>
    <cellStyle name="Normal 4 9 2" xfId="6453"/>
    <cellStyle name="Normal 4 9 2 2" xfId="21536"/>
    <cellStyle name="Normal 4 9 2 3" xfId="21535"/>
    <cellStyle name="Normal 4 9 3" xfId="4838"/>
    <cellStyle name="Normal 4 9 3 2" xfId="21538"/>
    <cellStyle name="Normal 4 9 3 3" xfId="21537"/>
    <cellStyle name="Normal 4 9 4" xfId="21539"/>
    <cellStyle name="Normal 4 9 5" xfId="21540"/>
    <cellStyle name="Normal 4 9 6" xfId="21534"/>
    <cellStyle name="Normal 4 90" xfId="2190"/>
    <cellStyle name="Normal 4 90 2" xfId="6454"/>
    <cellStyle name="Normal 4 90 2 2" xfId="21543"/>
    <cellStyle name="Normal 4 90 2 3" xfId="21542"/>
    <cellStyle name="Normal 4 90 3" xfId="4839"/>
    <cellStyle name="Normal 4 90 3 2" xfId="21545"/>
    <cellStyle name="Normal 4 90 3 3" xfId="21544"/>
    <cellStyle name="Normal 4 90 4" xfId="21546"/>
    <cellStyle name="Normal 4 90 5" xfId="21547"/>
    <cellStyle name="Normal 4 90 6" xfId="21541"/>
    <cellStyle name="Normal 4 91" xfId="2191"/>
    <cellStyle name="Normal 4 91 2" xfId="6455"/>
    <cellStyle name="Normal 4 91 2 2" xfId="21550"/>
    <cellStyle name="Normal 4 91 2 3" xfId="21549"/>
    <cellStyle name="Normal 4 91 3" xfId="4840"/>
    <cellStyle name="Normal 4 91 3 2" xfId="21552"/>
    <cellStyle name="Normal 4 91 3 3" xfId="21551"/>
    <cellStyle name="Normal 4 91 4" xfId="21553"/>
    <cellStyle name="Normal 4 91 5" xfId="21554"/>
    <cellStyle name="Normal 4 91 6" xfId="21548"/>
    <cellStyle name="Normal 4 92" xfId="2192"/>
    <cellStyle name="Normal 4 92 2" xfId="6456"/>
    <cellStyle name="Normal 4 92 2 2" xfId="21557"/>
    <cellStyle name="Normal 4 92 2 3" xfId="21556"/>
    <cellStyle name="Normal 4 92 3" xfId="4841"/>
    <cellStyle name="Normal 4 92 3 2" xfId="21559"/>
    <cellStyle name="Normal 4 92 3 3" xfId="21558"/>
    <cellStyle name="Normal 4 92 4" xfId="21560"/>
    <cellStyle name="Normal 4 92 5" xfId="21561"/>
    <cellStyle name="Normal 4 92 6" xfId="21555"/>
    <cellStyle name="Normal 4 93" xfId="2193"/>
    <cellStyle name="Normal 4 93 2" xfId="6457"/>
    <cellStyle name="Normal 4 93 2 2" xfId="21564"/>
    <cellStyle name="Normal 4 93 2 3" xfId="21563"/>
    <cellStyle name="Normal 4 93 3" xfId="4842"/>
    <cellStyle name="Normal 4 93 3 2" xfId="21566"/>
    <cellStyle name="Normal 4 93 3 3" xfId="21565"/>
    <cellStyle name="Normal 4 93 4" xfId="21567"/>
    <cellStyle name="Normal 4 93 5" xfId="21568"/>
    <cellStyle name="Normal 4 93 6" xfId="21562"/>
    <cellStyle name="Normal 4 94" xfId="2194"/>
    <cellStyle name="Normal 4 94 2" xfId="6458"/>
    <cellStyle name="Normal 4 94 2 2" xfId="21571"/>
    <cellStyle name="Normal 4 94 2 3" xfId="21570"/>
    <cellStyle name="Normal 4 94 3" xfId="4843"/>
    <cellStyle name="Normal 4 94 3 2" xfId="21573"/>
    <cellStyle name="Normal 4 94 3 3" xfId="21572"/>
    <cellStyle name="Normal 4 94 4" xfId="21574"/>
    <cellStyle name="Normal 4 94 5" xfId="21575"/>
    <cellStyle name="Normal 4 94 6" xfId="21569"/>
    <cellStyle name="Normal 4 95" xfId="2195"/>
    <cellStyle name="Normal 4 95 2" xfId="6459"/>
    <cellStyle name="Normal 4 95 2 2" xfId="21578"/>
    <cellStyle name="Normal 4 95 2 3" xfId="21577"/>
    <cellStyle name="Normal 4 95 3" xfId="4844"/>
    <cellStyle name="Normal 4 95 3 2" xfId="21580"/>
    <cellStyle name="Normal 4 95 3 3" xfId="21579"/>
    <cellStyle name="Normal 4 95 4" xfId="21581"/>
    <cellStyle name="Normal 4 95 5" xfId="21582"/>
    <cellStyle name="Normal 4 95 6" xfId="21576"/>
    <cellStyle name="Normal 4 96" xfId="2196"/>
    <cellStyle name="Normal 4 96 2" xfId="6460"/>
    <cellStyle name="Normal 4 96 2 2" xfId="21585"/>
    <cellStyle name="Normal 4 96 2 3" xfId="21584"/>
    <cellStyle name="Normal 4 96 3" xfId="4845"/>
    <cellStyle name="Normal 4 96 3 2" xfId="21587"/>
    <cellStyle name="Normal 4 96 3 3" xfId="21586"/>
    <cellStyle name="Normal 4 96 4" xfId="21588"/>
    <cellStyle name="Normal 4 96 5" xfId="21589"/>
    <cellStyle name="Normal 4 96 6" xfId="21583"/>
    <cellStyle name="Normal 4 97" xfId="2197"/>
    <cellStyle name="Normal 4 97 2" xfId="6461"/>
    <cellStyle name="Normal 4 97 2 2" xfId="21592"/>
    <cellStyle name="Normal 4 97 2 3" xfId="21591"/>
    <cellStyle name="Normal 4 97 3" xfId="4846"/>
    <cellStyle name="Normal 4 97 3 2" xfId="21594"/>
    <cellStyle name="Normal 4 97 3 3" xfId="21593"/>
    <cellStyle name="Normal 4 97 4" xfId="21595"/>
    <cellStyle name="Normal 4 97 5" xfId="21596"/>
    <cellStyle name="Normal 4 97 6" xfId="21590"/>
    <cellStyle name="Normal 4 98" xfId="2198"/>
    <cellStyle name="Normal 4 98 2" xfId="6462"/>
    <cellStyle name="Normal 4 98 2 2" xfId="21599"/>
    <cellStyle name="Normal 4 98 2 3" xfId="21598"/>
    <cellStyle name="Normal 4 98 3" xfId="4847"/>
    <cellStyle name="Normal 4 98 3 2" xfId="21601"/>
    <cellStyle name="Normal 4 98 3 3" xfId="21600"/>
    <cellStyle name="Normal 4 98 4" xfId="21602"/>
    <cellStyle name="Normal 4 98 5" xfId="21603"/>
    <cellStyle name="Normal 4 98 6" xfId="21597"/>
    <cellStyle name="Normal 4 99" xfId="2199"/>
    <cellStyle name="Normal 4 99 2" xfId="6463"/>
    <cellStyle name="Normal 4 99 2 2" xfId="21606"/>
    <cellStyle name="Normal 4 99 2 3" xfId="21605"/>
    <cellStyle name="Normal 4 99 3" xfId="4848"/>
    <cellStyle name="Normal 4 99 3 2" xfId="21608"/>
    <cellStyle name="Normal 4 99 3 3" xfId="21607"/>
    <cellStyle name="Normal 4 99 4" xfId="21609"/>
    <cellStyle name="Normal 4 99 5" xfId="21610"/>
    <cellStyle name="Normal 4 99 6" xfId="21604"/>
    <cellStyle name="Normal 40" xfId="2200"/>
    <cellStyle name="Normal 40 2" xfId="6464"/>
    <cellStyle name="Normal 40 2 2" xfId="21613"/>
    <cellStyle name="Normal 40 2 3" xfId="21612"/>
    <cellStyle name="Normal 40 3" xfId="4849"/>
    <cellStyle name="Normal 40 3 2" xfId="21615"/>
    <cellStyle name="Normal 40 3 3" xfId="21614"/>
    <cellStyle name="Normal 40 4" xfId="21616"/>
    <cellStyle name="Normal 40 5" xfId="21617"/>
    <cellStyle name="Normal 40 6" xfId="21611"/>
    <cellStyle name="Normal 41" xfId="2201"/>
    <cellStyle name="Normal 41 2" xfId="6465"/>
    <cellStyle name="Normal 41 2 2" xfId="21620"/>
    <cellStyle name="Normal 41 2 3" xfId="21619"/>
    <cellStyle name="Normal 41 3" xfId="4850"/>
    <cellStyle name="Normal 41 3 2" xfId="21622"/>
    <cellStyle name="Normal 41 3 3" xfId="21621"/>
    <cellStyle name="Normal 41 4" xfId="21623"/>
    <cellStyle name="Normal 41 5" xfId="21624"/>
    <cellStyle name="Normal 41 6" xfId="21618"/>
    <cellStyle name="Normal 42" xfId="2202"/>
    <cellStyle name="Normal 42 2" xfId="6466"/>
    <cellStyle name="Normal 42 2 2" xfId="21627"/>
    <cellStyle name="Normal 42 2 3" xfId="21626"/>
    <cellStyle name="Normal 42 3" xfId="4851"/>
    <cellStyle name="Normal 42 3 2" xfId="21629"/>
    <cellStyle name="Normal 42 3 3" xfId="21628"/>
    <cellStyle name="Normal 42 4" xfId="21630"/>
    <cellStyle name="Normal 42 5" xfId="21631"/>
    <cellStyle name="Normal 42 6" xfId="21625"/>
    <cellStyle name="Normal 43" xfId="2203"/>
    <cellStyle name="Normal 43 2" xfId="6467"/>
    <cellStyle name="Normal 43 2 2" xfId="21634"/>
    <cellStyle name="Normal 43 2 3" xfId="21633"/>
    <cellStyle name="Normal 43 3" xfId="4852"/>
    <cellStyle name="Normal 43 3 2" xfId="21636"/>
    <cellStyle name="Normal 43 3 3" xfId="21635"/>
    <cellStyle name="Normal 43 4" xfId="21637"/>
    <cellStyle name="Normal 43 5" xfId="21638"/>
    <cellStyle name="Normal 43 6" xfId="21632"/>
    <cellStyle name="Normal 44" xfId="2204"/>
    <cellStyle name="Normal 44 2" xfId="6468"/>
    <cellStyle name="Normal 44 2 2" xfId="21641"/>
    <cellStyle name="Normal 44 2 3" xfId="21640"/>
    <cellStyle name="Normal 44 3" xfId="4853"/>
    <cellStyle name="Normal 44 3 2" xfId="21643"/>
    <cellStyle name="Normal 44 3 3" xfId="21642"/>
    <cellStyle name="Normal 44 4" xfId="21644"/>
    <cellStyle name="Normal 44 5" xfId="21645"/>
    <cellStyle name="Normal 44 6" xfId="21639"/>
    <cellStyle name="Normal 45" xfId="2205"/>
    <cellStyle name="Normal 45 2" xfId="6469"/>
    <cellStyle name="Normal 45 2 2" xfId="21648"/>
    <cellStyle name="Normal 45 2 3" xfId="21647"/>
    <cellStyle name="Normal 45 3" xfId="4854"/>
    <cellStyle name="Normal 45 3 2" xfId="21650"/>
    <cellStyle name="Normal 45 3 3" xfId="21649"/>
    <cellStyle name="Normal 45 4" xfId="21651"/>
    <cellStyle name="Normal 45 5" xfId="21652"/>
    <cellStyle name="Normal 45 6" xfId="21646"/>
    <cellStyle name="Normal 46" xfId="2206"/>
    <cellStyle name="Normal 46 2" xfId="6470"/>
    <cellStyle name="Normal 46 2 2" xfId="21655"/>
    <cellStyle name="Normal 46 2 3" xfId="21654"/>
    <cellStyle name="Normal 46 3" xfId="4855"/>
    <cellStyle name="Normal 46 3 2" xfId="21657"/>
    <cellStyle name="Normal 46 3 3" xfId="21656"/>
    <cellStyle name="Normal 46 4" xfId="21658"/>
    <cellStyle name="Normal 46 5" xfId="21659"/>
    <cellStyle name="Normal 46 6" xfId="21653"/>
    <cellStyle name="Normal 47" xfId="2207"/>
    <cellStyle name="Normal 47 2" xfId="6471"/>
    <cellStyle name="Normal 47 2 2" xfId="21662"/>
    <cellStyle name="Normal 47 2 3" xfId="21661"/>
    <cellStyle name="Normal 47 3" xfId="4856"/>
    <cellStyle name="Normal 47 3 2" xfId="21664"/>
    <cellStyle name="Normal 47 3 3" xfId="21663"/>
    <cellStyle name="Normal 47 4" xfId="21665"/>
    <cellStyle name="Normal 47 5" xfId="21666"/>
    <cellStyle name="Normal 47 6" xfId="21660"/>
    <cellStyle name="Normal 48" xfId="2208"/>
    <cellStyle name="Normal 48 2" xfId="6472"/>
    <cellStyle name="Normal 48 2 2" xfId="21669"/>
    <cellStyle name="Normal 48 2 3" xfId="21668"/>
    <cellStyle name="Normal 48 3" xfId="4857"/>
    <cellStyle name="Normal 48 3 2" xfId="21671"/>
    <cellStyle name="Normal 48 3 3" xfId="21670"/>
    <cellStyle name="Normal 48 4" xfId="21672"/>
    <cellStyle name="Normal 48 5" xfId="21673"/>
    <cellStyle name="Normal 48 6" xfId="21667"/>
    <cellStyle name="Normal 49" xfId="2209"/>
    <cellStyle name="Normal 49 2" xfId="6473"/>
    <cellStyle name="Normal 49 2 2" xfId="21676"/>
    <cellStyle name="Normal 49 2 3" xfId="21675"/>
    <cellStyle name="Normal 49 3" xfId="4858"/>
    <cellStyle name="Normal 49 3 2" xfId="21678"/>
    <cellStyle name="Normal 49 3 3" xfId="21677"/>
    <cellStyle name="Normal 49 4" xfId="21679"/>
    <cellStyle name="Normal 49 5" xfId="21680"/>
    <cellStyle name="Normal 49 6" xfId="21674"/>
    <cellStyle name="Normal 5" xfId="2210"/>
    <cellStyle name="Normal 5 10" xfId="2211"/>
    <cellStyle name="Normal 5 10 2" xfId="6475"/>
    <cellStyle name="Normal 5 10 2 2" xfId="21684"/>
    <cellStyle name="Normal 5 10 2 3" xfId="21683"/>
    <cellStyle name="Normal 5 10 3" xfId="4860"/>
    <cellStyle name="Normal 5 10 3 2" xfId="21686"/>
    <cellStyle name="Normal 5 10 3 3" xfId="21685"/>
    <cellStyle name="Normal 5 10 4" xfId="21687"/>
    <cellStyle name="Normal 5 10 5" xfId="21688"/>
    <cellStyle name="Normal 5 10 6" xfId="21682"/>
    <cellStyle name="Normal 5 100" xfId="2212"/>
    <cellStyle name="Normal 5 100 2" xfId="6476"/>
    <cellStyle name="Normal 5 100 2 2" xfId="21691"/>
    <cellStyle name="Normal 5 100 2 3" xfId="21690"/>
    <cellStyle name="Normal 5 100 3" xfId="4861"/>
    <cellStyle name="Normal 5 100 3 2" xfId="21693"/>
    <cellStyle name="Normal 5 100 3 3" xfId="21692"/>
    <cellStyle name="Normal 5 100 4" xfId="21694"/>
    <cellStyle name="Normal 5 100 5" xfId="21695"/>
    <cellStyle name="Normal 5 100 6" xfId="21689"/>
    <cellStyle name="Normal 5 101" xfId="2213"/>
    <cellStyle name="Normal 5 101 2" xfId="6477"/>
    <cellStyle name="Normal 5 101 2 2" xfId="21698"/>
    <cellStyle name="Normal 5 101 2 3" xfId="21697"/>
    <cellStyle name="Normal 5 101 3" xfId="4862"/>
    <cellStyle name="Normal 5 101 3 2" xfId="21700"/>
    <cellStyle name="Normal 5 101 3 3" xfId="21699"/>
    <cellStyle name="Normal 5 101 4" xfId="21701"/>
    <cellStyle name="Normal 5 101 5" xfId="21702"/>
    <cellStyle name="Normal 5 101 6" xfId="21696"/>
    <cellStyle name="Normal 5 102" xfId="2214"/>
    <cellStyle name="Normal 5 102 2" xfId="6478"/>
    <cellStyle name="Normal 5 102 2 2" xfId="21705"/>
    <cellStyle name="Normal 5 102 2 3" xfId="21704"/>
    <cellStyle name="Normal 5 102 3" xfId="4863"/>
    <cellStyle name="Normal 5 102 3 2" xfId="21707"/>
    <cellStyle name="Normal 5 102 3 3" xfId="21706"/>
    <cellStyle name="Normal 5 102 4" xfId="21708"/>
    <cellStyle name="Normal 5 102 5" xfId="21709"/>
    <cellStyle name="Normal 5 102 6" xfId="21703"/>
    <cellStyle name="Normal 5 103" xfId="2215"/>
    <cellStyle name="Normal 5 103 2" xfId="6479"/>
    <cellStyle name="Normal 5 103 2 2" xfId="21712"/>
    <cellStyle name="Normal 5 103 2 3" xfId="21711"/>
    <cellStyle name="Normal 5 103 3" xfId="4864"/>
    <cellStyle name="Normal 5 103 3 2" xfId="21714"/>
    <cellStyle name="Normal 5 103 3 3" xfId="21713"/>
    <cellStyle name="Normal 5 103 4" xfId="21715"/>
    <cellStyle name="Normal 5 103 5" xfId="21716"/>
    <cellStyle name="Normal 5 103 6" xfId="21710"/>
    <cellStyle name="Normal 5 104" xfId="4021"/>
    <cellStyle name="Normal 5 104 2" xfId="6474"/>
    <cellStyle name="Normal 5 104 2 2" xfId="21719"/>
    <cellStyle name="Normal 5 104 2 3" xfId="21718"/>
    <cellStyle name="Normal 5 104 3" xfId="8974"/>
    <cellStyle name="Normal 5 104 3 2" xfId="21721"/>
    <cellStyle name="Normal 5 104 3 3" xfId="21720"/>
    <cellStyle name="Normal 5 104 4" xfId="9917"/>
    <cellStyle name="Normal 5 104 4 2" xfId="21722"/>
    <cellStyle name="Normal 5 104 5" xfId="21717"/>
    <cellStyle name="Normal 5 105" xfId="4859"/>
    <cellStyle name="Normal 5 105 2" xfId="8975"/>
    <cellStyle name="Normal 5 105 2 2" xfId="21725"/>
    <cellStyle name="Normal 5 105 2 3" xfId="21724"/>
    <cellStyle name="Normal 5 105 3" xfId="8976"/>
    <cellStyle name="Normal 5 105 3 2" xfId="21727"/>
    <cellStyle name="Normal 5 105 3 3" xfId="21726"/>
    <cellStyle name="Normal 5 105 4" xfId="21728"/>
    <cellStyle name="Normal 5 105 5" xfId="21723"/>
    <cellStyle name="Normal 5 106" xfId="8977"/>
    <cellStyle name="Normal 5 106 2" xfId="8978"/>
    <cellStyle name="Normal 5 106 2 2" xfId="8979"/>
    <cellStyle name="Normal 5 106 2 3" xfId="21730"/>
    <cellStyle name="Normal 5 106 3" xfId="8980"/>
    <cellStyle name="Normal 5 106 4" xfId="8981"/>
    <cellStyle name="Normal 5 106 5" xfId="21729"/>
    <cellStyle name="Normal 5 106 6" xfId="38000"/>
    <cellStyle name="Normal 5 107" xfId="8982"/>
    <cellStyle name="Normal 5 107 2" xfId="21732"/>
    <cellStyle name="Normal 5 107 3" xfId="21731"/>
    <cellStyle name="Normal 5 107 4" xfId="38003"/>
    <cellStyle name="Normal 5 108" xfId="8983"/>
    <cellStyle name="Normal 5 108 2" xfId="21733"/>
    <cellStyle name="Normal 5 109" xfId="8984"/>
    <cellStyle name="Normal 5 11" xfId="2216"/>
    <cellStyle name="Normal 5 11 2" xfId="6480"/>
    <cellStyle name="Normal 5 11 2 2" xfId="21736"/>
    <cellStyle name="Normal 5 11 2 3" xfId="21735"/>
    <cellStyle name="Normal 5 11 3" xfId="4865"/>
    <cellStyle name="Normal 5 11 3 2" xfId="21738"/>
    <cellStyle name="Normal 5 11 3 3" xfId="21737"/>
    <cellStyle name="Normal 5 11 4" xfId="21739"/>
    <cellStyle name="Normal 5 11 5" xfId="21740"/>
    <cellStyle name="Normal 5 11 6" xfId="21734"/>
    <cellStyle name="Normal 5 110" xfId="8985"/>
    <cellStyle name="Normal 5 111" xfId="8986"/>
    <cellStyle name="Normal 5 112" xfId="8987"/>
    <cellStyle name="Normal 5 113" xfId="8988"/>
    <cellStyle name="Normal 5 114" xfId="21681"/>
    <cellStyle name="Normal 5 12" xfId="2217"/>
    <cellStyle name="Normal 5 12 2" xfId="6481"/>
    <cellStyle name="Normal 5 12 2 2" xfId="21743"/>
    <cellStyle name="Normal 5 12 2 3" xfId="21742"/>
    <cellStyle name="Normal 5 12 3" xfId="4866"/>
    <cellStyle name="Normal 5 12 3 2" xfId="21745"/>
    <cellStyle name="Normal 5 12 3 3" xfId="21744"/>
    <cellStyle name="Normal 5 12 4" xfId="21746"/>
    <cellStyle name="Normal 5 12 5" xfId="21747"/>
    <cellStyle name="Normal 5 12 6" xfId="21741"/>
    <cellStyle name="Normal 5 13" xfId="2218"/>
    <cellStyle name="Normal 5 13 2" xfId="6482"/>
    <cellStyle name="Normal 5 13 2 2" xfId="21750"/>
    <cellStyle name="Normal 5 13 2 3" xfId="21749"/>
    <cellStyle name="Normal 5 13 3" xfId="4867"/>
    <cellStyle name="Normal 5 13 3 2" xfId="21752"/>
    <cellStyle name="Normal 5 13 3 3" xfId="21751"/>
    <cellStyle name="Normal 5 13 4" xfId="21753"/>
    <cellStyle name="Normal 5 13 5" xfId="21754"/>
    <cellStyle name="Normal 5 13 6" xfId="21748"/>
    <cellStyle name="Normal 5 14" xfId="2219"/>
    <cellStyle name="Normal 5 14 2" xfId="6483"/>
    <cellStyle name="Normal 5 14 2 2" xfId="21757"/>
    <cellStyle name="Normal 5 14 2 3" xfId="21756"/>
    <cellStyle name="Normal 5 14 3" xfId="4868"/>
    <cellStyle name="Normal 5 14 3 2" xfId="21759"/>
    <cellStyle name="Normal 5 14 3 3" xfId="21758"/>
    <cellStyle name="Normal 5 14 4" xfId="21760"/>
    <cellStyle name="Normal 5 14 5" xfId="21761"/>
    <cellStyle name="Normal 5 14 6" xfId="21755"/>
    <cellStyle name="Normal 5 15" xfId="2220"/>
    <cellStyle name="Normal 5 15 2" xfId="6484"/>
    <cellStyle name="Normal 5 15 2 2" xfId="21764"/>
    <cellStyle name="Normal 5 15 2 3" xfId="21763"/>
    <cellStyle name="Normal 5 15 3" xfId="4869"/>
    <cellStyle name="Normal 5 15 3 2" xfId="21766"/>
    <cellStyle name="Normal 5 15 3 3" xfId="21765"/>
    <cellStyle name="Normal 5 15 4" xfId="21767"/>
    <cellStyle name="Normal 5 15 5" xfId="21768"/>
    <cellStyle name="Normal 5 15 6" xfId="21762"/>
    <cellStyle name="Normal 5 16" xfId="2221"/>
    <cellStyle name="Normal 5 16 2" xfId="6485"/>
    <cellStyle name="Normal 5 16 2 2" xfId="21771"/>
    <cellStyle name="Normal 5 16 2 3" xfId="21770"/>
    <cellStyle name="Normal 5 16 3" xfId="4870"/>
    <cellStyle name="Normal 5 16 3 2" xfId="21773"/>
    <cellStyle name="Normal 5 16 3 3" xfId="21772"/>
    <cellStyle name="Normal 5 16 4" xfId="21774"/>
    <cellStyle name="Normal 5 16 5" xfId="21775"/>
    <cellStyle name="Normal 5 16 6" xfId="21769"/>
    <cellStyle name="Normal 5 17" xfId="2222"/>
    <cellStyle name="Normal 5 17 2" xfId="6486"/>
    <cellStyle name="Normal 5 17 2 2" xfId="21778"/>
    <cellStyle name="Normal 5 17 2 3" xfId="21777"/>
    <cellStyle name="Normal 5 17 3" xfId="4871"/>
    <cellStyle name="Normal 5 17 3 2" xfId="21780"/>
    <cellStyle name="Normal 5 17 3 3" xfId="21779"/>
    <cellStyle name="Normal 5 17 4" xfId="21781"/>
    <cellStyle name="Normal 5 17 5" xfId="21782"/>
    <cellStyle name="Normal 5 17 6" xfId="21776"/>
    <cellStyle name="Normal 5 18" xfId="2223"/>
    <cellStyle name="Normal 5 18 2" xfId="6487"/>
    <cellStyle name="Normal 5 18 2 2" xfId="21785"/>
    <cellStyle name="Normal 5 18 2 3" xfId="21784"/>
    <cellStyle name="Normal 5 18 3" xfId="4872"/>
    <cellStyle name="Normal 5 18 3 2" xfId="21787"/>
    <cellStyle name="Normal 5 18 3 3" xfId="21786"/>
    <cellStyle name="Normal 5 18 4" xfId="21788"/>
    <cellStyle name="Normal 5 18 5" xfId="21789"/>
    <cellStyle name="Normal 5 18 6" xfId="21783"/>
    <cellStyle name="Normal 5 19" xfId="2224"/>
    <cellStyle name="Normal 5 19 2" xfId="6488"/>
    <cellStyle name="Normal 5 19 2 2" xfId="21792"/>
    <cellStyle name="Normal 5 19 2 3" xfId="21791"/>
    <cellStyle name="Normal 5 19 3" xfId="4873"/>
    <cellStyle name="Normal 5 19 3 2" xfId="21794"/>
    <cellStyle name="Normal 5 19 3 3" xfId="21793"/>
    <cellStyle name="Normal 5 19 4" xfId="21795"/>
    <cellStyle name="Normal 5 19 5" xfId="21796"/>
    <cellStyle name="Normal 5 19 6" xfId="21790"/>
    <cellStyle name="Normal 5 2" xfId="2225"/>
    <cellStyle name="Normal 5 2 2" xfId="2226"/>
    <cellStyle name="Normal 5 2 2 2" xfId="6489"/>
    <cellStyle name="Normal 5 2 2 2 2" xfId="21799"/>
    <cellStyle name="Normal 5 2 2 3" xfId="21798"/>
    <cellStyle name="Normal 5 2 3" xfId="2227"/>
    <cellStyle name="Normal 5 2 3 2" xfId="9597"/>
    <cellStyle name="Normal 5 2 3 2 2" xfId="21801"/>
    <cellStyle name="Normal 5 2 3 3" xfId="21800"/>
    <cellStyle name="Normal 5 2 4" xfId="4874"/>
    <cellStyle name="Normal 5 2 4 2" xfId="21802"/>
    <cellStyle name="Normal 5 2 5" xfId="9849"/>
    <cellStyle name="Normal 5 2 5 2" xfId="21803"/>
    <cellStyle name="Normal 5 2 6" xfId="21797"/>
    <cellStyle name="Normal 5 20" xfId="2228"/>
    <cellStyle name="Normal 5 20 2" xfId="6490"/>
    <cellStyle name="Normal 5 20 2 2" xfId="21806"/>
    <cellStyle name="Normal 5 20 2 3" xfId="21805"/>
    <cellStyle name="Normal 5 20 3" xfId="4875"/>
    <cellStyle name="Normal 5 20 3 2" xfId="21808"/>
    <cellStyle name="Normal 5 20 3 3" xfId="21807"/>
    <cellStyle name="Normal 5 20 4" xfId="21809"/>
    <cellStyle name="Normal 5 20 5" xfId="21810"/>
    <cellStyle name="Normal 5 20 6" xfId="21804"/>
    <cellStyle name="Normal 5 21" xfId="2229"/>
    <cellStyle name="Normal 5 21 2" xfId="6491"/>
    <cellStyle name="Normal 5 21 2 2" xfId="21813"/>
    <cellStyle name="Normal 5 21 2 3" xfId="21812"/>
    <cellStyle name="Normal 5 21 3" xfId="4876"/>
    <cellStyle name="Normal 5 21 3 2" xfId="21815"/>
    <cellStyle name="Normal 5 21 3 3" xfId="21814"/>
    <cellStyle name="Normal 5 21 4" xfId="21816"/>
    <cellStyle name="Normal 5 21 5" xfId="21817"/>
    <cellStyle name="Normal 5 21 6" xfId="21811"/>
    <cellStyle name="Normal 5 22" xfId="2230"/>
    <cellStyle name="Normal 5 22 2" xfId="6492"/>
    <cellStyle name="Normal 5 22 2 2" xfId="21820"/>
    <cellStyle name="Normal 5 22 2 3" xfId="21819"/>
    <cellStyle name="Normal 5 22 3" xfId="4877"/>
    <cellStyle name="Normal 5 22 3 2" xfId="21822"/>
    <cellStyle name="Normal 5 22 3 3" xfId="21821"/>
    <cellStyle name="Normal 5 22 4" xfId="21823"/>
    <cellStyle name="Normal 5 22 5" xfId="21824"/>
    <cellStyle name="Normal 5 22 6" xfId="21818"/>
    <cellStyle name="Normal 5 23" xfId="2231"/>
    <cellStyle name="Normal 5 23 2" xfId="6493"/>
    <cellStyle name="Normal 5 23 2 2" xfId="21827"/>
    <cellStyle name="Normal 5 23 2 3" xfId="21826"/>
    <cellStyle name="Normal 5 23 3" xfId="4878"/>
    <cellStyle name="Normal 5 23 3 2" xfId="21829"/>
    <cellStyle name="Normal 5 23 3 3" xfId="21828"/>
    <cellStyle name="Normal 5 23 4" xfId="21830"/>
    <cellStyle name="Normal 5 23 5" xfId="21831"/>
    <cellStyle name="Normal 5 23 6" xfId="21825"/>
    <cellStyle name="Normal 5 24" xfId="2232"/>
    <cellStyle name="Normal 5 24 2" xfId="6494"/>
    <cellStyle name="Normal 5 24 2 2" xfId="21834"/>
    <cellStyle name="Normal 5 24 2 3" xfId="21833"/>
    <cellStyle name="Normal 5 24 3" xfId="4879"/>
    <cellStyle name="Normal 5 24 3 2" xfId="21836"/>
    <cellStyle name="Normal 5 24 3 3" xfId="21835"/>
    <cellStyle name="Normal 5 24 4" xfId="21837"/>
    <cellStyle name="Normal 5 24 5" xfId="21838"/>
    <cellStyle name="Normal 5 24 6" xfId="21832"/>
    <cellStyle name="Normal 5 25" xfId="2233"/>
    <cellStyle name="Normal 5 25 2" xfId="6495"/>
    <cellStyle name="Normal 5 25 2 2" xfId="21841"/>
    <cellStyle name="Normal 5 25 2 3" xfId="21840"/>
    <cellStyle name="Normal 5 25 3" xfId="4880"/>
    <cellStyle name="Normal 5 25 3 2" xfId="21843"/>
    <cellStyle name="Normal 5 25 3 3" xfId="21842"/>
    <cellStyle name="Normal 5 25 4" xfId="21844"/>
    <cellStyle name="Normal 5 25 5" xfId="21845"/>
    <cellStyle name="Normal 5 25 6" xfId="21839"/>
    <cellStyle name="Normal 5 26" xfId="2234"/>
    <cellStyle name="Normal 5 26 2" xfId="6496"/>
    <cellStyle name="Normal 5 26 2 2" xfId="21848"/>
    <cellStyle name="Normal 5 26 2 3" xfId="21847"/>
    <cellStyle name="Normal 5 26 3" xfId="4881"/>
    <cellStyle name="Normal 5 26 3 2" xfId="21850"/>
    <cellStyle name="Normal 5 26 3 3" xfId="21849"/>
    <cellStyle name="Normal 5 26 4" xfId="21851"/>
    <cellStyle name="Normal 5 26 5" xfId="21852"/>
    <cellStyle name="Normal 5 26 6" xfId="21846"/>
    <cellStyle name="Normal 5 27" xfId="2235"/>
    <cellStyle name="Normal 5 27 2" xfId="6497"/>
    <cellStyle name="Normal 5 27 2 2" xfId="21855"/>
    <cellStyle name="Normal 5 27 2 3" xfId="21854"/>
    <cellStyle name="Normal 5 27 3" xfId="4882"/>
    <cellStyle name="Normal 5 27 3 2" xfId="21857"/>
    <cellStyle name="Normal 5 27 3 3" xfId="21856"/>
    <cellStyle name="Normal 5 27 4" xfId="21858"/>
    <cellStyle name="Normal 5 27 5" xfId="21859"/>
    <cellStyle name="Normal 5 27 6" xfId="21853"/>
    <cellStyle name="Normal 5 28" xfId="2236"/>
    <cellStyle name="Normal 5 28 2" xfId="6498"/>
    <cellStyle name="Normal 5 28 2 2" xfId="21862"/>
    <cellStyle name="Normal 5 28 2 3" xfId="21861"/>
    <cellStyle name="Normal 5 28 3" xfId="4883"/>
    <cellStyle name="Normal 5 28 3 2" xfId="21864"/>
    <cellStyle name="Normal 5 28 3 3" xfId="21863"/>
    <cellStyle name="Normal 5 28 4" xfId="21865"/>
    <cellStyle name="Normal 5 28 5" xfId="21866"/>
    <cellStyle name="Normal 5 28 6" xfId="21860"/>
    <cellStyle name="Normal 5 29" xfId="2237"/>
    <cellStyle name="Normal 5 29 2" xfId="6499"/>
    <cellStyle name="Normal 5 29 2 2" xfId="21869"/>
    <cellStyle name="Normal 5 29 2 3" xfId="21868"/>
    <cellStyle name="Normal 5 29 3" xfId="4884"/>
    <cellStyle name="Normal 5 29 3 2" xfId="21871"/>
    <cellStyle name="Normal 5 29 3 3" xfId="21870"/>
    <cellStyle name="Normal 5 29 4" xfId="21872"/>
    <cellStyle name="Normal 5 29 5" xfId="21873"/>
    <cellStyle name="Normal 5 29 6" xfId="21867"/>
    <cellStyle name="Normal 5 3" xfId="2238"/>
    <cellStyle name="Normal 5 3 2" xfId="2239"/>
    <cellStyle name="Normal 5 3 2 2" xfId="6500"/>
    <cellStyle name="Normal 5 3 2 2 2" xfId="21876"/>
    <cellStyle name="Normal 5 3 2 3" xfId="21875"/>
    <cellStyle name="Normal 5 3 3" xfId="2240"/>
    <cellStyle name="Normal 5 3 3 2" xfId="9599"/>
    <cellStyle name="Normal 5 3 3 2 2" xfId="21878"/>
    <cellStyle name="Normal 5 3 3 3" xfId="21877"/>
    <cellStyle name="Normal 5 3 4" xfId="4885"/>
    <cellStyle name="Normal 5 3 4 2" xfId="21879"/>
    <cellStyle name="Normal 5 3 5" xfId="9850"/>
    <cellStyle name="Normal 5 3 5 2" xfId="21880"/>
    <cellStyle name="Normal 5 3 6" xfId="21874"/>
    <cellStyle name="Normal 5 30" xfId="2241"/>
    <cellStyle name="Normal 5 30 2" xfId="6501"/>
    <cellStyle name="Normal 5 30 2 2" xfId="21883"/>
    <cellStyle name="Normal 5 30 2 3" xfId="21882"/>
    <cellStyle name="Normal 5 30 3" xfId="4886"/>
    <cellStyle name="Normal 5 30 3 2" xfId="21885"/>
    <cellStyle name="Normal 5 30 3 3" xfId="21884"/>
    <cellStyle name="Normal 5 30 4" xfId="21886"/>
    <cellStyle name="Normal 5 30 5" xfId="21887"/>
    <cellStyle name="Normal 5 30 6" xfId="21881"/>
    <cellStyle name="Normal 5 31" xfId="2242"/>
    <cellStyle name="Normal 5 31 2" xfId="6502"/>
    <cellStyle name="Normal 5 31 2 2" xfId="21890"/>
    <cellStyle name="Normal 5 31 2 3" xfId="21889"/>
    <cellStyle name="Normal 5 31 3" xfId="4887"/>
    <cellStyle name="Normal 5 31 3 2" xfId="21892"/>
    <cellStyle name="Normal 5 31 3 3" xfId="21891"/>
    <cellStyle name="Normal 5 31 4" xfId="21893"/>
    <cellStyle name="Normal 5 31 5" xfId="21894"/>
    <cellStyle name="Normal 5 31 6" xfId="21888"/>
    <cellStyle name="Normal 5 32" xfId="2243"/>
    <cellStyle name="Normal 5 32 2" xfId="6503"/>
    <cellStyle name="Normal 5 32 2 2" xfId="21897"/>
    <cellStyle name="Normal 5 32 2 3" xfId="21896"/>
    <cellStyle name="Normal 5 32 3" xfId="4888"/>
    <cellStyle name="Normal 5 32 3 2" xfId="21899"/>
    <cellStyle name="Normal 5 32 3 3" xfId="21898"/>
    <cellStyle name="Normal 5 32 4" xfId="21900"/>
    <cellStyle name="Normal 5 32 5" xfId="21901"/>
    <cellStyle name="Normal 5 32 6" xfId="21895"/>
    <cellStyle name="Normal 5 33" xfId="2244"/>
    <cellStyle name="Normal 5 33 2" xfId="6504"/>
    <cellStyle name="Normal 5 33 2 2" xfId="21904"/>
    <cellStyle name="Normal 5 33 2 3" xfId="21903"/>
    <cellStyle name="Normal 5 33 3" xfId="4889"/>
    <cellStyle name="Normal 5 33 3 2" xfId="21906"/>
    <cellStyle name="Normal 5 33 3 3" xfId="21905"/>
    <cellStyle name="Normal 5 33 4" xfId="21907"/>
    <cellStyle name="Normal 5 33 5" xfId="21908"/>
    <cellStyle name="Normal 5 33 6" xfId="21902"/>
    <cellStyle name="Normal 5 34" xfId="2245"/>
    <cellStyle name="Normal 5 34 2" xfId="6505"/>
    <cellStyle name="Normal 5 34 2 2" xfId="21911"/>
    <cellStyle name="Normal 5 34 2 3" xfId="21910"/>
    <cellStyle name="Normal 5 34 3" xfId="4890"/>
    <cellStyle name="Normal 5 34 3 2" xfId="21913"/>
    <cellStyle name="Normal 5 34 3 3" xfId="21912"/>
    <cellStyle name="Normal 5 34 4" xfId="21914"/>
    <cellStyle name="Normal 5 34 5" xfId="21915"/>
    <cellStyle name="Normal 5 34 6" xfId="21909"/>
    <cellStyle name="Normal 5 35" xfId="2246"/>
    <cellStyle name="Normal 5 35 2" xfId="6506"/>
    <cellStyle name="Normal 5 35 2 2" xfId="21918"/>
    <cellStyle name="Normal 5 35 2 3" xfId="21917"/>
    <cellStyle name="Normal 5 35 3" xfId="4891"/>
    <cellStyle name="Normal 5 35 3 2" xfId="21920"/>
    <cellStyle name="Normal 5 35 3 3" xfId="21919"/>
    <cellStyle name="Normal 5 35 4" xfId="21921"/>
    <cellStyle name="Normal 5 35 5" xfId="21922"/>
    <cellStyle name="Normal 5 35 6" xfId="21916"/>
    <cellStyle name="Normal 5 36" xfId="2247"/>
    <cellStyle name="Normal 5 36 2" xfId="6507"/>
    <cellStyle name="Normal 5 36 2 2" xfId="21925"/>
    <cellStyle name="Normal 5 36 2 3" xfId="21924"/>
    <cellStyle name="Normal 5 36 3" xfId="4892"/>
    <cellStyle name="Normal 5 36 3 2" xfId="21927"/>
    <cellStyle name="Normal 5 36 3 3" xfId="21926"/>
    <cellStyle name="Normal 5 36 4" xfId="21928"/>
    <cellStyle name="Normal 5 36 5" xfId="21929"/>
    <cellStyle name="Normal 5 36 6" xfId="21923"/>
    <cellStyle name="Normal 5 37" xfId="2248"/>
    <cellStyle name="Normal 5 37 2" xfId="6508"/>
    <cellStyle name="Normal 5 37 2 2" xfId="21932"/>
    <cellStyle name="Normal 5 37 2 3" xfId="21931"/>
    <cellStyle name="Normal 5 37 3" xfId="4893"/>
    <cellStyle name="Normal 5 37 3 2" xfId="21934"/>
    <cellStyle name="Normal 5 37 3 3" xfId="21933"/>
    <cellStyle name="Normal 5 37 4" xfId="21935"/>
    <cellStyle name="Normal 5 37 5" xfId="21936"/>
    <cellStyle name="Normal 5 37 6" xfId="21930"/>
    <cellStyle name="Normal 5 38" xfId="2249"/>
    <cellStyle name="Normal 5 38 2" xfId="6509"/>
    <cellStyle name="Normal 5 38 2 2" xfId="21939"/>
    <cellStyle name="Normal 5 38 2 3" xfId="21938"/>
    <cellStyle name="Normal 5 38 3" xfId="4894"/>
    <cellStyle name="Normal 5 38 3 2" xfId="21941"/>
    <cellStyle name="Normal 5 38 3 3" xfId="21940"/>
    <cellStyle name="Normal 5 38 4" xfId="21942"/>
    <cellStyle name="Normal 5 38 5" xfId="21943"/>
    <cellStyle name="Normal 5 38 6" xfId="21937"/>
    <cellStyle name="Normal 5 39" xfId="2250"/>
    <cellStyle name="Normal 5 39 2" xfId="6510"/>
    <cellStyle name="Normal 5 39 2 2" xfId="21946"/>
    <cellStyle name="Normal 5 39 2 3" xfId="21945"/>
    <cellStyle name="Normal 5 39 3" xfId="4895"/>
    <cellStyle name="Normal 5 39 3 2" xfId="21948"/>
    <cellStyle name="Normal 5 39 3 3" xfId="21947"/>
    <cellStyle name="Normal 5 39 4" xfId="21949"/>
    <cellStyle name="Normal 5 39 5" xfId="21950"/>
    <cellStyle name="Normal 5 39 6" xfId="21944"/>
    <cellStyle name="Normal 5 4" xfId="2251"/>
    <cellStyle name="Normal 5 4 2" xfId="2252"/>
    <cellStyle name="Normal 5 4 2 2" xfId="6511"/>
    <cellStyle name="Normal 5 4 2 2 2" xfId="21953"/>
    <cellStyle name="Normal 5 4 2 3" xfId="21952"/>
    <cellStyle name="Normal 5 4 3" xfId="2253"/>
    <cellStyle name="Normal 5 4 3 2" xfId="9600"/>
    <cellStyle name="Normal 5 4 3 2 2" xfId="21955"/>
    <cellStyle name="Normal 5 4 3 3" xfId="21954"/>
    <cellStyle name="Normal 5 4 4" xfId="4896"/>
    <cellStyle name="Normal 5 4 4 2" xfId="21956"/>
    <cellStyle name="Normal 5 4 5" xfId="9851"/>
    <cellStyle name="Normal 5 4 5 2" xfId="21957"/>
    <cellStyle name="Normal 5 4 6" xfId="21951"/>
    <cellStyle name="Normal 5 40" xfId="2254"/>
    <cellStyle name="Normal 5 40 2" xfId="6512"/>
    <cellStyle name="Normal 5 40 2 2" xfId="21960"/>
    <cellStyle name="Normal 5 40 2 3" xfId="21959"/>
    <cellStyle name="Normal 5 40 3" xfId="4897"/>
    <cellStyle name="Normal 5 40 3 2" xfId="21962"/>
    <cellStyle name="Normal 5 40 3 3" xfId="21961"/>
    <cellStyle name="Normal 5 40 4" xfId="21963"/>
    <cellStyle name="Normal 5 40 5" xfId="21964"/>
    <cellStyle name="Normal 5 40 6" xfId="21958"/>
    <cellStyle name="Normal 5 41" xfId="2255"/>
    <cellStyle name="Normal 5 41 2" xfId="6513"/>
    <cellStyle name="Normal 5 41 2 2" xfId="21967"/>
    <cellStyle name="Normal 5 41 2 3" xfId="21966"/>
    <cellStyle name="Normal 5 41 3" xfId="4898"/>
    <cellStyle name="Normal 5 41 3 2" xfId="21969"/>
    <cellStyle name="Normal 5 41 3 3" xfId="21968"/>
    <cellStyle name="Normal 5 41 4" xfId="21970"/>
    <cellStyle name="Normal 5 41 5" xfId="21971"/>
    <cellStyle name="Normal 5 41 6" xfId="21965"/>
    <cellStyle name="Normal 5 42" xfId="2256"/>
    <cellStyle name="Normal 5 42 2" xfId="6514"/>
    <cellStyle name="Normal 5 42 2 2" xfId="21974"/>
    <cellStyle name="Normal 5 42 2 3" xfId="21973"/>
    <cellStyle name="Normal 5 42 3" xfId="4899"/>
    <cellStyle name="Normal 5 42 3 2" xfId="21976"/>
    <cellStyle name="Normal 5 42 3 3" xfId="21975"/>
    <cellStyle name="Normal 5 42 4" xfId="21977"/>
    <cellStyle name="Normal 5 42 5" xfId="21978"/>
    <cellStyle name="Normal 5 42 6" xfId="21972"/>
    <cellStyle name="Normal 5 43" xfId="2257"/>
    <cellStyle name="Normal 5 43 2" xfId="6515"/>
    <cellStyle name="Normal 5 43 2 2" xfId="21981"/>
    <cellStyle name="Normal 5 43 2 3" xfId="21980"/>
    <cellStyle name="Normal 5 43 3" xfId="4900"/>
    <cellStyle name="Normal 5 43 3 2" xfId="21983"/>
    <cellStyle name="Normal 5 43 3 3" xfId="21982"/>
    <cellStyle name="Normal 5 43 4" xfId="21984"/>
    <cellStyle name="Normal 5 43 5" xfId="21985"/>
    <cellStyle name="Normal 5 43 6" xfId="21979"/>
    <cellStyle name="Normal 5 44" xfId="2258"/>
    <cellStyle name="Normal 5 44 2" xfId="6516"/>
    <cellStyle name="Normal 5 44 2 2" xfId="21988"/>
    <cellStyle name="Normal 5 44 2 3" xfId="21987"/>
    <cellStyle name="Normal 5 44 3" xfId="4901"/>
    <cellStyle name="Normal 5 44 3 2" xfId="21990"/>
    <cellStyle name="Normal 5 44 3 3" xfId="21989"/>
    <cellStyle name="Normal 5 44 4" xfId="21991"/>
    <cellStyle name="Normal 5 44 5" xfId="21992"/>
    <cellStyle name="Normal 5 44 6" xfId="21986"/>
    <cellStyle name="Normal 5 45" xfId="2259"/>
    <cellStyle name="Normal 5 45 2" xfId="6517"/>
    <cellStyle name="Normal 5 45 2 2" xfId="21995"/>
    <cellStyle name="Normal 5 45 2 3" xfId="21994"/>
    <cellStyle name="Normal 5 45 3" xfId="4902"/>
    <cellStyle name="Normal 5 45 3 2" xfId="21997"/>
    <cellStyle name="Normal 5 45 3 3" xfId="21996"/>
    <cellStyle name="Normal 5 45 4" xfId="21998"/>
    <cellStyle name="Normal 5 45 5" xfId="21999"/>
    <cellStyle name="Normal 5 45 6" xfId="21993"/>
    <cellStyle name="Normal 5 46" xfId="2260"/>
    <cellStyle name="Normal 5 46 2" xfId="6518"/>
    <cellStyle name="Normal 5 46 2 2" xfId="22002"/>
    <cellStyle name="Normal 5 46 2 3" xfId="22001"/>
    <cellStyle name="Normal 5 46 3" xfId="4903"/>
    <cellStyle name="Normal 5 46 3 2" xfId="22004"/>
    <cellStyle name="Normal 5 46 3 3" xfId="22003"/>
    <cellStyle name="Normal 5 46 4" xfId="22005"/>
    <cellStyle name="Normal 5 46 5" xfId="22006"/>
    <cellStyle name="Normal 5 46 6" xfId="22000"/>
    <cellStyle name="Normal 5 47" xfId="2261"/>
    <cellStyle name="Normal 5 47 2" xfId="6519"/>
    <cellStyle name="Normal 5 47 2 2" xfId="22009"/>
    <cellStyle name="Normal 5 47 2 3" xfId="22008"/>
    <cellStyle name="Normal 5 47 3" xfId="4904"/>
    <cellStyle name="Normal 5 47 3 2" xfId="22011"/>
    <cellStyle name="Normal 5 47 3 3" xfId="22010"/>
    <cellStyle name="Normal 5 47 4" xfId="22012"/>
    <cellStyle name="Normal 5 47 5" xfId="22013"/>
    <cellStyle name="Normal 5 47 6" xfId="22007"/>
    <cellStyle name="Normal 5 48" xfId="2262"/>
    <cellStyle name="Normal 5 48 2" xfId="6520"/>
    <cellStyle name="Normal 5 48 2 2" xfId="22016"/>
    <cellStyle name="Normal 5 48 2 3" xfId="22015"/>
    <cellStyle name="Normal 5 48 3" xfId="4905"/>
    <cellStyle name="Normal 5 48 3 2" xfId="22018"/>
    <cellStyle name="Normal 5 48 3 3" xfId="22017"/>
    <cellStyle name="Normal 5 48 4" xfId="22019"/>
    <cellStyle name="Normal 5 48 5" xfId="22020"/>
    <cellStyle name="Normal 5 48 6" xfId="22014"/>
    <cellStyle name="Normal 5 49" xfId="2263"/>
    <cellStyle name="Normal 5 49 2" xfId="6521"/>
    <cellStyle name="Normal 5 49 2 2" xfId="22023"/>
    <cellStyle name="Normal 5 49 2 3" xfId="22022"/>
    <cellStyle name="Normal 5 49 3" xfId="4906"/>
    <cellStyle name="Normal 5 49 3 2" xfId="22025"/>
    <cellStyle name="Normal 5 49 3 3" xfId="22024"/>
    <cellStyle name="Normal 5 49 4" xfId="22026"/>
    <cellStyle name="Normal 5 49 5" xfId="22027"/>
    <cellStyle name="Normal 5 49 6" xfId="22021"/>
    <cellStyle name="Normal 5 5" xfId="2264"/>
    <cellStyle name="Normal 5 5 2" xfId="2265"/>
    <cellStyle name="Normal 5 5 2 2" xfId="6522"/>
    <cellStyle name="Normal 5 5 2 2 2" xfId="22030"/>
    <cellStyle name="Normal 5 5 2 3" xfId="22029"/>
    <cellStyle name="Normal 5 5 3" xfId="2266"/>
    <cellStyle name="Normal 5 5 3 2" xfId="9601"/>
    <cellStyle name="Normal 5 5 3 2 2" xfId="22032"/>
    <cellStyle name="Normal 5 5 3 3" xfId="22031"/>
    <cellStyle name="Normal 5 5 4" xfId="4907"/>
    <cellStyle name="Normal 5 5 4 2" xfId="22033"/>
    <cellStyle name="Normal 5 5 5" xfId="9852"/>
    <cellStyle name="Normal 5 5 5 2" xfId="22034"/>
    <cellStyle name="Normal 5 5 6" xfId="22028"/>
    <cellStyle name="Normal 5 50" xfId="2267"/>
    <cellStyle name="Normal 5 50 2" xfId="6523"/>
    <cellStyle name="Normal 5 50 2 2" xfId="22037"/>
    <cellStyle name="Normal 5 50 2 3" xfId="22036"/>
    <cellStyle name="Normal 5 50 3" xfId="4908"/>
    <cellStyle name="Normal 5 50 3 2" xfId="22039"/>
    <cellStyle name="Normal 5 50 3 3" xfId="22038"/>
    <cellStyle name="Normal 5 50 4" xfId="22040"/>
    <cellStyle name="Normal 5 50 5" xfId="22041"/>
    <cellStyle name="Normal 5 50 6" xfId="22035"/>
    <cellStyle name="Normal 5 51" xfId="2268"/>
    <cellStyle name="Normal 5 51 2" xfId="6524"/>
    <cellStyle name="Normal 5 51 2 2" xfId="22044"/>
    <cellStyle name="Normal 5 51 2 3" xfId="22043"/>
    <cellStyle name="Normal 5 51 3" xfId="4909"/>
    <cellStyle name="Normal 5 51 3 2" xfId="22046"/>
    <cellStyle name="Normal 5 51 3 3" xfId="22045"/>
    <cellStyle name="Normal 5 51 4" xfId="22047"/>
    <cellStyle name="Normal 5 51 5" xfId="22048"/>
    <cellStyle name="Normal 5 51 6" xfId="22042"/>
    <cellStyle name="Normal 5 52" xfId="2269"/>
    <cellStyle name="Normal 5 52 2" xfId="6525"/>
    <cellStyle name="Normal 5 52 2 2" xfId="22051"/>
    <cellStyle name="Normal 5 52 2 3" xfId="22050"/>
    <cellStyle name="Normal 5 52 3" xfId="4910"/>
    <cellStyle name="Normal 5 52 3 2" xfId="22053"/>
    <cellStyle name="Normal 5 52 3 3" xfId="22052"/>
    <cellStyle name="Normal 5 52 4" xfId="22054"/>
    <cellStyle name="Normal 5 52 5" xfId="22055"/>
    <cellStyle name="Normal 5 52 6" xfId="22049"/>
    <cellStyle name="Normal 5 53" xfId="2270"/>
    <cellStyle name="Normal 5 53 2" xfId="6526"/>
    <cellStyle name="Normal 5 53 2 2" xfId="22058"/>
    <cellStyle name="Normal 5 53 2 3" xfId="22057"/>
    <cellStyle name="Normal 5 53 3" xfId="4911"/>
    <cellStyle name="Normal 5 53 3 2" xfId="22060"/>
    <cellStyle name="Normal 5 53 3 3" xfId="22059"/>
    <cellStyle name="Normal 5 53 4" xfId="22061"/>
    <cellStyle name="Normal 5 53 5" xfId="22062"/>
    <cellStyle name="Normal 5 53 6" xfId="22056"/>
    <cellStyle name="Normal 5 54" xfId="2271"/>
    <cellStyle name="Normal 5 54 2" xfId="6527"/>
    <cellStyle name="Normal 5 54 2 2" xfId="22065"/>
    <cellStyle name="Normal 5 54 2 3" xfId="22064"/>
    <cellStyle name="Normal 5 54 3" xfId="4912"/>
    <cellStyle name="Normal 5 54 3 2" xfId="22067"/>
    <cellStyle name="Normal 5 54 3 3" xfId="22066"/>
    <cellStyle name="Normal 5 54 4" xfId="22068"/>
    <cellStyle name="Normal 5 54 5" xfId="22069"/>
    <cellStyle name="Normal 5 54 6" xfId="22063"/>
    <cellStyle name="Normal 5 55" xfId="2272"/>
    <cellStyle name="Normal 5 55 2" xfId="6528"/>
    <cellStyle name="Normal 5 55 2 2" xfId="22072"/>
    <cellStyle name="Normal 5 55 2 3" xfId="22071"/>
    <cellStyle name="Normal 5 55 3" xfId="4913"/>
    <cellStyle name="Normal 5 55 3 2" xfId="22074"/>
    <cellStyle name="Normal 5 55 3 3" xfId="22073"/>
    <cellStyle name="Normal 5 55 4" xfId="22075"/>
    <cellStyle name="Normal 5 55 5" xfId="22076"/>
    <cellStyle name="Normal 5 55 6" xfId="22070"/>
    <cellStyle name="Normal 5 56" xfId="2273"/>
    <cellStyle name="Normal 5 56 2" xfId="6529"/>
    <cellStyle name="Normal 5 56 2 2" xfId="22079"/>
    <cellStyle name="Normal 5 56 2 3" xfId="22078"/>
    <cellStyle name="Normal 5 56 3" xfId="4914"/>
    <cellStyle name="Normal 5 56 3 2" xfId="22081"/>
    <cellStyle name="Normal 5 56 3 3" xfId="22080"/>
    <cellStyle name="Normal 5 56 4" xfId="22082"/>
    <cellStyle name="Normal 5 56 5" xfId="22083"/>
    <cellStyle name="Normal 5 56 6" xfId="22077"/>
    <cellStyle name="Normal 5 57" xfId="2274"/>
    <cellStyle name="Normal 5 57 2" xfId="6530"/>
    <cellStyle name="Normal 5 57 2 2" xfId="22086"/>
    <cellStyle name="Normal 5 57 2 3" xfId="22085"/>
    <cellStyle name="Normal 5 57 3" xfId="4915"/>
    <cellStyle name="Normal 5 57 3 2" xfId="22088"/>
    <cellStyle name="Normal 5 57 3 3" xfId="22087"/>
    <cellStyle name="Normal 5 57 4" xfId="22089"/>
    <cellStyle name="Normal 5 57 5" xfId="22090"/>
    <cellStyle name="Normal 5 57 6" xfId="22084"/>
    <cellStyle name="Normal 5 58" xfId="2275"/>
    <cellStyle name="Normal 5 58 2" xfId="6531"/>
    <cellStyle name="Normal 5 58 2 2" xfId="22093"/>
    <cellStyle name="Normal 5 58 2 3" xfId="22092"/>
    <cellStyle name="Normal 5 58 3" xfId="4916"/>
    <cellStyle name="Normal 5 58 3 2" xfId="22095"/>
    <cellStyle name="Normal 5 58 3 3" xfId="22094"/>
    <cellStyle name="Normal 5 58 4" xfId="22096"/>
    <cellStyle name="Normal 5 58 5" xfId="22097"/>
    <cellStyle name="Normal 5 58 6" xfId="22091"/>
    <cellStyle name="Normal 5 59" xfId="2276"/>
    <cellStyle name="Normal 5 59 2" xfId="6532"/>
    <cellStyle name="Normal 5 59 2 2" xfId="22100"/>
    <cellStyle name="Normal 5 59 2 3" xfId="22099"/>
    <cellStyle name="Normal 5 59 3" xfId="4917"/>
    <cellStyle name="Normal 5 59 3 2" xfId="22102"/>
    <cellStyle name="Normal 5 59 3 3" xfId="22101"/>
    <cellStyle name="Normal 5 59 4" xfId="22103"/>
    <cellStyle name="Normal 5 59 5" xfId="22104"/>
    <cellStyle name="Normal 5 59 6" xfId="22098"/>
    <cellStyle name="Normal 5 6" xfId="2277"/>
    <cellStyle name="Normal 5 6 2" xfId="6533"/>
    <cellStyle name="Normal 5 6 2 2" xfId="22107"/>
    <cellStyle name="Normal 5 6 2 3" xfId="22106"/>
    <cellStyle name="Normal 5 6 3" xfId="4918"/>
    <cellStyle name="Normal 5 6 3 2" xfId="22109"/>
    <cellStyle name="Normal 5 6 3 3" xfId="22108"/>
    <cellStyle name="Normal 5 6 4" xfId="22110"/>
    <cellStyle name="Normal 5 6 5" xfId="22111"/>
    <cellStyle name="Normal 5 6 6" xfId="22105"/>
    <cellStyle name="Normal 5 60" xfId="2278"/>
    <cellStyle name="Normal 5 60 2" xfId="6534"/>
    <cellStyle name="Normal 5 60 2 2" xfId="22114"/>
    <cellStyle name="Normal 5 60 2 3" xfId="22113"/>
    <cellStyle name="Normal 5 60 3" xfId="4919"/>
    <cellStyle name="Normal 5 60 3 2" xfId="22116"/>
    <cellStyle name="Normal 5 60 3 3" xfId="22115"/>
    <cellStyle name="Normal 5 60 4" xfId="22117"/>
    <cellStyle name="Normal 5 60 5" xfId="22118"/>
    <cellStyle name="Normal 5 60 6" xfId="22112"/>
    <cellStyle name="Normal 5 61" xfId="2279"/>
    <cellStyle name="Normal 5 61 2" xfId="6535"/>
    <cellStyle name="Normal 5 61 2 2" xfId="22121"/>
    <cellStyle name="Normal 5 61 2 3" xfId="22120"/>
    <cellStyle name="Normal 5 61 3" xfId="4920"/>
    <cellStyle name="Normal 5 61 3 2" xfId="22123"/>
    <cellStyle name="Normal 5 61 3 3" xfId="22122"/>
    <cellStyle name="Normal 5 61 4" xfId="22124"/>
    <cellStyle name="Normal 5 61 5" xfId="22125"/>
    <cellStyle name="Normal 5 61 6" xfId="22119"/>
    <cellStyle name="Normal 5 62" xfId="2280"/>
    <cellStyle name="Normal 5 62 2" xfId="6536"/>
    <cellStyle name="Normal 5 62 2 2" xfId="22128"/>
    <cellStyle name="Normal 5 62 2 3" xfId="22127"/>
    <cellStyle name="Normal 5 62 3" xfId="4921"/>
    <cellStyle name="Normal 5 62 3 2" xfId="22130"/>
    <cellStyle name="Normal 5 62 3 3" xfId="22129"/>
    <cellStyle name="Normal 5 62 4" xfId="22131"/>
    <cellStyle name="Normal 5 62 5" xfId="22132"/>
    <cellStyle name="Normal 5 62 6" xfId="22126"/>
    <cellStyle name="Normal 5 63" xfId="2281"/>
    <cellStyle name="Normal 5 63 2" xfId="6537"/>
    <cellStyle name="Normal 5 63 2 2" xfId="22135"/>
    <cellStyle name="Normal 5 63 2 3" xfId="22134"/>
    <cellStyle name="Normal 5 63 3" xfId="4922"/>
    <cellStyle name="Normal 5 63 3 2" xfId="22137"/>
    <cellStyle name="Normal 5 63 3 3" xfId="22136"/>
    <cellStyle name="Normal 5 63 4" xfId="22138"/>
    <cellStyle name="Normal 5 63 5" xfId="22139"/>
    <cellStyle name="Normal 5 63 6" xfId="22133"/>
    <cellStyle name="Normal 5 64" xfId="2282"/>
    <cellStyle name="Normal 5 64 2" xfId="6538"/>
    <cellStyle name="Normal 5 64 2 2" xfId="22142"/>
    <cellStyle name="Normal 5 64 2 3" xfId="22141"/>
    <cellStyle name="Normal 5 64 3" xfId="4923"/>
    <cellStyle name="Normal 5 64 3 2" xfId="22144"/>
    <cellStyle name="Normal 5 64 3 3" xfId="22143"/>
    <cellStyle name="Normal 5 64 4" xfId="22145"/>
    <cellStyle name="Normal 5 64 5" xfId="22146"/>
    <cellStyle name="Normal 5 64 6" xfId="22140"/>
    <cellStyle name="Normal 5 65" xfId="2283"/>
    <cellStyle name="Normal 5 65 2" xfId="6539"/>
    <cellStyle name="Normal 5 65 2 2" xfId="22149"/>
    <cellStyle name="Normal 5 65 2 3" xfId="22148"/>
    <cellStyle name="Normal 5 65 3" xfId="4924"/>
    <cellStyle name="Normal 5 65 3 2" xfId="22151"/>
    <cellStyle name="Normal 5 65 3 3" xfId="22150"/>
    <cellStyle name="Normal 5 65 4" xfId="22152"/>
    <cellStyle name="Normal 5 65 5" xfId="22153"/>
    <cellStyle name="Normal 5 65 6" xfId="22147"/>
    <cellStyle name="Normal 5 66" xfId="2284"/>
    <cellStyle name="Normal 5 66 2" xfId="6540"/>
    <cellStyle name="Normal 5 66 2 2" xfId="22156"/>
    <cellStyle name="Normal 5 66 2 3" xfId="22155"/>
    <cellStyle name="Normal 5 66 3" xfId="4925"/>
    <cellStyle name="Normal 5 66 3 2" xfId="22158"/>
    <cellStyle name="Normal 5 66 3 3" xfId="22157"/>
    <cellStyle name="Normal 5 66 4" xfId="22159"/>
    <cellStyle name="Normal 5 66 5" xfId="22160"/>
    <cellStyle name="Normal 5 66 6" xfId="22154"/>
    <cellStyle name="Normal 5 67" xfId="2285"/>
    <cellStyle name="Normal 5 67 2" xfId="6541"/>
    <cellStyle name="Normal 5 67 2 2" xfId="22163"/>
    <cellStyle name="Normal 5 67 2 3" xfId="22162"/>
    <cellStyle name="Normal 5 67 3" xfId="4926"/>
    <cellStyle name="Normal 5 67 3 2" xfId="22165"/>
    <cellStyle name="Normal 5 67 3 3" xfId="22164"/>
    <cellStyle name="Normal 5 67 4" xfId="22166"/>
    <cellStyle name="Normal 5 67 5" xfId="22167"/>
    <cellStyle name="Normal 5 67 6" xfId="22161"/>
    <cellStyle name="Normal 5 68" xfId="2286"/>
    <cellStyle name="Normal 5 68 2" xfId="6542"/>
    <cellStyle name="Normal 5 68 2 2" xfId="22170"/>
    <cellStyle name="Normal 5 68 2 3" xfId="22169"/>
    <cellStyle name="Normal 5 68 3" xfId="4927"/>
    <cellStyle name="Normal 5 68 3 2" xfId="22172"/>
    <cellStyle name="Normal 5 68 3 3" xfId="22171"/>
    <cellStyle name="Normal 5 68 4" xfId="22173"/>
    <cellStyle name="Normal 5 68 5" xfId="22174"/>
    <cellStyle name="Normal 5 68 6" xfId="22168"/>
    <cellStyle name="Normal 5 69" xfId="2287"/>
    <cellStyle name="Normal 5 69 2" xfId="6543"/>
    <cellStyle name="Normal 5 69 2 2" xfId="22177"/>
    <cellStyle name="Normal 5 69 2 3" xfId="22176"/>
    <cellStyle name="Normal 5 69 3" xfId="4928"/>
    <cellStyle name="Normal 5 69 3 2" xfId="22179"/>
    <cellStyle name="Normal 5 69 3 3" xfId="22178"/>
    <cellStyle name="Normal 5 69 4" xfId="22180"/>
    <cellStyle name="Normal 5 69 5" xfId="22181"/>
    <cellStyle name="Normal 5 69 6" xfId="22175"/>
    <cellStyle name="Normal 5 7" xfId="2288"/>
    <cellStyle name="Normal 5 7 2" xfId="6544"/>
    <cellStyle name="Normal 5 7 2 2" xfId="22184"/>
    <cellStyle name="Normal 5 7 2 3" xfId="22183"/>
    <cellStyle name="Normal 5 7 3" xfId="4929"/>
    <cellStyle name="Normal 5 7 3 2" xfId="22186"/>
    <cellStyle name="Normal 5 7 3 3" xfId="22185"/>
    <cellStyle name="Normal 5 7 4" xfId="22187"/>
    <cellStyle name="Normal 5 7 5" xfId="22188"/>
    <cellStyle name="Normal 5 7 6" xfId="22182"/>
    <cellStyle name="Normal 5 70" xfId="2289"/>
    <cellStyle name="Normal 5 70 2" xfId="6545"/>
    <cellStyle name="Normal 5 70 2 2" xfId="22191"/>
    <cellStyle name="Normal 5 70 2 3" xfId="22190"/>
    <cellStyle name="Normal 5 70 3" xfId="4930"/>
    <cellStyle name="Normal 5 70 3 2" xfId="22193"/>
    <cellStyle name="Normal 5 70 3 3" xfId="22192"/>
    <cellStyle name="Normal 5 70 4" xfId="22194"/>
    <cellStyle name="Normal 5 70 5" xfId="22195"/>
    <cellStyle name="Normal 5 70 6" xfId="22189"/>
    <cellStyle name="Normal 5 71" xfId="2290"/>
    <cellStyle name="Normal 5 71 2" xfId="6546"/>
    <cellStyle name="Normal 5 71 2 2" xfId="22198"/>
    <cellStyle name="Normal 5 71 2 3" xfId="22197"/>
    <cellStyle name="Normal 5 71 3" xfId="4931"/>
    <cellStyle name="Normal 5 71 3 2" xfId="22200"/>
    <cellStyle name="Normal 5 71 3 3" xfId="22199"/>
    <cellStyle name="Normal 5 71 4" xfId="22201"/>
    <cellStyle name="Normal 5 71 5" xfId="22202"/>
    <cellStyle name="Normal 5 71 6" xfId="22196"/>
    <cellStyle name="Normal 5 72" xfId="2291"/>
    <cellStyle name="Normal 5 72 2" xfId="6547"/>
    <cellStyle name="Normal 5 72 2 2" xfId="22205"/>
    <cellStyle name="Normal 5 72 2 3" xfId="22204"/>
    <cellStyle name="Normal 5 72 3" xfId="4932"/>
    <cellStyle name="Normal 5 72 3 2" xfId="22207"/>
    <cellStyle name="Normal 5 72 3 3" xfId="22206"/>
    <cellStyle name="Normal 5 72 4" xfId="22208"/>
    <cellStyle name="Normal 5 72 5" xfId="22209"/>
    <cellStyle name="Normal 5 72 6" xfId="22203"/>
    <cellStyle name="Normal 5 73" xfId="2292"/>
    <cellStyle name="Normal 5 73 2" xfId="6548"/>
    <cellStyle name="Normal 5 73 2 2" xfId="22212"/>
    <cellStyle name="Normal 5 73 2 3" xfId="22211"/>
    <cellStyle name="Normal 5 73 3" xfId="4933"/>
    <cellStyle name="Normal 5 73 3 2" xfId="22214"/>
    <cellStyle name="Normal 5 73 3 3" xfId="22213"/>
    <cellStyle name="Normal 5 73 4" xfId="22215"/>
    <cellStyle name="Normal 5 73 5" xfId="22216"/>
    <cellStyle name="Normal 5 73 6" xfId="22210"/>
    <cellStyle name="Normal 5 74" xfId="2293"/>
    <cellStyle name="Normal 5 74 2" xfId="6549"/>
    <cellStyle name="Normal 5 74 2 2" xfId="22219"/>
    <cellStyle name="Normal 5 74 2 3" xfId="22218"/>
    <cellStyle name="Normal 5 74 3" xfId="4934"/>
    <cellStyle name="Normal 5 74 3 2" xfId="22221"/>
    <cellStyle name="Normal 5 74 3 3" xfId="22220"/>
    <cellStyle name="Normal 5 74 4" xfId="22222"/>
    <cellStyle name="Normal 5 74 5" xfId="22223"/>
    <cellStyle name="Normal 5 74 6" xfId="22217"/>
    <cellStyle name="Normal 5 75" xfId="2294"/>
    <cellStyle name="Normal 5 75 2" xfId="6550"/>
    <cellStyle name="Normal 5 75 2 2" xfId="22226"/>
    <cellStyle name="Normal 5 75 2 3" xfId="22225"/>
    <cellStyle name="Normal 5 75 3" xfId="4935"/>
    <cellStyle name="Normal 5 75 3 2" xfId="22228"/>
    <cellStyle name="Normal 5 75 3 3" xfId="22227"/>
    <cellStyle name="Normal 5 75 4" xfId="22229"/>
    <cellStyle name="Normal 5 75 5" xfId="22230"/>
    <cellStyle name="Normal 5 75 6" xfId="22224"/>
    <cellStyle name="Normal 5 76" xfId="2295"/>
    <cellStyle name="Normal 5 76 2" xfId="6551"/>
    <cellStyle name="Normal 5 76 2 2" xfId="22233"/>
    <cellStyle name="Normal 5 76 2 3" xfId="22232"/>
    <cellStyle name="Normal 5 76 3" xfId="4936"/>
    <cellStyle name="Normal 5 76 3 2" xfId="22235"/>
    <cellStyle name="Normal 5 76 3 3" xfId="22234"/>
    <cellStyle name="Normal 5 76 4" xfId="22236"/>
    <cellStyle name="Normal 5 76 5" xfId="22237"/>
    <cellStyle name="Normal 5 76 6" xfId="22231"/>
    <cellStyle name="Normal 5 77" xfId="2296"/>
    <cellStyle name="Normal 5 77 2" xfId="6552"/>
    <cellStyle name="Normal 5 77 2 2" xfId="22240"/>
    <cellStyle name="Normal 5 77 2 3" xfId="22239"/>
    <cellStyle name="Normal 5 77 3" xfId="4937"/>
    <cellStyle name="Normal 5 77 3 2" xfId="22242"/>
    <cellStyle name="Normal 5 77 3 3" xfId="22241"/>
    <cellStyle name="Normal 5 77 4" xfId="22243"/>
    <cellStyle name="Normal 5 77 5" xfId="22244"/>
    <cellStyle name="Normal 5 77 6" xfId="22238"/>
    <cellStyle name="Normal 5 78" xfId="2297"/>
    <cellStyle name="Normal 5 78 2" xfId="6553"/>
    <cellStyle name="Normal 5 78 2 2" xfId="22247"/>
    <cellStyle name="Normal 5 78 2 3" xfId="22246"/>
    <cellStyle name="Normal 5 78 3" xfId="4938"/>
    <cellStyle name="Normal 5 78 3 2" xfId="22249"/>
    <cellStyle name="Normal 5 78 3 3" xfId="22248"/>
    <cellStyle name="Normal 5 78 4" xfId="22250"/>
    <cellStyle name="Normal 5 78 5" xfId="22251"/>
    <cellStyle name="Normal 5 78 6" xfId="22245"/>
    <cellStyle name="Normal 5 79" xfId="2298"/>
    <cellStyle name="Normal 5 79 2" xfId="6554"/>
    <cellStyle name="Normal 5 79 2 2" xfId="22254"/>
    <cellStyle name="Normal 5 79 2 3" xfId="22253"/>
    <cellStyle name="Normal 5 79 3" xfId="4939"/>
    <cellStyle name="Normal 5 79 3 2" xfId="22256"/>
    <cellStyle name="Normal 5 79 3 3" xfId="22255"/>
    <cellStyle name="Normal 5 79 4" xfId="22257"/>
    <cellStyle name="Normal 5 79 5" xfId="22258"/>
    <cellStyle name="Normal 5 79 6" xfId="22252"/>
    <cellStyle name="Normal 5 8" xfId="2299"/>
    <cellStyle name="Normal 5 8 2" xfId="6555"/>
    <cellStyle name="Normal 5 8 2 2" xfId="22261"/>
    <cellStyle name="Normal 5 8 2 3" xfId="22260"/>
    <cellStyle name="Normal 5 8 3" xfId="4940"/>
    <cellStyle name="Normal 5 8 3 2" xfId="22263"/>
    <cellStyle name="Normal 5 8 3 3" xfId="22262"/>
    <cellStyle name="Normal 5 8 4" xfId="22264"/>
    <cellStyle name="Normal 5 8 5" xfId="22265"/>
    <cellStyle name="Normal 5 8 6" xfId="22259"/>
    <cellStyle name="Normal 5 80" xfId="2300"/>
    <cellStyle name="Normal 5 80 2" xfId="6556"/>
    <cellStyle name="Normal 5 80 2 2" xfId="22268"/>
    <cellStyle name="Normal 5 80 2 3" xfId="22267"/>
    <cellStyle name="Normal 5 80 3" xfId="4941"/>
    <cellStyle name="Normal 5 80 3 2" xfId="22270"/>
    <cellStyle name="Normal 5 80 3 3" xfId="22269"/>
    <cellStyle name="Normal 5 80 4" xfId="22271"/>
    <cellStyle name="Normal 5 80 5" xfId="22272"/>
    <cellStyle name="Normal 5 80 6" xfId="22266"/>
    <cellStyle name="Normal 5 81" xfId="2301"/>
    <cellStyle name="Normal 5 81 2" xfId="6557"/>
    <cellStyle name="Normal 5 81 2 2" xfId="22275"/>
    <cellStyle name="Normal 5 81 2 3" xfId="22274"/>
    <cellStyle name="Normal 5 81 3" xfId="4942"/>
    <cellStyle name="Normal 5 81 3 2" xfId="22277"/>
    <cellStyle name="Normal 5 81 3 3" xfId="22276"/>
    <cellStyle name="Normal 5 81 4" xfId="22278"/>
    <cellStyle name="Normal 5 81 5" xfId="22279"/>
    <cellStyle name="Normal 5 81 6" xfId="22273"/>
    <cellStyle name="Normal 5 82" xfId="2302"/>
    <cellStyle name="Normal 5 82 2" xfId="6558"/>
    <cellStyle name="Normal 5 82 2 2" xfId="22282"/>
    <cellStyle name="Normal 5 82 2 3" xfId="22281"/>
    <cellStyle name="Normal 5 82 3" xfId="4943"/>
    <cellStyle name="Normal 5 82 3 2" xfId="22284"/>
    <cellStyle name="Normal 5 82 3 3" xfId="22283"/>
    <cellStyle name="Normal 5 82 4" xfId="22285"/>
    <cellStyle name="Normal 5 82 5" xfId="22286"/>
    <cellStyle name="Normal 5 82 6" xfId="22280"/>
    <cellStyle name="Normal 5 83" xfId="2303"/>
    <cellStyle name="Normal 5 83 2" xfId="6559"/>
    <cellStyle name="Normal 5 83 2 2" xfId="22289"/>
    <cellStyle name="Normal 5 83 2 3" xfId="22288"/>
    <cellStyle name="Normal 5 83 3" xfId="4944"/>
    <cellStyle name="Normal 5 83 3 2" xfId="22291"/>
    <cellStyle name="Normal 5 83 3 3" xfId="22290"/>
    <cellStyle name="Normal 5 83 4" xfId="22292"/>
    <cellStyle name="Normal 5 83 5" xfId="22293"/>
    <cellStyle name="Normal 5 83 6" xfId="22287"/>
    <cellStyle name="Normal 5 84" xfId="2304"/>
    <cellStyle name="Normal 5 84 2" xfId="6560"/>
    <cellStyle name="Normal 5 84 2 2" xfId="22296"/>
    <cellStyle name="Normal 5 84 2 3" xfId="22295"/>
    <cellStyle name="Normal 5 84 3" xfId="4945"/>
    <cellStyle name="Normal 5 84 3 2" xfId="22298"/>
    <cellStyle name="Normal 5 84 3 3" xfId="22297"/>
    <cellStyle name="Normal 5 84 4" xfId="22299"/>
    <cellStyle name="Normal 5 84 5" xfId="22300"/>
    <cellStyle name="Normal 5 84 6" xfId="22294"/>
    <cellStyle name="Normal 5 85" xfId="2305"/>
    <cellStyle name="Normal 5 85 2" xfId="6561"/>
    <cellStyle name="Normal 5 85 2 2" xfId="22303"/>
    <cellStyle name="Normal 5 85 2 3" xfId="22302"/>
    <cellStyle name="Normal 5 85 3" xfId="4946"/>
    <cellStyle name="Normal 5 85 3 2" xfId="22305"/>
    <cellStyle name="Normal 5 85 3 3" xfId="22304"/>
    <cellStyle name="Normal 5 85 4" xfId="22306"/>
    <cellStyle name="Normal 5 85 5" xfId="22307"/>
    <cellStyle name="Normal 5 85 6" xfId="22301"/>
    <cellStyle name="Normal 5 86" xfId="2306"/>
    <cellStyle name="Normal 5 86 2" xfId="6562"/>
    <cellStyle name="Normal 5 86 2 2" xfId="22310"/>
    <cellStyle name="Normal 5 86 2 3" xfId="22309"/>
    <cellStyle name="Normal 5 86 3" xfId="4947"/>
    <cellStyle name="Normal 5 86 3 2" xfId="22312"/>
    <cellStyle name="Normal 5 86 3 3" xfId="22311"/>
    <cellStyle name="Normal 5 86 4" xfId="22313"/>
    <cellStyle name="Normal 5 86 5" xfId="22314"/>
    <cellStyle name="Normal 5 86 6" xfId="22308"/>
    <cellStyle name="Normal 5 87" xfId="2307"/>
    <cellStyle name="Normal 5 87 2" xfId="6563"/>
    <cellStyle name="Normal 5 87 2 2" xfId="22317"/>
    <cellStyle name="Normal 5 87 2 3" xfId="22316"/>
    <cellStyle name="Normal 5 87 3" xfId="4948"/>
    <cellStyle name="Normal 5 87 3 2" xfId="22319"/>
    <cellStyle name="Normal 5 87 3 3" xfId="22318"/>
    <cellStyle name="Normal 5 87 4" xfId="22320"/>
    <cellStyle name="Normal 5 87 5" xfId="22321"/>
    <cellStyle name="Normal 5 87 6" xfId="22315"/>
    <cellStyle name="Normal 5 88" xfId="2308"/>
    <cellStyle name="Normal 5 88 2" xfId="6564"/>
    <cellStyle name="Normal 5 88 2 2" xfId="22324"/>
    <cellStyle name="Normal 5 88 2 3" xfId="22323"/>
    <cellStyle name="Normal 5 88 3" xfId="4949"/>
    <cellStyle name="Normal 5 88 3 2" xfId="22326"/>
    <cellStyle name="Normal 5 88 3 3" xfId="22325"/>
    <cellStyle name="Normal 5 88 4" xfId="22327"/>
    <cellStyle name="Normal 5 88 5" xfId="22328"/>
    <cellStyle name="Normal 5 88 6" xfId="22322"/>
    <cellStyle name="Normal 5 89" xfId="2309"/>
    <cellStyle name="Normal 5 89 2" xfId="6565"/>
    <cellStyle name="Normal 5 89 2 2" xfId="22331"/>
    <cellStyle name="Normal 5 89 2 3" xfId="22330"/>
    <cellStyle name="Normal 5 89 3" xfId="4950"/>
    <cellStyle name="Normal 5 89 3 2" xfId="22333"/>
    <cellStyle name="Normal 5 89 3 3" xfId="22332"/>
    <cellStyle name="Normal 5 89 4" xfId="22334"/>
    <cellStyle name="Normal 5 89 5" xfId="22335"/>
    <cellStyle name="Normal 5 89 6" xfId="22329"/>
    <cellStyle name="Normal 5 9" xfId="2310"/>
    <cellStyle name="Normal 5 9 2" xfId="6566"/>
    <cellStyle name="Normal 5 9 2 2" xfId="22338"/>
    <cellStyle name="Normal 5 9 2 3" xfId="22337"/>
    <cellStyle name="Normal 5 9 3" xfId="4951"/>
    <cellStyle name="Normal 5 9 3 2" xfId="22340"/>
    <cellStyle name="Normal 5 9 3 3" xfId="22339"/>
    <cellStyle name="Normal 5 9 4" xfId="22341"/>
    <cellStyle name="Normal 5 9 5" xfId="22342"/>
    <cellStyle name="Normal 5 9 6" xfId="22336"/>
    <cellStyle name="Normal 5 90" xfId="2311"/>
    <cellStyle name="Normal 5 90 2" xfId="6567"/>
    <cellStyle name="Normal 5 90 2 2" xfId="22345"/>
    <cellStyle name="Normal 5 90 2 3" xfId="22344"/>
    <cellStyle name="Normal 5 90 3" xfId="4952"/>
    <cellStyle name="Normal 5 90 3 2" xfId="22347"/>
    <cellStyle name="Normal 5 90 3 3" xfId="22346"/>
    <cellStyle name="Normal 5 90 4" xfId="22348"/>
    <cellStyle name="Normal 5 90 5" xfId="22349"/>
    <cellStyle name="Normal 5 90 6" xfId="22343"/>
    <cellStyle name="Normal 5 91" xfId="2312"/>
    <cellStyle name="Normal 5 91 2" xfId="6568"/>
    <cellStyle name="Normal 5 91 2 2" xfId="22352"/>
    <cellStyle name="Normal 5 91 2 3" xfId="22351"/>
    <cellStyle name="Normal 5 91 3" xfId="4953"/>
    <cellStyle name="Normal 5 91 3 2" xfId="22354"/>
    <cellStyle name="Normal 5 91 3 3" xfId="22353"/>
    <cellStyle name="Normal 5 91 4" xfId="22355"/>
    <cellStyle name="Normal 5 91 5" xfId="22356"/>
    <cellStyle name="Normal 5 91 6" xfId="22350"/>
    <cellStyle name="Normal 5 92" xfId="2313"/>
    <cellStyle name="Normal 5 92 2" xfId="6569"/>
    <cellStyle name="Normal 5 92 2 2" xfId="22359"/>
    <cellStyle name="Normal 5 92 2 2 2" xfId="22360"/>
    <cellStyle name="Normal 5 92 2 3" xfId="22361"/>
    <cellStyle name="Normal 5 92 2 3 2" xfId="22362"/>
    <cellStyle name="Normal 5 92 2 4" xfId="22363"/>
    <cellStyle name="Normal 5 92 2 5" xfId="22358"/>
    <cellStyle name="Normal 5 92 3" xfId="4954"/>
    <cellStyle name="Normal 5 92 3 2" xfId="22365"/>
    <cellStyle name="Normal 5 92 3 3" xfId="22364"/>
    <cellStyle name="Normal 5 92 4" xfId="22366"/>
    <cellStyle name="Normal 5 92 4 2" xfId="22367"/>
    <cellStyle name="Normal 5 92 5" xfId="22368"/>
    <cellStyle name="Normal 5 92 6" xfId="22369"/>
    <cellStyle name="Normal 5 92 7" xfId="22357"/>
    <cellStyle name="Normal 5 93" xfId="2314"/>
    <cellStyle name="Normal 5 93 2" xfId="6570"/>
    <cellStyle name="Normal 5 93 2 2" xfId="22372"/>
    <cellStyle name="Normal 5 93 2 2 2" xfId="22373"/>
    <cellStyle name="Normal 5 93 2 3" xfId="22374"/>
    <cellStyle name="Normal 5 93 2 3 2" xfId="22375"/>
    <cellStyle name="Normal 5 93 2 4" xfId="22376"/>
    <cellStyle name="Normal 5 93 2 5" xfId="22371"/>
    <cellStyle name="Normal 5 93 3" xfId="4955"/>
    <cellStyle name="Normal 5 93 3 2" xfId="22378"/>
    <cellStyle name="Normal 5 93 3 3" xfId="22377"/>
    <cellStyle name="Normal 5 93 4" xfId="22379"/>
    <cellStyle name="Normal 5 93 4 2" xfId="22380"/>
    <cellStyle name="Normal 5 93 5" xfId="22381"/>
    <cellStyle name="Normal 5 93 6" xfId="22382"/>
    <cellStyle name="Normal 5 93 7" xfId="22370"/>
    <cellStyle name="Normal 5 94" xfId="2315"/>
    <cellStyle name="Normal 5 94 2" xfId="6571"/>
    <cellStyle name="Normal 5 94 2 2" xfId="22385"/>
    <cellStyle name="Normal 5 94 2 2 2" xfId="22386"/>
    <cellStyle name="Normal 5 94 2 3" xfId="22387"/>
    <cellStyle name="Normal 5 94 2 3 2" xfId="22388"/>
    <cellStyle name="Normal 5 94 2 4" xfId="22389"/>
    <cellStyle name="Normal 5 94 2 5" xfId="22384"/>
    <cellStyle name="Normal 5 94 3" xfId="4956"/>
    <cellStyle name="Normal 5 94 3 2" xfId="22391"/>
    <cellStyle name="Normal 5 94 3 3" xfId="22390"/>
    <cellStyle name="Normal 5 94 4" xfId="22392"/>
    <cellStyle name="Normal 5 94 4 2" xfId="22393"/>
    <cellStyle name="Normal 5 94 5" xfId="22394"/>
    <cellStyle name="Normal 5 94 6" xfId="22395"/>
    <cellStyle name="Normal 5 94 7" xfId="22383"/>
    <cellStyle name="Normal 5 95" xfId="2316"/>
    <cellStyle name="Normal 5 95 2" xfId="6572"/>
    <cellStyle name="Normal 5 95 2 2" xfId="22398"/>
    <cellStyle name="Normal 5 95 2 2 2" xfId="22399"/>
    <cellStyle name="Normal 5 95 2 3" xfId="22400"/>
    <cellStyle name="Normal 5 95 2 3 2" xfId="22401"/>
    <cellStyle name="Normal 5 95 2 4" xfId="22402"/>
    <cellStyle name="Normal 5 95 2 5" xfId="22397"/>
    <cellStyle name="Normal 5 95 3" xfId="4957"/>
    <cellStyle name="Normal 5 95 3 2" xfId="22404"/>
    <cellStyle name="Normal 5 95 3 3" xfId="22403"/>
    <cellStyle name="Normal 5 95 4" xfId="22405"/>
    <cellStyle name="Normal 5 95 4 2" xfId="22406"/>
    <cellStyle name="Normal 5 95 5" xfId="22407"/>
    <cellStyle name="Normal 5 95 6" xfId="22408"/>
    <cellStyle name="Normal 5 95 7" xfId="22396"/>
    <cellStyle name="Normal 5 96" xfId="2317"/>
    <cellStyle name="Normal 5 96 2" xfId="6573"/>
    <cellStyle name="Normal 5 96 2 2" xfId="22411"/>
    <cellStyle name="Normal 5 96 2 2 2" xfId="22412"/>
    <cellStyle name="Normal 5 96 2 3" xfId="22413"/>
    <cellStyle name="Normal 5 96 2 3 2" xfId="22414"/>
    <cellStyle name="Normal 5 96 2 4" xfId="22415"/>
    <cellStyle name="Normal 5 96 2 5" xfId="22410"/>
    <cellStyle name="Normal 5 96 3" xfId="4958"/>
    <cellStyle name="Normal 5 96 3 2" xfId="22417"/>
    <cellStyle name="Normal 5 96 3 3" xfId="22416"/>
    <cellStyle name="Normal 5 96 4" xfId="22418"/>
    <cellStyle name="Normal 5 96 4 2" xfId="22419"/>
    <cellStyle name="Normal 5 96 5" xfId="22420"/>
    <cellStyle name="Normal 5 96 6" xfId="22421"/>
    <cellStyle name="Normal 5 96 7" xfId="22409"/>
    <cellStyle name="Normal 5 97" xfId="2318"/>
    <cellStyle name="Normal 5 97 2" xfId="6574"/>
    <cellStyle name="Normal 5 97 2 2" xfId="22424"/>
    <cellStyle name="Normal 5 97 2 2 2" xfId="22425"/>
    <cellStyle name="Normal 5 97 2 3" xfId="22426"/>
    <cellStyle name="Normal 5 97 2 3 2" xfId="22427"/>
    <cellStyle name="Normal 5 97 2 4" xfId="22428"/>
    <cellStyle name="Normal 5 97 2 5" xfId="22423"/>
    <cellStyle name="Normal 5 97 3" xfId="4959"/>
    <cellStyle name="Normal 5 97 3 2" xfId="22430"/>
    <cellStyle name="Normal 5 97 3 3" xfId="22429"/>
    <cellStyle name="Normal 5 97 4" xfId="22431"/>
    <cellStyle name="Normal 5 97 4 2" xfId="22432"/>
    <cellStyle name="Normal 5 97 5" xfId="22433"/>
    <cellStyle name="Normal 5 97 6" xfId="22434"/>
    <cellStyle name="Normal 5 97 7" xfId="22422"/>
    <cellStyle name="Normal 5 98" xfId="2319"/>
    <cellStyle name="Normal 5 98 2" xfId="6575"/>
    <cellStyle name="Normal 5 98 2 2" xfId="22437"/>
    <cellStyle name="Normal 5 98 2 2 2" xfId="22438"/>
    <cellStyle name="Normal 5 98 2 3" xfId="22439"/>
    <cellStyle name="Normal 5 98 2 3 2" xfId="22440"/>
    <cellStyle name="Normal 5 98 2 4" xfId="22441"/>
    <cellStyle name="Normal 5 98 2 5" xfId="22436"/>
    <cellStyle name="Normal 5 98 3" xfId="4960"/>
    <cellStyle name="Normal 5 98 3 2" xfId="22443"/>
    <cellStyle name="Normal 5 98 3 3" xfId="22442"/>
    <cellStyle name="Normal 5 98 4" xfId="22444"/>
    <cellStyle name="Normal 5 98 4 2" xfId="22445"/>
    <cellStyle name="Normal 5 98 5" xfId="22446"/>
    <cellStyle name="Normal 5 98 6" xfId="22447"/>
    <cellStyle name="Normal 5 98 7" xfId="22435"/>
    <cellStyle name="Normal 5 99" xfId="2320"/>
    <cellStyle name="Normal 5 99 2" xfId="6576"/>
    <cellStyle name="Normal 5 99 2 2" xfId="22450"/>
    <cellStyle name="Normal 5 99 2 2 2" xfId="22451"/>
    <cellStyle name="Normal 5 99 2 3" xfId="22452"/>
    <cellStyle name="Normal 5 99 2 3 2" xfId="22453"/>
    <cellStyle name="Normal 5 99 2 4" xfId="22454"/>
    <cellStyle name="Normal 5 99 2 5" xfId="22449"/>
    <cellStyle name="Normal 5 99 3" xfId="4961"/>
    <cellStyle name="Normal 5 99 3 2" xfId="22456"/>
    <cellStyle name="Normal 5 99 3 3" xfId="22455"/>
    <cellStyle name="Normal 5 99 4" xfId="22457"/>
    <cellStyle name="Normal 5 99 4 2" xfId="22458"/>
    <cellStyle name="Normal 5 99 5" xfId="22459"/>
    <cellStyle name="Normal 5 99 6" xfId="22460"/>
    <cellStyle name="Normal 5 99 7" xfId="22448"/>
    <cellStyle name="Normal 50" xfId="2321"/>
    <cellStyle name="Normal 50 2" xfId="6577"/>
    <cellStyle name="Normal 50 2 2" xfId="22463"/>
    <cellStyle name="Normal 50 2 2 2" xfId="22464"/>
    <cellStyle name="Normal 50 2 3" xfId="22465"/>
    <cellStyle name="Normal 50 2 3 2" xfId="22466"/>
    <cellStyle name="Normal 50 2 4" xfId="22467"/>
    <cellStyle name="Normal 50 2 5" xfId="22462"/>
    <cellStyle name="Normal 50 3" xfId="4962"/>
    <cellStyle name="Normal 50 3 2" xfId="22469"/>
    <cellStyle name="Normal 50 3 3" xfId="22468"/>
    <cellStyle name="Normal 50 4" xfId="22470"/>
    <cellStyle name="Normal 50 4 2" xfId="22471"/>
    <cellStyle name="Normal 50 5" xfId="22472"/>
    <cellStyle name="Normal 50 6" xfId="22473"/>
    <cellStyle name="Normal 50 7" xfId="22461"/>
    <cellStyle name="Normal 51" xfId="2322"/>
    <cellStyle name="Normal 51 2" xfId="6578"/>
    <cellStyle name="Normal 51 2 2" xfId="22476"/>
    <cellStyle name="Normal 51 2 2 2" xfId="22477"/>
    <cellStyle name="Normal 51 2 3" xfId="22478"/>
    <cellStyle name="Normal 51 2 3 2" xfId="22479"/>
    <cellStyle name="Normal 51 2 4" xfId="22480"/>
    <cellStyle name="Normal 51 2 5" xfId="22475"/>
    <cellStyle name="Normal 51 3" xfId="4963"/>
    <cellStyle name="Normal 51 3 2" xfId="22482"/>
    <cellStyle name="Normal 51 3 3" xfId="22481"/>
    <cellStyle name="Normal 51 4" xfId="22483"/>
    <cellStyle name="Normal 51 4 2" xfId="22484"/>
    <cellStyle name="Normal 51 5" xfId="22485"/>
    <cellStyle name="Normal 51 6" xfId="22486"/>
    <cellStyle name="Normal 51 7" xfId="22474"/>
    <cellStyle name="Normal 52" xfId="2323"/>
    <cellStyle name="Normal 52 2" xfId="6579"/>
    <cellStyle name="Normal 52 2 2" xfId="22489"/>
    <cellStyle name="Normal 52 2 2 2" xfId="22490"/>
    <cellStyle name="Normal 52 2 3" xfId="22491"/>
    <cellStyle name="Normal 52 2 3 2" xfId="22492"/>
    <cellStyle name="Normal 52 2 4" xfId="22493"/>
    <cellStyle name="Normal 52 2 5" xfId="22488"/>
    <cellStyle name="Normal 52 3" xfId="4964"/>
    <cellStyle name="Normal 52 3 2" xfId="22495"/>
    <cellStyle name="Normal 52 3 3" xfId="22494"/>
    <cellStyle name="Normal 52 4" xfId="22496"/>
    <cellStyle name="Normal 52 4 2" xfId="22497"/>
    <cellStyle name="Normal 52 5" xfId="22498"/>
    <cellStyle name="Normal 52 6" xfId="22499"/>
    <cellStyle name="Normal 52 7" xfId="22487"/>
    <cellStyle name="Normal 53" xfId="3438"/>
    <cellStyle name="Normal 53 2" xfId="3495"/>
    <cellStyle name="Normal 53 2 2" xfId="9463"/>
    <cellStyle name="Normal 53 2 3" xfId="9912"/>
    <cellStyle name="Normal 53 2 4" xfId="22501"/>
    <cellStyle name="Normal 53 2 5" xfId="38056"/>
    <cellStyle name="Normal 53 3" xfId="3442"/>
    <cellStyle name="Normal 53 3 2" xfId="9650"/>
    <cellStyle name="Normal 53 3 3" xfId="9910"/>
    <cellStyle name="Normal 53 4" xfId="4248"/>
    <cellStyle name="Normal 53 5" xfId="9459"/>
    <cellStyle name="Normal 53 5 2" xfId="38025"/>
    <cellStyle name="Normal 53 6" xfId="9906"/>
    <cellStyle name="Normal 53 7" xfId="22500"/>
    <cellStyle name="Normal 54" xfId="2324"/>
    <cellStyle name="Normal 54 2" xfId="6580"/>
    <cellStyle name="Normal 54 2 2" xfId="22504"/>
    <cellStyle name="Normal 54 2 2 2" xfId="22505"/>
    <cellStyle name="Normal 54 2 3" xfId="22506"/>
    <cellStyle name="Normal 54 2 3 2" xfId="22507"/>
    <cellStyle name="Normal 54 2 4" xfId="22508"/>
    <cellStyle name="Normal 54 2 5" xfId="22503"/>
    <cellStyle name="Normal 54 3" xfId="4965"/>
    <cellStyle name="Normal 54 3 2" xfId="22510"/>
    <cellStyle name="Normal 54 3 3" xfId="22509"/>
    <cellStyle name="Normal 54 4" xfId="22511"/>
    <cellStyle name="Normal 54 4 2" xfId="22512"/>
    <cellStyle name="Normal 54 5" xfId="22513"/>
    <cellStyle name="Normal 54 6" xfId="22514"/>
    <cellStyle name="Normal 54 7" xfId="22502"/>
    <cellStyle name="Normal 55" xfId="2325"/>
    <cellStyle name="Normal 55 2" xfId="6581"/>
    <cellStyle name="Normal 55 2 2" xfId="22517"/>
    <cellStyle name="Normal 55 2 2 2" xfId="22518"/>
    <cellStyle name="Normal 55 2 3" xfId="22519"/>
    <cellStyle name="Normal 55 2 3 2" xfId="22520"/>
    <cellStyle name="Normal 55 2 4" xfId="22521"/>
    <cellStyle name="Normal 55 2 5" xfId="22516"/>
    <cellStyle name="Normal 55 3" xfId="4966"/>
    <cellStyle name="Normal 55 3 2" xfId="22523"/>
    <cellStyle name="Normal 55 3 3" xfId="22522"/>
    <cellStyle name="Normal 55 4" xfId="22524"/>
    <cellStyle name="Normal 55 4 2" xfId="22525"/>
    <cellStyle name="Normal 55 5" xfId="22526"/>
    <cellStyle name="Normal 55 6" xfId="22527"/>
    <cellStyle name="Normal 55 7" xfId="22515"/>
    <cellStyle name="Normal 56" xfId="2326"/>
    <cellStyle name="Normal 56 2" xfId="6582"/>
    <cellStyle name="Normal 56 2 2" xfId="22530"/>
    <cellStyle name="Normal 56 2 2 2" xfId="22531"/>
    <cellStyle name="Normal 56 2 3" xfId="22532"/>
    <cellStyle name="Normal 56 2 3 2" xfId="22533"/>
    <cellStyle name="Normal 56 2 4" xfId="22534"/>
    <cellStyle name="Normal 56 2 5" xfId="22529"/>
    <cellStyle name="Normal 56 3" xfId="4967"/>
    <cellStyle name="Normal 56 3 2" xfId="22536"/>
    <cellStyle name="Normal 56 3 3" xfId="22535"/>
    <cellStyle name="Normal 56 4" xfId="22537"/>
    <cellStyle name="Normal 56 4 2" xfId="22538"/>
    <cellStyle name="Normal 56 5" xfId="22539"/>
    <cellStyle name="Normal 56 6" xfId="22540"/>
    <cellStyle name="Normal 56 7" xfId="22528"/>
    <cellStyle name="Normal 57" xfId="2327"/>
    <cellStyle name="Normal 57 2" xfId="6583"/>
    <cellStyle name="Normal 57 2 2" xfId="22543"/>
    <cellStyle name="Normal 57 2 2 2" xfId="22544"/>
    <cellStyle name="Normal 57 2 3" xfId="22545"/>
    <cellStyle name="Normal 57 2 3 2" xfId="22546"/>
    <cellStyle name="Normal 57 2 4" xfId="22547"/>
    <cellStyle name="Normal 57 2 5" xfId="22542"/>
    <cellStyle name="Normal 57 3" xfId="4968"/>
    <cellStyle name="Normal 57 3 2" xfId="22549"/>
    <cellStyle name="Normal 57 3 3" xfId="22548"/>
    <cellStyle name="Normal 57 4" xfId="22550"/>
    <cellStyle name="Normal 57 4 2" xfId="22551"/>
    <cellStyle name="Normal 57 5" xfId="22552"/>
    <cellStyle name="Normal 57 6" xfId="22553"/>
    <cellStyle name="Normal 57 7" xfId="22541"/>
    <cellStyle name="Normal 58" xfId="2328"/>
    <cellStyle name="Normal 58 2" xfId="6584"/>
    <cellStyle name="Normal 58 2 2" xfId="22556"/>
    <cellStyle name="Normal 58 2 2 2" xfId="22557"/>
    <cellStyle name="Normal 58 2 3" xfId="22558"/>
    <cellStyle name="Normal 58 2 3 2" xfId="22559"/>
    <cellStyle name="Normal 58 2 4" xfId="22560"/>
    <cellStyle name="Normal 58 2 5" xfId="22555"/>
    <cellStyle name="Normal 58 3" xfId="4969"/>
    <cellStyle name="Normal 58 3 2" xfId="22562"/>
    <cellStyle name="Normal 58 3 3" xfId="22561"/>
    <cellStyle name="Normal 58 4" xfId="22563"/>
    <cellStyle name="Normal 58 4 2" xfId="22564"/>
    <cellStyle name="Normal 58 5" xfId="22565"/>
    <cellStyle name="Normal 58 6" xfId="22566"/>
    <cellStyle name="Normal 58 7" xfId="22554"/>
    <cellStyle name="Normal 59" xfId="2329"/>
    <cellStyle name="Normal 59 2" xfId="6585"/>
    <cellStyle name="Normal 59 2 2" xfId="22569"/>
    <cellStyle name="Normal 59 2 2 2" xfId="22570"/>
    <cellStyle name="Normal 59 2 3" xfId="22571"/>
    <cellStyle name="Normal 59 2 3 2" xfId="22572"/>
    <cellStyle name="Normal 59 2 4" xfId="22573"/>
    <cellStyle name="Normal 59 2 5" xfId="22568"/>
    <cellStyle name="Normal 59 3" xfId="4970"/>
    <cellStyle name="Normal 59 3 2" xfId="22575"/>
    <cellStyle name="Normal 59 3 3" xfId="22574"/>
    <cellStyle name="Normal 59 4" xfId="22576"/>
    <cellStyle name="Normal 59 4 2" xfId="22577"/>
    <cellStyle name="Normal 59 5" xfId="22578"/>
    <cellStyle name="Normal 59 6" xfId="22579"/>
    <cellStyle name="Normal 59 7" xfId="22567"/>
    <cellStyle name="Normal 6" xfId="2330"/>
    <cellStyle name="Normal 6 10" xfId="2331"/>
    <cellStyle name="Normal 6 10 2" xfId="6587"/>
    <cellStyle name="Normal 6 10 2 2" xfId="22583"/>
    <cellStyle name="Normal 6 10 2 2 2" xfId="22584"/>
    <cellStyle name="Normal 6 10 2 3" xfId="22585"/>
    <cellStyle name="Normal 6 10 2 3 2" xfId="22586"/>
    <cellStyle name="Normal 6 10 2 4" xfId="22587"/>
    <cellStyle name="Normal 6 10 2 5" xfId="22582"/>
    <cellStyle name="Normal 6 10 3" xfId="4972"/>
    <cellStyle name="Normal 6 10 3 2" xfId="22589"/>
    <cellStyle name="Normal 6 10 3 3" xfId="22588"/>
    <cellStyle name="Normal 6 10 4" xfId="22590"/>
    <cellStyle name="Normal 6 10 4 2" xfId="22591"/>
    <cellStyle name="Normal 6 10 5" xfId="22592"/>
    <cellStyle name="Normal 6 10 6" xfId="22593"/>
    <cellStyle name="Normal 6 10 7" xfId="22581"/>
    <cellStyle name="Normal 6 11" xfId="2332"/>
    <cellStyle name="Normal 6 11 2" xfId="6588"/>
    <cellStyle name="Normal 6 11 2 2" xfId="22596"/>
    <cellStyle name="Normal 6 11 2 2 2" xfId="22597"/>
    <cellStyle name="Normal 6 11 2 3" xfId="22598"/>
    <cellStyle name="Normal 6 11 2 3 2" xfId="22599"/>
    <cellStyle name="Normal 6 11 2 4" xfId="22600"/>
    <cellStyle name="Normal 6 11 2 5" xfId="22595"/>
    <cellStyle name="Normal 6 11 3" xfId="4973"/>
    <cellStyle name="Normal 6 11 3 2" xfId="22602"/>
    <cellStyle name="Normal 6 11 3 3" xfId="22601"/>
    <cellStyle name="Normal 6 11 4" xfId="22603"/>
    <cellStyle name="Normal 6 11 4 2" xfId="22604"/>
    <cellStyle name="Normal 6 11 5" xfId="22605"/>
    <cellStyle name="Normal 6 11 6" xfId="22606"/>
    <cellStyle name="Normal 6 11 7" xfId="22594"/>
    <cellStyle name="Normal 6 12" xfId="2333"/>
    <cellStyle name="Normal 6 12 2" xfId="6589"/>
    <cellStyle name="Normal 6 12 2 2" xfId="22609"/>
    <cellStyle name="Normal 6 12 2 2 2" xfId="22610"/>
    <cellStyle name="Normal 6 12 2 3" xfId="22611"/>
    <cellStyle name="Normal 6 12 2 3 2" xfId="22612"/>
    <cellStyle name="Normal 6 12 2 4" xfId="22613"/>
    <cellStyle name="Normal 6 12 2 5" xfId="22608"/>
    <cellStyle name="Normal 6 12 3" xfId="4974"/>
    <cellStyle name="Normal 6 12 3 2" xfId="22615"/>
    <cellStyle name="Normal 6 12 3 3" xfId="22614"/>
    <cellStyle name="Normal 6 12 4" xfId="22616"/>
    <cellStyle name="Normal 6 12 4 2" xfId="22617"/>
    <cellStyle name="Normal 6 12 5" xfId="22618"/>
    <cellStyle name="Normal 6 12 6" xfId="22619"/>
    <cellStyle name="Normal 6 12 7" xfId="22607"/>
    <cellStyle name="Normal 6 13" xfId="2334"/>
    <cellStyle name="Normal 6 13 2" xfId="6590"/>
    <cellStyle name="Normal 6 13 2 2" xfId="22622"/>
    <cellStyle name="Normal 6 13 2 2 2" xfId="22623"/>
    <cellStyle name="Normal 6 13 2 3" xfId="22624"/>
    <cellStyle name="Normal 6 13 2 3 2" xfId="22625"/>
    <cellStyle name="Normal 6 13 2 4" xfId="22626"/>
    <cellStyle name="Normal 6 13 2 5" xfId="22621"/>
    <cellStyle name="Normal 6 13 3" xfId="4975"/>
    <cellStyle name="Normal 6 13 3 2" xfId="22628"/>
    <cellStyle name="Normal 6 13 3 3" xfId="22627"/>
    <cellStyle name="Normal 6 13 4" xfId="22629"/>
    <cellStyle name="Normal 6 13 4 2" xfId="22630"/>
    <cellStyle name="Normal 6 13 5" xfId="22631"/>
    <cellStyle name="Normal 6 13 6" xfId="22632"/>
    <cellStyle name="Normal 6 13 7" xfId="22620"/>
    <cellStyle name="Normal 6 14" xfId="2335"/>
    <cellStyle name="Normal 6 14 2" xfId="6591"/>
    <cellStyle name="Normal 6 14 2 2" xfId="22635"/>
    <cellStyle name="Normal 6 14 2 2 2" xfId="22636"/>
    <cellStyle name="Normal 6 14 2 3" xfId="22637"/>
    <cellStyle name="Normal 6 14 2 3 2" xfId="22638"/>
    <cellStyle name="Normal 6 14 2 4" xfId="22639"/>
    <cellStyle name="Normal 6 14 2 5" xfId="22634"/>
    <cellStyle name="Normal 6 14 3" xfId="4976"/>
    <cellStyle name="Normal 6 14 3 2" xfId="22641"/>
    <cellStyle name="Normal 6 14 3 3" xfId="22640"/>
    <cellStyle name="Normal 6 14 4" xfId="22642"/>
    <cellStyle name="Normal 6 14 4 2" xfId="22643"/>
    <cellStyle name="Normal 6 14 5" xfId="22644"/>
    <cellStyle name="Normal 6 14 6" xfId="22645"/>
    <cellStyle name="Normal 6 14 7" xfId="22633"/>
    <cellStyle name="Normal 6 15" xfId="2336"/>
    <cellStyle name="Normal 6 15 2" xfId="6592"/>
    <cellStyle name="Normal 6 15 2 2" xfId="22648"/>
    <cellStyle name="Normal 6 15 2 2 2" xfId="22649"/>
    <cellStyle name="Normal 6 15 2 3" xfId="22650"/>
    <cellStyle name="Normal 6 15 2 3 2" xfId="22651"/>
    <cellStyle name="Normal 6 15 2 4" xfId="22652"/>
    <cellStyle name="Normal 6 15 2 5" xfId="22647"/>
    <cellStyle name="Normal 6 15 3" xfId="4977"/>
    <cellStyle name="Normal 6 15 3 2" xfId="22654"/>
    <cellStyle name="Normal 6 15 3 3" xfId="22653"/>
    <cellStyle name="Normal 6 15 4" xfId="22655"/>
    <cellStyle name="Normal 6 15 4 2" xfId="22656"/>
    <cellStyle name="Normal 6 15 5" xfId="22657"/>
    <cellStyle name="Normal 6 15 6" xfId="22658"/>
    <cellStyle name="Normal 6 15 7" xfId="22646"/>
    <cellStyle name="Normal 6 16" xfId="2337"/>
    <cellStyle name="Normal 6 16 2" xfId="6593"/>
    <cellStyle name="Normal 6 16 2 2" xfId="22661"/>
    <cellStyle name="Normal 6 16 2 2 2" xfId="22662"/>
    <cellStyle name="Normal 6 16 2 3" xfId="22663"/>
    <cellStyle name="Normal 6 16 2 3 2" xfId="22664"/>
    <cellStyle name="Normal 6 16 2 4" xfId="22665"/>
    <cellStyle name="Normal 6 16 2 5" xfId="22660"/>
    <cellStyle name="Normal 6 16 3" xfId="4978"/>
    <cellStyle name="Normal 6 16 3 2" xfId="22667"/>
    <cellStyle name="Normal 6 16 3 3" xfId="22666"/>
    <cellStyle name="Normal 6 16 4" xfId="22668"/>
    <cellStyle name="Normal 6 16 4 2" xfId="22669"/>
    <cellStyle name="Normal 6 16 5" xfId="22670"/>
    <cellStyle name="Normal 6 16 6" xfId="22671"/>
    <cellStyle name="Normal 6 16 7" xfId="22659"/>
    <cellStyle name="Normal 6 17" xfId="2338"/>
    <cellStyle name="Normal 6 17 2" xfId="6594"/>
    <cellStyle name="Normal 6 17 2 2" xfId="22674"/>
    <cellStyle name="Normal 6 17 2 2 2" xfId="22675"/>
    <cellStyle name="Normal 6 17 2 3" xfId="22676"/>
    <cellStyle name="Normal 6 17 2 3 2" xfId="22677"/>
    <cellStyle name="Normal 6 17 2 4" xfId="22678"/>
    <cellStyle name="Normal 6 17 2 5" xfId="22673"/>
    <cellStyle name="Normal 6 17 3" xfId="4979"/>
    <cellStyle name="Normal 6 17 3 2" xfId="22680"/>
    <cellStyle name="Normal 6 17 3 3" xfId="22679"/>
    <cellStyle name="Normal 6 17 4" xfId="22681"/>
    <cellStyle name="Normal 6 17 4 2" xfId="22682"/>
    <cellStyle name="Normal 6 17 5" xfId="22683"/>
    <cellStyle name="Normal 6 17 6" xfId="22684"/>
    <cellStyle name="Normal 6 17 7" xfId="22672"/>
    <cellStyle name="Normal 6 18" xfId="2339"/>
    <cellStyle name="Normal 6 18 2" xfId="6595"/>
    <cellStyle name="Normal 6 18 2 2" xfId="22687"/>
    <cellStyle name="Normal 6 18 2 2 2" xfId="22688"/>
    <cellStyle name="Normal 6 18 2 3" xfId="22689"/>
    <cellStyle name="Normal 6 18 2 3 2" xfId="22690"/>
    <cellStyle name="Normal 6 18 2 4" xfId="22691"/>
    <cellStyle name="Normal 6 18 2 5" xfId="22686"/>
    <cellStyle name="Normal 6 18 3" xfId="4980"/>
    <cellStyle name="Normal 6 18 3 2" xfId="22693"/>
    <cellStyle name="Normal 6 18 3 3" xfId="22692"/>
    <cellStyle name="Normal 6 18 4" xfId="22694"/>
    <cellStyle name="Normal 6 18 4 2" xfId="22695"/>
    <cellStyle name="Normal 6 18 5" xfId="22696"/>
    <cellStyle name="Normal 6 18 6" xfId="22697"/>
    <cellStyle name="Normal 6 18 7" xfId="22685"/>
    <cellStyle name="Normal 6 19" xfId="2340"/>
    <cellStyle name="Normal 6 19 2" xfId="6596"/>
    <cellStyle name="Normal 6 19 2 2" xfId="22700"/>
    <cellStyle name="Normal 6 19 2 2 2" xfId="22701"/>
    <cellStyle name="Normal 6 19 2 3" xfId="22702"/>
    <cellStyle name="Normal 6 19 2 3 2" xfId="22703"/>
    <cellStyle name="Normal 6 19 2 4" xfId="22704"/>
    <cellStyle name="Normal 6 19 2 5" xfId="22699"/>
    <cellStyle name="Normal 6 19 3" xfId="4981"/>
    <cellStyle name="Normal 6 19 3 2" xfId="22706"/>
    <cellStyle name="Normal 6 19 3 3" xfId="22705"/>
    <cellStyle name="Normal 6 19 4" xfId="22707"/>
    <cellStyle name="Normal 6 19 4 2" xfId="22708"/>
    <cellStyle name="Normal 6 19 5" xfId="22709"/>
    <cellStyle name="Normal 6 19 6" xfId="22710"/>
    <cellStyle name="Normal 6 19 7" xfId="22698"/>
    <cellStyle name="Normal 6 2" xfId="2341"/>
    <cellStyle name="Normal 6 2 10" xfId="2342"/>
    <cellStyle name="Normal 6 2 10 2" xfId="6598"/>
    <cellStyle name="Normal 6 2 10 2 2" xfId="22714"/>
    <cellStyle name="Normal 6 2 10 2 2 2" xfId="22715"/>
    <cellStyle name="Normal 6 2 10 2 3" xfId="22716"/>
    <cellStyle name="Normal 6 2 10 2 3 2" xfId="22717"/>
    <cellStyle name="Normal 6 2 10 2 4" xfId="22718"/>
    <cellStyle name="Normal 6 2 10 2 5" xfId="22713"/>
    <cellStyle name="Normal 6 2 10 3" xfId="4983"/>
    <cellStyle name="Normal 6 2 10 3 2" xfId="22720"/>
    <cellStyle name="Normal 6 2 10 3 3" xfId="22719"/>
    <cellStyle name="Normal 6 2 10 4" xfId="22721"/>
    <cellStyle name="Normal 6 2 10 4 2" xfId="22722"/>
    <cellStyle name="Normal 6 2 10 5" xfId="22723"/>
    <cellStyle name="Normal 6 2 10 6" xfId="22724"/>
    <cellStyle name="Normal 6 2 10 7" xfId="22712"/>
    <cellStyle name="Normal 6 2 11" xfId="2343"/>
    <cellStyle name="Normal 6 2 11 2" xfId="6599"/>
    <cellStyle name="Normal 6 2 11 2 2" xfId="22727"/>
    <cellStyle name="Normal 6 2 11 2 2 2" xfId="22728"/>
    <cellStyle name="Normal 6 2 11 2 3" xfId="22729"/>
    <cellStyle name="Normal 6 2 11 2 3 2" xfId="22730"/>
    <cellStyle name="Normal 6 2 11 2 4" xfId="22731"/>
    <cellStyle name="Normal 6 2 11 2 5" xfId="22726"/>
    <cellStyle name="Normal 6 2 11 3" xfId="4984"/>
    <cellStyle name="Normal 6 2 11 3 2" xfId="22733"/>
    <cellStyle name="Normal 6 2 11 3 3" xfId="22732"/>
    <cellStyle name="Normal 6 2 11 4" xfId="22734"/>
    <cellStyle name="Normal 6 2 11 4 2" xfId="22735"/>
    <cellStyle name="Normal 6 2 11 5" xfId="22736"/>
    <cellStyle name="Normal 6 2 11 6" xfId="22737"/>
    <cellStyle name="Normal 6 2 11 7" xfId="22725"/>
    <cellStyle name="Normal 6 2 12" xfId="2344"/>
    <cellStyle name="Normal 6 2 12 2" xfId="6600"/>
    <cellStyle name="Normal 6 2 12 2 2" xfId="22740"/>
    <cellStyle name="Normal 6 2 12 2 2 2" xfId="22741"/>
    <cellStyle name="Normal 6 2 12 2 3" xfId="22742"/>
    <cellStyle name="Normal 6 2 12 2 3 2" xfId="22743"/>
    <cellStyle name="Normal 6 2 12 2 4" xfId="22744"/>
    <cellStyle name="Normal 6 2 12 2 5" xfId="22739"/>
    <cellStyle name="Normal 6 2 12 3" xfId="4985"/>
    <cellStyle name="Normal 6 2 12 3 2" xfId="22746"/>
    <cellStyle name="Normal 6 2 12 3 3" xfId="22745"/>
    <cellStyle name="Normal 6 2 12 4" xfId="22747"/>
    <cellStyle name="Normal 6 2 12 4 2" xfId="22748"/>
    <cellStyle name="Normal 6 2 12 5" xfId="22749"/>
    <cellStyle name="Normal 6 2 12 6" xfId="22750"/>
    <cellStyle name="Normal 6 2 12 7" xfId="22738"/>
    <cellStyle name="Normal 6 2 13" xfId="2345"/>
    <cellStyle name="Normal 6 2 13 2" xfId="6601"/>
    <cellStyle name="Normal 6 2 13 2 2" xfId="22753"/>
    <cellStyle name="Normal 6 2 13 2 2 2" xfId="22754"/>
    <cellStyle name="Normal 6 2 13 2 3" xfId="22755"/>
    <cellStyle name="Normal 6 2 13 2 3 2" xfId="22756"/>
    <cellStyle name="Normal 6 2 13 2 4" xfId="22757"/>
    <cellStyle name="Normal 6 2 13 2 5" xfId="22752"/>
    <cellStyle name="Normal 6 2 13 3" xfId="4986"/>
    <cellStyle name="Normal 6 2 13 3 2" xfId="22759"/>
    <cellStyle name="Normal 6 2 13 3 3" xfId="22758"/>
    <cellStyle name="Normal 6 2 13 4" xfId="22760"/>
    <cellStyle name="Normal 6 2 13 4 2" xfId="22761"/>
    <cellStyle name="Normal 6 2 13 5" xfId="22762"/>
    <cellStyle name="Normal 6 2 13 6" xfId="22763"/>
    <cellStyle name="Normal 6 2 13 7" xfId="22751"/>
    <cellStyle name="Normal 6 2 14" xfId="2346"/>
    <cellStyle name="Normal 6 2 14 2" xfId="6602"/>
    <cellStyle name="Normal 6 2 14 2 2" xfId="22766"/>
    <cellStyle name="Normal 6 2 14 2 2 2" xfId="22767"/>
    <cellStyle name="Normal 6 2 14 2 3" xfId="22768"/>
    <cellStyle name="Normal 6 2 14 2 3 2" xfId="22769"/>
    <cellStyle name="Normal 6 2 14 2 4" xfId="22770"/>
    <cellStyle name="Normal 6 2 14 2 5" xfId="22765"/>
    <cellStyle name="Normal 6 2 14 3" xfId="4987"/>
    <cellStyle name="Normal 6 2 14 3 2" xfId="22772"/>
    <cellStyle name="Normal 6 2 14 3 3" xfId="22771"/>
    <cellStyle name="Normal 6 2 14 4" xfId="22773"/>
    <cellStyle name="Normal 6 2 14 4 2" xfId="22774"/>
    <cellStyle name="Normal 6 2 14 5" xfId="22775"/>
    <cellStyle name="Normal 6 2 14 6" xfId="22776"/>
    <cellStyle name="Normal 6 2 14 7" xfId="22764"/>
    <cellStyle name="Normal 6 2 15" xfId="2347"/>
    <cellStyle name="Normal 6 2 15 2" xfId="6603"/>
    <cellStyle name="Normal 6 2 15 2 2" xfId="22779"/>
    <cellStyle name="Normal 6 2 15 2 2 2" xfId="22780"/>
    <cellStyle name="Normal 6 2 15 2 3" xfId="22781"/>
    <cellStyle name="Normal 6 2 15 2 3 2" xfId="22782"/>
    <cellStyle name="Normal 6 2 15 2 4" xfId="22783"/>
    <cellStyle name="Normal 6 2 15 2 5" xfId="22778"/>
    <cellStyle name="Normal 6 2 15 3" xfId="4988"/>
    <cellStyle name="Normal 6 2 15 3 2" xfId="22785"/>
    <cellStyle name="Normal 6 2 15 3 3" xfId="22784"/>
    <cellStyle name="Normal 6 2 15 4" xfId="22786"/>
    <cellStyle name="Normal 6 2 15 4 2" xfId="22787"/>
    <cellStyle name="Normal 6 2 15 5" xfId="22788"/>
    <cellStyle name="Normal 6 2 15 6" xfId="22789"/>
    <cellStyle name="Normal 6 2 15 7" xfId="22777"/>
    <cellStyle name="Normal 6 2 16" xfId="2348"/>
    <cellStyle name="Normal 6 2 16 2" xfId="6604"/>
    <cellStyle name="Normal 6 2 16 2 2" xfId="22792"/>
    <cellStyle name="Normal 6 2 16 2 2 2" xfId="22793"/>
    <cellStyle name="Normal 6 2 16 2 3" xfId="22794"/>
    <cellStyle name="Normal 6 2 16 2 3 2" xfId="22795"/>
    <cellStyle name="Normal 6 2 16 2 4" xfId="22796"/>
    <cellStyle name="Normal 6 2 16 2 5" xfId="22791"/>
    <cellStyle name="Normal 6 2 16 3" xfId="4989"/>
    <cellStyle name="Normal 6 2 16 3 2" xfId="22798"/>
    <cellStyle name="Normal 6 2 16 3 3" xfId="22797"/>
    <cellStyle name="Normal 6 2 16 4" xfId="22799"/>
    <cellStyle name="Normal 6 2 16 4 2" xfId="22800"/>
    <cellStyle name="Normal 6 2 16 5" xfId="22801"/>
    <cellStyle name="Normal 6 2 16 6" xfId="22802"/>
    <cellStyle name="Normal 6 2 16 7" xfId="22790"/>
    <cellStyle name="Normal 6 2 17" xfId="2349"/>
    <cellStyle name="Normal 6 2 17 2" xfId="6605"/>
    <cellStyle name="Normal 6 2 17 2 2" xfId="22805"/>
    <cellStyle name="Normal 6 2 17 2 2 2" xfId="22806"/>
    <cellStyle name="Normal 6 2 17 2 3" xfId="22807"/>
    <cellStyle name="Normal 6 2 17 2 3 2" xfId="22808"/>
    <cellStyle name="Normal 6 2 17 2 4" xfId="22809"/>
    <cellStyle name="Normal 6 2 17 2 5" xfId="22804"/>
    <cellStyle name="Normal 6 2 17 3" xfId="4990"/>
    <cellStyle name="Normal 6 2 17 3 2" xfId="22811"/>
    <cellStyle name="Normal 6 2 17 3 3" xfId="22810"/>
    <cellStyle name="Normal 6 2 17 4" xfId="22812"/>
    <cellStyle name="Normal 6 2 17 4 2" xfId="22813"/>
    <cellStyle name="Normal 6 2 17 5" xfId="22814"/>
    <cellStyle name="Normal 6 2 17 6" xfId="22815"/>
    <cellStyle name="Normal 6 2 17 7" xfId="22803"/>
    <cellStyle name="Normal 6 2 18" xfId="2350"/>
    <cellStyle name="Normal 6 2 18 2" xfId="6606"/>
    <cellStyle name="Normal 6 2 18 2 2" xfId="22818"/>
    <cellStyle name="Normal 6 2 18 2 2 2" xfId="22819"/>
    <cellStyle name="Normal 6 2 18 2 3" xfId="22820"/>
    <cellStyle name="Normal 6 2 18 2 3 2" xfId="22821"/>
    <cellStyle name="Normal 6 2 18 2 4" xfId="22822"/>
    <cellStyle name="Normal 6 2 18 2 5" xfId="22817"/>
    <cellStyle name="Normal 6 2 18 3" xfId="4991"/>
    <cellStyle name="Normal 6 2 18 3 2" xfId="22824"/>
    <cellStyle name="Normal 6 2 18 3 3" xfId="22823"/>
    <cellStyle name="Normal 6 2 18 4" xfId="22825"/>
    <cellStyle name="Normal 6 2 18 4 2" xfId="22826"/>
    <cellStyle name="Normal 6 2 18 5" xfId="22827"/>
    <cellStyle name="Normal 6 2 18 6" xfId="22828"/>
    <cellStyle name="Normal 6 2 18 7" xfId="22816"/>
    <cellStyle name="Normal 6 2 19" xfId="2351"/>
    <cellStyle name="Normal 6 2 19 2" xfId="6607"/>
    <cellStyle name="Normal 6 2 19 2 2" xfId="22831"/>
    <cellStyle name="Normal 6 2 19 2 2 2" xfId="22832"/>
    <cellStyle name="Normal 6 2 19 2 3" xfId="22833"/>
    <cellStyle name="Normal 6 2 19 2 3 2" xfId="22834"/>
    <cellStyle name="Normal 6 2 19 2 4" xfId="22835"/>
    <cellStyle name="Normal 6 2 19 2 5" xfId="22830"/>
    <cellStyle name="Normal 6 2 19 3" xfId="4992"/>
    <cellStyle name="Normal 6 2 19 3 2" xfId="22837"/>
    <cellStyle name="Normal 6 2 19 3 3" xfId="22836"/>
    <cellStyle name="Normal 6 2 19 4" xfId="22838"/>
    <cellStyle name="Normal 6 2 19 4 2" xfId="22839"/>
    <cellStyle name="Normal 6 2 19 5" xfId="22840"/>
    <cellStyle name="Normal 6 2 19 6" xfId="22841"/>
    <cellStyle name="Normal 6 2 19 7" xfId="22829"/>
    <cellStyle name="Normal 6 2 2" xfId="2352"/>
    <cellStyle name="Normal 6 2 2 2" xfId="6608"/>
    <cellStyle name="Normal 6 2 2 2 2" xfId="22844"/>
    <cellStyle name="Normal 6 2 2 2 2 2" xfId="22845"/>
    <cellStyle name="Normal 6 2 2 2 3" xfId="22846"/>
    <cellStyle name="Normal 6 2 2 2 3 2" xfId="22847"/>
    <cellStyle name="Normal 6 2 2 2 4" xfId="22848"/>
    <cellStyle name="Normal 6 2 2 2 5" xfId="22843"/>
    <cellStyle name="Normal 6 2 2 3" xfId="4993"/>
    <cellStyle name="Normal 6 2 2 3 2" xfId="22850"/>
    <cellStyle name="Normal 6 2 2 3 3" xfId="22849"/>
    <cellStyle name="Normal 6 2 2 4" xfId="22851"/>
    <cellStyle name="Normal 6 2 2 4 2" xfId="22852"/>
    <cellStyle name="Normal 6 2 2 5" xfId="22853"/>
    <cellStyle name="Normal 6 2 2 6" xfId="22854"/>
    <cellStyle name="Normal 6 2 2 7" xfId="22842"/>
    <cellStyle name="Normal 6 2 20" xfId="2353"/>
    <cellStyle name="Normal 6 2 20 2" xfId="6609"/>
    <cellStyle name="Normal 6 2 20 2 2" xfId="22857"/>
    <cellStyle name="Normal 6 2 20 2 2 2" xfId="22858"/>
    <cellStyle name="Normal 6 2 20 2 3" xfId="22859"/>
    <cellStyle name="Normal 6 2 20 2 3 2" xfId="22860"/>
    <cellStyle name="Normal 6 2 20 2 4" xfId="22861"/>
    <cellStyle name="Normal 6 2 20 2 5" xfId="22856"/>
    <cellStyle name="Normal 6 2 20 3" xfId="4994"/>
    <cellStyle name="Normal 6 2 20 3 2" xfId="22863"/>
    <cellStyle name="Normal 6 2 20 3 3" xfId="22862"/>
    <cellStyle name="Normal 6 2 20 4" xfId="22864"/>
    <cellStyle name="Normal 6 2 20 4 2" xfId="22865"/>
    <cellStyle name="Normal 6 2 20 5" xfId="22866"/>
    <cellStyle name="Normal 6 2 20 6" xfId="22867"/>
    <cellStyle name="Normal 6 2 20 7" xfId="22855"/>
    <cellStyle name="Normal 6 2 21" xfId="2354"/>
    <cellStyle name="Normal 6 2 21 2" xfId="6610"/>
    <cellStyle name="Normal 6 2 21 2 2" xfId="22870"/>
    <cellStyle name="Normal 6 2 21 2 2 2" xfId="22871"/>
    <cellStyle name="Normal 6 2 21 2 3" xfId="22872"/>
    <cellStyle name="Normal 6 2 21 2 3 2" xfId="22873"/>
    <cellStyle name="Normal 6 2 21 2 4" xfId="22874"/>
    <cellStyle name="Normal 6 2 21 2 5" xfId="22869"/>
    <cellStyle name="Normal 6 2 21 3" xfId="4995"/>
    <cellStyle name="Normal 6 2 21 3 2" xfId="22876"/>
    <cellStyle name="Normal 6 2 21 3 3" xfId="22875"/>
    <cellStyle name="Normal 6 2 21 4" xfId="22877"/>
    <cellStyle name="Normal 6 2 21 4 2" xfId="22878"/>
    <cellStyle name="Normal 6 2 21 5" xfId="22879"/>
    <cellStyle name="Normal 6 2 21 6" xfId="22880"/>
    <cellStyle name="Normal 6 2 21 7" xfId="22868"/>
    <cellStyle name="Normal 6 2 22" xfId="2355"/>
    <cellStyle name="Normal 6 2 22 2" xfId="6611"/>
    <cellStyle name="Normal 6 2 22 2 2" xfId="22883"/>
    <cellStyle name="Normal 6 2 22 2 2 2" xfId="22884"/>
    <cellStyle name="Normal 6 2 22 2 3" xfId="22885"/>
    <cellStyle name="Normal 6 2 22 2 3 2" xfId="22886"/>
    <cellStyle name="Normal 6 2 22 2 4" xfId="22887"/>
    <cellStyle name="Normal 6 2 22 2 5" xfId="22882"/>
    <cellStyle name="Normal 6 2 22 3" xfId="4996"/>
    <cellStyle name="Normal 6 2 22 3 2" xfId="22889"/>
    <cellStyle name="Normal 6 2 22 3 3" xfId="22888"/>
    <cellStyle name="Normal 6 2 22 4" xfId="22890"/>
    <cellStyle name="Normal 6 2 22 4 2" xfId="22891"/>
    <cellStyle name="Normal 6 2 22 5" xfId="22892"/>
    <cellStyle name="Normal 6 2 22 6" xfId="22893"/>
    <cellStyle name="Normal 6 2 22 7" xfId="22881"/>
    <cellStyle name="Normal 6 2 23" xfId="2356"/>
    <cellStyle name="Normal 6 2 23 2" xfId="6612"/>
    <cellStyle name="Normal 6 2 23 2 2" xfId="22896"/>
    <cellStyle name="Normal 6 2 23 2 2 2" xfId="22897"/>
    <cellStyle name="Normal 6 2 23 2 3" xfId="22898"/>
    <cellStyle name="Normal 6 2 23 2 3 2" xfId="22899"/>
    <cellStyle name="Normal 6 2 23 2 4" xfId="22900"/>
    <cellStyle name="Normal 6 2 23 2 5" xfId="22895"/>
    <cellStyle name="Normal 6 2 23 3" xfId="4997"/>
    <cellStyle name="Normal 6 2 23 3 2" xfId="22902"/>
    <cellStyle name="Normal 6 2 23 3 3" xfId="22901"/>
    <cellStyle name="Normal 6 2 23 4" xfId="22903"/>
    <cellStyle name="Normal 6 2 23 4 2" xfId="22904"/>
    <cellStyle name="Normal 6 2 23 5" xfId="22905"/>
    <cellStyle name="Normal 6 2 23 6" xfId="22906"/>
    <cellStyle name="Normal 6 2 23 7" xfId="22894"/>
    <cellStyle name="Normal 6 2 24" xfId="2357"/>
    <cellStyle name="Normal 6 2 24 2" xfId="6613"/>
    <cellStyle name="Normal 6 2 24 2 2" xfId="22909"/>
    <cellStyle name="Normal 6 2 24 2 2 2" xfId="22910"/>
    <cellStyle name="Normal 6 2 24 2 3" xfId="22911"/>
    <cellStyle name="Normal 6 2 24 2 3 2" xfId="22912"/>
    <cellStyle name="Normal 6 2 24 2 4" xfId="22913"/>
    <cellStyle name="Normal 6 2 24 2 5" xfId="22908"/>
    <cellStyle name="Normal 6 2 24 3" xfId="4998"/>
    <cellStyle name="Normal 6 2 24 3 2" xfId="22915"/>
    <cellStyle name="Normal 6 2 24 3 3" xfId="22914"/>
    <cellStyle name="Normal 6 2 24 4" xfId="22916"/>
    <cellStyle name="Normal 6 2 24 4 2" xfId="22917"/>
    <cellStyle name="Normal 6 2 24 5" xfId="22918"/>
    <cellStyle name="Normal 6 2 24 6" xfId="22919"/>
    <cellStyle name="Normal 6 2 24 7" xfId="22907"/>
    <cellStyle name="Normal 6 2 25" xfId="2358"/>
    <cellStyle name="Normal 6 2 25 2" xfId="6614"/>
    <cellStyle name="Normal 6 2 25 2 2" xfId="22922"/>
    <cellStyle name="Normal 6 2 25 2 2 2" xfId="22923"/>
    <cellStyle name="Normal 6 2 25 2 3" xfId="22924"/>
    <cellStyle name="Normal 6 2 25 2 3 2" xfId="22925"/>
    <cellStyle name="Normal 6 2 25 2 4" xfId="22926"/>
    <cellStyle name="Normal 6 2 25 2 5" xfId="22921"/>
    <cellStyle name="Normal 6 2 25 3" xfId="4999"/>
    <cellStyle name="Normal 6 2 25 3 2" xfId="22928"/>
    <cellStyle name="Normal 6 2 25 3 3" xfId="22927"/>
    <cellStyle name="Normal 6 2 25 4" xfId="22929"/>
    <cellStyle name="Normal 6 2 25 4 2" xfId="22930"/>
    <cellStyle name="Normal 6 2 25 5" xfId="22931"/>
    <cellStyle name="Normal 6 2 25 6" xfId="22932"/>
    <cellStyle name="Normal 6 2 25 7" xfId="22920"/>
    <cellStyle name="Normal 6 2 26" xfId="2359"/>
    <cellStyle name="Normal 6 2 26 2" xfId="6615"/>
    <cellStyle name="Normal 6 2 26 2 2" xfId="22935"/>
    <cellStyle name="Normal 6 2 26 2 2 2" xfId="22936"/>
    <cellStyle name="Normal 6 2 26 2 3" xfId="22937"/>
    <cellStyle name="Normal 6 2 26 2 3 2" xfId="22938"/>
    <cellStyle name="Normal 6 2 26 2 4" xfId="22939"/>
    <cellStyle name="Normal 6 2 26 2 5" xfId="22934"/>
    <cellStyle name="Normal 6 2 26 3" xfId="5000"/>
    <cellStyle name="Normal 6 2 26 3 2" xfId="22941"/>
    <cellStyle name="Normal 6 2 26 3 3" xfId="22940"/>
    <cellStyle name="Normal 6 2 26 4" xfId="22942"/>
    <cellStyle name="Normal 6 2 26 4 2" xfId="22943"/>
    <cellStyle name="Normal 6 2 26 5" xfId="22944"/>
    <cellStyle name="Normal 6 2 26 6" xfId="22945"/>
    <cellStyle name="Normal 6 2 26 7" xfId="22933"/>
    <cellStyle name="Normal 6 2 27" xfId="2360"/>
    <cellStyle name="Normal 6 2 27 2" xfId="6616"/>
    <cellStyle name="Normal 6 2 27 2 2" xfId="22948"/>
    <cellStyle name="Normal 6 2 27 2 2 2" xfId="22949"/>
    <cellStyle name="Normal 6 2 27 2 3" xfId="22950"/>
    <cellStyle name="Normal 6 2 27 2 3 2" xfId="22951"/>
    <cellStyle name="Normal 6 2 27 2 4" xfId="22952"/>
    <cellStyle name="Normal 6 2 27 2 5" xfId="22947"/>
    <cellStyle name="Normal 6 2 27 3" xfId="5001"/>
    <cellStyle name="Normal 6 2 27 3 2" xfId="22954"/>
    <cellStyle name="Normal 6 2 27 3 3" xfId="22953"/>
    <cellStyle name="Normal 6 2 27 4" xfId="22955"/>
    <cellStyle name="Normal 6 2 27 4 2" xfId="22956"/>
    <cellStyle name="Normal 6 2 27 5" xfId="22957"/>
    <cellStyle name="Normal 6 2 27 6" xfId="22958"/>
    <cellStyle name="Normal 6 2 27 7" xfId="22946"/>
    <cellStyle name="Normal 6 2 28" xfId="2361"/>
    <cellStyle name="Normal 6 2 28 2" xfId="6617"/>
    <cellStyle name="Normal 6 2 28 2 2" xfId="22961"/>
    <cellStyle name="Normal 6 2 28 2 2 2" xfId="22962"/>
    <cellStyle name="Normal 6 2 28 2 3" xfId="22963"/>
    <cellStyle name="Normal 6 2 28 2 3 2" xfId="22964"/>
    <cellStyle name="Normal 6 2 28 2 4" xfId="22965"/>
    <cellStyle name="Normal 6 2 28 2 5" xfId="22960"/>
    <cellStyle name="Normal 6 2 28 3" xfId="5002"/>
    <cellStyle name="Normal 6 2 28 3 2" xfId="22967"/>
    <cellStyle name="Normal 6 2 28 3 3" xfId="22966"/>
    <cellStyle name="Normal 6 2 28 4" xfId="22968"/>
    <cellStyle name="Normal 6 2 28 4 2" xfId="22969"/>
    <cellStyle name="Normal 6 2 28 5" xfId="22970"/>
    <cellStyle name="Normal 6 2 28 6" xfId="22971"/>
    <cellStyle name="Normal 6 2 28 7" xfId="22959"/>
    <cellStyle name="Normal 6 2 29" xfId="2362"/>
    <cellStyle name="Normal 6 2 29 2" xfId="6618"/>
    <cellStyle name="Normal 6 2 29 2 2" xfId="22974"/>
    <cellStyle name="Normal 6 2 29 2 2 2" xfId="22975"/>
    <cellStyle name="Normal 6 2 29 2 3" xfId="22976"/>
    <cellStyle name="Normal 6 2 29 2 3 2" xfId="22977"/>
    <cellStyle name="Normal 6 2 29 2 4" xfId="22978"/>
    <cellStyle name="Normal 6 2 29 2 5" xfId="22973"/>
    <cellStyle name="Normal 6 2 29 3" xfId="5003"/>
    <cellStyle name="Normal 6 2 29 3 2" xfId="22980"/>
    <cellStyle name="Normal 6 2 29 3 3" xfId="22979"/>
    <cellStyle name="Normal 6 2 29 4" xfId="22981"/>
    <cellStyle name="Normal 6 2 29 4 2" xfId="22982"/>
    <cellStyle name="Normal 6 2 29 5" xfId="22983"/>
    <cellStyle name="Normal 6 2 29 6" xfId="22984"/>
    <cellStyle name="Normal 6 2 29 7" xfId="22972"/>
    <cellStyle name="Normal 6 2 3" xfId="2363"/>
    <cellStyle name="Normal 6 2 3 2" xfId="6619"/>
    <cellStyle name="Normal 6 2 3 2 2" xfId="22987"/>
    <cellStyle name="Normal 6 2 3 2 2 2" xfId="22988"/>
    <cellStyle name="Normal 6 2 3 2 3" xfId="22989"/>
    <cellStyle name="Normal 6 2 3 2 3 2" xfId="22990"/>
    <cellStyle name="Normal 6 2 3 2 4" xfId="22991"/>
    <cellStyle name="Normal 6 2 3 2 5" xfId="22986"/>
    <cellStyle name="Normal 6 2 3 3" xfId="5004"/>
    <cellStyle name="Normal 6 2 3 3 2" xfId="22993"/>
    <cellStyle name="Normal 6 2 3 3 3" xfId="22992"/>
    <cellStyle name="Normal 6 2 3 4" xfId="22994"/>
    <cellStyle name="Normal 6 2 3 4 2" xfId="22995"/>
    <cellStyle name="Normal 6 2 3 5" xfId="22996"/>
    <cellStyle name="Normal 6 2 3 6" xfId="22997"/>
    <cellStyle name="Normal 6 2 3 7" xfId="22985"/>
    <cellStyle name="Normal 6 2 30" xfId="2364"/>
    <cellStyle name="Normal 6 2 30 2" xfId="6620"/>
    <cellStyle name="Normal 6 2 30 2 2" xfId="23000"/>
    <cellStyle name="Normal 6 2 30 2 2 2" xfId="23001"/>
    <cellStyle name="Normal 6 2 30 2 3" xfId="23002"/>
    <cellStyle name="Normal 6 2 30 2 3 2" xfId="23003"/>
    <cellStyle name="Normal 6 2 30 2 4" xfId="23004"/>
    <cellStyle name="Normal 6 2 30 2 5" xfId="22999"/>
    <cellStyle name="Normal 6 2 30 3" xfId="5005"/>
    <cellStyle name="Normal 6 2 30 3 2" xfId="23006"/>
    <cellStyle name="Normal 6 2 30 3 3" xfId="23005"/>
    <cellStyle name="Normal 6 2 30 4" xfId="23007"/>
    <cellStyle name="Normal 6 2 30 4 2" xfId="23008"/>
    <cellStyle name="Normal 6 2 30 5" xfId="23009"/>
    <cellStyle name="Normal 6 2 30 6" xfId="23010"/>
    <cellStyle name="Normal 6 2 30 7" xfId="22998"/>
    <cellStyle name="Normal 6 2 31" xfId="2365"/>
    <cellStyle name="Normal 6 2 31 2" xfId="6621"/>
    <cellStyle name="Normal 6 2 31 2 2" xfId="23013"/>
    <cellStyle name="Normal 6 2 31 2 2 2" xfId="23014"/>
    <cellStyle name="Normal 6 2 31 2 3" xfId="23015"/>
    <cellStyle name="Normal 6 2 31 2 3 2" xfId="23016"/>
    <cellStyle name="Normal 6 2 31 2 4" xfId="23017"/>
    <cellStyle name="Normal 6 2 31 2 5" xfId="23012"/>
    <cellStyle name="Normal 6 2 31 3" xfId="5006"/>
    <cellStyle name="Normal 6 2 31 3 2" xfId="23019"/>
    <cellStyle name="Normal 6 2 31 3 3" xfId="23018"/>
    <cellStyle name="Normal 6 2 31 4" xfId="23020"/>
    <cellStyle name="Normal 6 2 31 4 2" xfId="23021"/>
    <cellStyle name="Normal 6 2 31 5" xfId="23022"/>
    <cellStyle name="Normal 6 2 31 6" xfId="23023"/>
    <cellStyle name="Normal 6 2 31 7" xfId="23011"/>
    <cellStyle name="Normal 6 2 32" xfId="2366"/>
    <cellStyle name="Normal 6 2 32 2" xfId="6622"/>
    <cellStyle name="Normal 6 2 32 2 2" xfId="23026"/>
    <cellStyle name="Normal 6 2 32 2 2 2" xfId="23027"/>
    <cellStyle name="Normal 6 2 32 2 3" xfId="23028"/>
    <cellStyle name="Normal 6 2 32 2 3 2" xfId="23029"/>
    <cellStyle name="Normal 6 2 32 2 4" xfId="23030"/>
    <cellStyle name="Normal 6 2 32 2 5" xfId="23025"/>
    <cellStyle name="Normal 6 2 32 3" xfId="5007"/>
    <cellStyle name="Normal 6 2 32 3 2" xfId="23032"/>
    <cellStyle name="Normal 6 2 32 3 3" xfId="23031"/>
    <cellStyle name="Normal 6 2 32 4" xfId="23033"/>
    <cellStyle name="Normal 6 2 32 4 2" xfId="23034"/>
    <cellStyle name="Normal 6 2 32 5" xfId="23035"/>
    <cellStyle name="Normal 6 2 32 6" xfId="23036"/>
    <cellStyle name="Normal 6 2 32 7" xfId="23024"/>
    <cellStyle name="Normal 6 2 33" xfId="2367"/>
    <cellStyle name="Normal 6 2 33 2" xfId="6623"/>
    <cellStyle name="Normal 6 2 33 2 2" xfId="23039"/>
    <cellStyle name="Normal 6 2 33 2 2 2" xfId="23040"/>
    <cellStyle name="Normal 6 2 33 2 3" xfId="23041"/>
    <cellStyle name="Normal 6 2 33 2 3 2" xfId="23042"/>
    <cellStyle name="Normal 6 2 33 2 4" xfId="23043"/>
    <cellStyle name="Normal 6 2 33 2 5" xfId="23038"/>
    <cellStyle name="Normal 6 2 33 3" xfId="5008"/>
    <cellStyle name="Normal 6 2 33 3 2" xfId="23045"/>
    <cellStyle name="Normal 6 2 33 3 3" xfId="23044"/>
    <cellStyle name="Normal 6 2 33 4" xfId="23046"/>
    <cellStyle name="Normal 6 2 33 4 2" xfId="23047"/>
    <cellStyle name="Normal 6 2 33 5" xfId="23048"/>
    <cellStyle name="Normal 6 2 33 6" xfId="23049"/>
    <cellStyle name="Normal 6 2 33 7" xfId="23037"/>
    <cellStyle name="Normal 6 2 34" xfId="2368"/>
    <cellStyle name="Normal 6 2 34 2" xfId="6624"/>
    <cellStyle name="Normal 6 2 34 2 2" xfId="23052"/>
    <cellStyle name="Normal 6 2 34 2 2 2" xfId="23053"/>
    <cellStyle name="Normal 6 2 34 2 3" xfId="23054"/>
    <cellStyle name="Normal 6 2 34 2 3 2" xfId="23055"/>
    <cellStyle name="Normal 6 2 34 2 4" xfId="23056"/>
    <cellStyle name="Normal 6 2 34 2 5" xfId="23051"/>
    <cellStyle name="Normal 6 2 34 3" xfId="5009"/>
    <cellStyle name="Normal 6 2 34 3 2" xfId="23058"/>
    <cellStyle name="Normal 6 2 34 3 3" xfId="23057"/>
    <cellStyle name="Normal 6 2 34 4" xfId="23059"/>
    <cellStyle name="Normal 6 2 34 4 2" xfId="23060"/>
    <cellStyle name="Normal 6 2 34 5" xfId="23061"/>
    <cellStyle name="Normal 6 2 34 6" xfId="23062"/>
    <cellStyle name="Normal 6 2 34 7" xfId="23050"/>
    <cellStyle name="Normal 6 2 35" xfId="2369"/>
    <cellStyle name="Normal 6 2 35 2" xfId="6625"/>
    <cellStyle name="Normal 6 2 35 2 2" xfId="23065"/>
    <cellStyle name="Normal 6 2 35 2 2 2" xfId="23066"/>
    <cellStyle name="Normal 6 2 35 2 3" xfId="23067"/>
    <cellStyle name="Normal 6 2 35 2 3 2" xfId="23068"/>
    <cellStyle name="Normal 6 2 35 2 4" xfId="23069"/>
    <cellStyle name="Normal 6 2 35 2 5" xfId="23064"/>
    <cellStyle name="Normal 6 2 35 3" xfId="5010"/>
    <cellStyle name="Normal 6 2 35 3 2" xfId="23071"/>
    <cellStyle name="Normal 6 2 35 3 3" xfId="23070"/>
    <cellStyle name="Normal 6 2 35 4" xfId="23072"/>
    <cellStyle name="Normal 6 2 35 4 2" xfId="23073"/>
    <cellStyle name="Normal 6 2 35 5" xfId="23074"/>
    <cellStyle name="Normal 6 2 35 6" xfId="23075"/>
    <cellStyle name="Normal 6 2 35 7" xfId="23063"/>
    <cellStyle name="Normal 6 2 36" xfId="2370"/>
    <cellStyle name="Normal 6 2 36 2" xfId="6626"/>
    <cellStyle name="Normal 6 2 36 2 2" xfId="23078"/>
    <cellStyle name="Normal 6 2 36 2 2 2" xfId="23079"/>
    <cellStyle name="Normal 6 2 36 2 3" xfId="23080"/>
    <cellStyle name="Normal 6 2 36 2 3 2" xfId="23081"/>
    <cellStyle name="Normal 6 2 36 2 4" xfId="23082"/>
    <cellStyle name="Normal 6 2 36 2 5" xfId="23077"/>
    <cellStyle name="Normal 6 2 36 3" xfId="5011"/>
    <cellStyle name="Normal 6 2 36 3 2" xfId="23084"/>
    <cellStyle name="Normal 6 2 36 3 3" xfId="23083"/>
    <cellStyle name="Normal 6 2 36 4" xfId="23085"/>
    <cellStyle name="Normal 6 2 36 4 2" xfId="23086"/>
    <cellStyle name="Normal 6 2 36 5" xfId="23087"/>
    <cellStyle name="Normal 6 2 36 6" xfId="23088"/>
    <cellStyle name="Normal 6 2 36 7" xfId="23076"/>
    <cellStyle name="Normal 6 2 37" xfId="2371"/>
    <cellStyle name="Normal 6 2 37 2" xfId="6627"/>
    <cellStyle name="Normal 6 2 37 2 2" xfId="23091"/>
    <cellStyle name="Normal 6 2 37 2 2 2" xfId="23092"/>
    <cellStyle name="Normal 6 2 37 2 3" xfId="23093"/>
    <cellStyle name="Normal 6 2 37 2 3 2" xfId="23094"/>
    <cellStyle name="Normal 6 2 37 2 4" xfId="23095"/>
    <cellStyle name="Normal 6 2 37 2 5" xfId="23090"/>
    <cellStyle name="Normal 6 2 37 3" xfId="5012"/>
    <cellStyle name="Normal 6 2 37 3 2" xfId="23097"/>
    <cellStyle name="Normal 6 2 37 3 3" xfId="23096"/>
    <cellStyle name="Normal 6 2 37 4" xfId="23098"/>
    <cellStyle name="Normal 6 2 37 4 2" xfId="23099"/>
    <cellStyle name="Normal 6 2 37 5" xfId="23100"/>
    <cellStyle name="Normal 6 2 37 6" xfId="23101"/>
    <cellStyle name="Normal 6 2 37 7" xfId="23089"/>
    <cellStyle name="Normal 6 2 38" xfId="2372"/>
    <cellStyle name="Normal 6 2 38 2" xfId="6628"/>
    <cellStyle name="Normal 6 2 38 2 2" xfId="23104"/>
    <cellStyle name="Normal 6 2 38 2 2 2" xfId="23105"/>
    <cellStyle name="Normal 6 2 38 2 3" xfId="23106"/>
    <cellStyle name="Normal 6 2 38 2 3 2" xfId="23107"/>
    <cellStyle name="Normal 6 2 38 2 4" xfId="23108"/>
    <cellStyle name="Normal 6 2 38 2 5" xfId="23103"/>
    <cellStyle name="Normal 6 2 38 3" xfId="5013"/>
    <cellStyle name="Normal 6 2 38 3 2" xfId="23110"/>
    <cellStyle name="Normal 6 2 38 3 3" xfId="23109"/>
    <cellStyle name="Normal 6 2 38 4" xfId="23111"/>
    <cellStyle name="Normal 6 2 38 4 2" xfId="23112"/>
    <cellStyle name="Normal 6 2 38 5" xfId="23113"/>
    <cellStyle name="Normal 6 2 38 6" xfId="23114"/>
    <cellStyle name="Normal 6 2 38 7" xfId="23102"/>
    <cellStyle name="Normal 6 2 39" xfId="2373"/>
    <cellStyle name="Normal 6 2 39 2" xfId="6629"/>
    <cellStyle name="Normal 6 2 39 2 2" xfId="23117"/>
    <cellStyle name="Normal 6 2 39 2 2 2" xfId="23118"/>
    <cellStyle name="Normal 6 2 39 2 3" xfId="23119"/>
    <cellStyle name="Normal 6 2 39 2 3 2" xfId="23120"/>
    <cellStyle name="Normal 6 2 39 2 4" xfId="23121"/>
    <cellStyle name="Normal 6 2 39 2 5" xfId="23116"/>
    <cellStyle name="Normal 6 2 39 3" xfId="5014"/>
    <cellStyle name="Normal 6 2 39 3 2" xfId="23123"/>
    <cellStyle name="Normal 6 2 39 3 3" xfId="23122"/>
    <cellStyle name="Normal 6 2 39 4" xfId="23124"/>
    <cellStyle name="Normal 6 2 39 4 2" xfId="23125"/>
    <cellStyle name="Normal 6 2 39 5" xfId="23126"/>
    <cellStyle name="Normal 6 2 39 6" xfId="23127"/>
    <cellStyle name="Normal 6 2 39 7" xfId="23115"/>
    <cellStyle name="Normal 6 2 4" xfId="2374"/>
    <cellStyle name="Normal 6 2 4 2" xfId="6630"/>
    <cellStyle name="Normal 6 2 4 2 2" xfId="23130"/>
    <cellStyle name="Normal 6 2 4 2 2 2" xfId="23131"/>
    <cellStyle name="Normal 6 2 4 2 3" xfId="23132"/>
    <cellStyle name="Normal 6 2 4 2 3 2" xfId="23133"/>
    <cellStyle name="Normal 6 2 4 2 4" xfId="23134"/>
    <cellStyle name="Normal 6 2 4 2 5" xfId="23129"/>
    <cellStyle name="Normal 6 2 4 3" xfId="5015"/>
    <cellStyle name="Normal 6 2 4 3 2" xfId="23136"/>
    <cellStyle name="Normal 6 2 4 3 3" xfId="23135"/>
    <cellStyle name="Normal 6 2 4 4" xfId="23137"/>
    <cellStyle name="Normal 6 2 4 4 2" xfId="23138"/>
    <cellStyle name="Normal 6 2 4 5" xfId="23139"/>
    <cellStyle name="Normal 6 2 4 6" xfId="23140"/>
    <cellStyle name="Normal 6 2 4 7" xfId="23128"/>
    <cellStyle name="Normal 6 2 40" xfId="2375"/>
    <cellStyle name="Normal 6 2 40 2" xfId="6631"/>
    <cellStyle name="Normal 6 2 40 2 2" xfId="23143"/>
    <cellStyle name="Normal 6 2 40 2 2 2" xfId="23144"/>
    <cellStyle name="Normal 6 2 40 2 3" xfId="23145"/>
    <cellStyle name="Normal 6 2 40 2 3 2" xfId="23146"/>
    <cellStyle name="Normal 6 2 40 2 4" xfId="23147"/>
    <cellStyle name="Normal 6 2 40 2 5" xfId="23142"/>
    <cellStyle name="Normal 6 2 40 3" xfId="5016"/>
    <cellStyle name="Normal 6 2 40 3 2" xfId="23149"/>
    <cellStyle name="Normal 6 2 40 3 3" xfId="23148"/>
    <cellStyle name="Normal 6 2 40 4" xfId="23150"/>
    <cellStyle name="Normal 6 2 40 4 2" xfId="23151"/>
    <cellStyle name="Normal 6 2 40 5" xfId="23152"/>
    <cellStyle name="Normal 6 2 40 6" xfId="23153"/>
    <cellStyle name="Normal 6 2 40 7" xfId="23141"/>
    <cellStyle name="Normal 6 2 41" xfId="2376"/>
    <cellStyle name="Normal 6 2 41 2" xfId="6632"/>
    <cellStyle name="Normal 6 2 41 2 2" xfId="23156"/>
    <cellStyle name="Normal 6 2 41 2 2 2" xfId="23157"/>
    <cellStyle name="Normal 6 2 41 2 3" xfId="23158"/>
    <cellStyle name="Normal 6 2 41 2 3 2" xfId="23159"/>
    <cellStyle name="Normal 6 2 41 2 4" xfId="23160"/>
    <cellStyle name="Normal 6 2 41 2 5" xfId="23155"/>
    <cellStyle name="Normal 6 2 41 3" xfId="5017"/>
    <cellStyle name="Normal 6 2 41 3 2" xfId="23162"/>
    <cellStyle name="Normal 6 2 41 3 3" xfId="23161"/>
    <cellStyle name="Normal 6 2 41 4" xfId="23163"/>
    <cellStyle name="Normal 6 2 41 4 2" xfId="23164"/>
    <cellStyle name="Normal 6 2 41 5" xfId="23165"/>
    <cellStyle name="Normal 6 2 41 6" xfId="23166"/>
    <cellStyle name="Normal 6 2 41 7" xfId="23154"/>
    <cellStyle name="Normal 6 2 42" xfId="2377"/>
    <cellStyle name="Normal 6 2 42 2" xfId="6633"/>
    <cellStyle name="Normal 6 2 42 2 2" xfId="23169"/>
    <cellStyle name="Normal 6 2 42 2 2 2" xfId="23170"/>
    <cellStyle name="Normal 6 2 42 2 3" xfId="23171"/>
    <cellStyle name="Normal 6 2 42 2 3 2" xfId="23172"/>
    <cellStyle name="Normal 6 2 42 2 4" xfId="23173"/>
    <cellStyle name="Normal 6 2 42 2 5" xfId="23168"/>
    <cellStyle name="Normal 6 2 42 3" xfId="5018"/>
    <cellStyle name="Normal 6 2 42 3 2" xfId="23175"/>
    <cellStyle name="Normal 6 2 42 3 3" xfId="23174"/>
    <cellStyle name="Normal 6 2 42 4" xfId="23176"/>
    <cellStyle name="Normal 6 2 42 4 2" xfId="23177"/>
    <cellStyle name="Normal 6 2 42 5" xfId="23178"/>
    <cellStyle name="Normal 6 2 42 6" xfId="23179"/>
    <cellStyle name="Normal 6 2 42 7" xfId="23167"/>
    <cellStyle name="Normal 6 2 43" xfId="2378"/>
    <cellStyle name="Normal 6 2 43 2" xfId="6634"/>
    <cellStyle name="Normal 6 2 43 2 2" xfId="23182"/>
    <cellStyle name="Normal 6 2 43 2 2 2" xfId="23183"/>
    <cellStyle name="Normal 6 2 43 2 3" xfId="23184"/>
    <cellStyle name="Normal 6 2 43 2 3 2" xfId="23185"/>
    <cellStyle name="Normal 6 2 43 2 4" xfId="23186"/>
    <cellStyle name="Normal 6 2 43 2 5" xfId="23181"/>
    <cellStyle name="Normal 6 2 43 3" xfId="5019"/>
    <cellStyle name="Normal 6 2 43 3 2" xfId="23188"/>
    <cellStyle name="Normal 6 2 43 3 3" xfId="23187"/>
    <cellStyle name="Normal 6 2 43 4" xfId="23189"/>
    <cellStyle name="Normal 6 2 43 4 2" xfId="23190"/>
    <cellStyle name="Normal 6 2 43 5" xfId="23191"/>
    <cellStyle name="Normal 6 2 43 6" xfId="23192"/>
    <cellStyle name="Normal 6 2 43 7" xfId="23180"/>
    <cellStyle name="Normal 6 2 44" xfId="2379"/>
    <cellStyle name="Normal 6 2 44 2" xfId="6635"/>
    <cellStyle name="Normal 6 2 44 2 2" xfId="23195"/>
    <cellStyle name="Normal 6 2 44 2 2 2" xfId="23196"/>
    <cellStyle name="Normal 6 2 44 2 3" xfId="23197"/>
    <cellStyle name="Normal 6 2 44 2 3 2" xfId="23198"/>
    <cellStyle name="Normal 6 2 44 2 4" xfId="23199"/>
    <cellStyle name="Normal 6 2 44 2 5" xfId="23194"/>
    <cellStyle name="Normal 6 2 44 3" xfId="5020"/>
    <cellStyle name="Normal 6 2 44 3 2" xfId="23201"/>
    <cellStyle name="Normal 6 2 44 3 3" xfId="23200"/>
    <cellStyle name="Normal 6 2 44 4" xfId="23202"/>
    <cellStyle name="Normal 6 2 44 4 2" xfId="23203"/>
    <cellStyle name="Normal 6 2 44 5" xfId="23204"/>
    <cellStyle name="Normal 6 2 44 6" xfId="23205"/>
    <cellStyle name="Normal 6 2 44 7" xfId="23193"/>
    <cellStyle name="Normal 6 2 45" xfId="2380"/>
    <cellStyle name="Normal 6 2 45 2" xfId="6636"/>
    <cellStyle name="Normal 6 2 45 2 2" xfId="23208"/>
    <cellStyle name="Normal 6 2 45 2 2 2" xfId="23209"/>
    <cellStyle name="Normal 6 2 45 2 3" xfId="23210"/>
    <cellStyle name="Normal 6 2 45 2 3 2" xfId="23211"/>
    <cellStyle name="Normal 6 2 45 2 4" xfId="23212"/>
    <cellStyle name="Normal 6 2 45 2 5" xfId="23207"/>
    <cellStyle name="Normal 6 2 45 3" xfId="5021"/>
    <cellStyle name="Normal 6 2 45 3 2" xfId="23214"/>
    <cellStyle name="Normal 6 2 45 3 3" xfId="23213"/>
    <cellStyle name="Normal 6 2 45 4" xfId="23215"/>
    <cellStyle name="Normal 6 2 45 4 2" xfId="23216"/>
    <cellStyle name="Normal 6 2 45 5" xfId="23217"/>
    <cellStyle name="Normal 6 2 45 6" xfId="23218"/>
    <cellStyle name="Normal 6 2 45 7" xfId="23206"/>
    <cellStyle name="Normal 6 2 46" xfId="2381"/>
    <cellStyle name="Normal 6 2 46 2" xfId="6637"/>
    <cellStyle name="Normal 6 2 46 2 2" xfId="23221"/>
    <cellStyle name="Normal 6 2 46 2 2 2" xfId="23222"/>
    <cellStyle name="Normal 6 2 46 2 3" xfId="23223"/>
    <cellStyle name="Normal 6 2 46 2 3 2" xfId="23224"/>
    <cellStyle name="Normal 6 2 46 2 4" xfId="23225"/>
    <cellStyle name="Normal 6 2 46 2 5" xfId="23220"/>
    <cellStyle name="Normal 6 2 46 3" xfId="5022"/>
    <cellStyle name="Normal 6 2 46 3 2" xfId="23227"/>
    <cellStyle name="Normal 6 2 46 3 3" xfId="23226"/>
    <cellStyle name="Normal 6 2 46 4" xfId="23228"/>
    <cellStyle name="Normal 6 2 46 4 2" xfId="23229"/>
    <cellStyle name="Normal 6 2 46 5" xfId="23230"/>
    <cellStyle name="Normal 6 2 46 6" xfId="23231"/>
    <cellStyle name="Normal 6 2 46 7" xfId="23219"/>
    <cellStyle name="Normal 6 2 47" xfId="2382"/>
    <cellStyle name="Normal 6 2 47 2" xfId="6638"/>
    <cellStyle name="Normal 6 2 47 2 2" xfId="23234"/>
    <cellStyle name="Normal 6 2 47 2 2 2" xfId="23235"/>
    <cellStyle name="Normal 6 2 47 2 3" xfId="23236"/>
    <cellStyle name="Normal 6 2 47 2 3 2" xfId="23237"/>
    <cellStyle name="Normal 6 2 47 2 4" xfId="23238"/>
    <cellStyle name="Normal 6 2 47 2 5" xfId="23233"/>
    <cellStyle name="Normal 6 2 47 3" xfId="5023"/>
    <cellStyle name="Normal 6 2 47 3 2" xfId="23240"/>
    <cellStyle name="Normal 6 2 47 3 3" xfId="23239"/>
    <cellStyle name="Normal 6 2 47 4" xfId="23241"/>
    <cellStyle name="Normal 6 2 47 4 2" xfId="23242"/>
    <cellStyle name="Normal 6 2 47 5" xfId="23243"/>
    <cellStyle name="Normal 6 2 47 6" xfId="23244"/>
    <cellStyle name="Normal 6 2 47 7" xfId="23232"/>
    <cellStyle name="Normal 6 2 48" xfId="2383"/>
    <cellStyle name="Normal 6 2 48 2" xfId="6639"/>
    <cellStyle name="Normal 6 2 48 2 2" xfId="23247"/>
    <cellStyle name="Normal 6 2 48 2 2 2" xfId="23248"/>
    <cellStyle name="Normal 6 2 48 2 3" xfId="23249"/>
    <cellStyle name="Normal 6 2 48 2 3 2" xfId="23250"/>
    <cellStyle name="Normal 6 2 48 2 4" xfId="23251"/>
    <cellStyle name="Normal 6 2 48 2 5" xfId="23246"/>
    <cellStyle name="Normal 6 2 48 3" xfId="5024"/>
    <cellStyle name="Normal 6 2 48 3 2" xfId="23253"/>
    <cellStyle name="Normal 6 2 48 3 3" xfId="23252"/>
    <cellStyle name="Normal 6 2 48 4" xfId="23254"/>
    <cellStyle name="Normal 6 2 48 4 2" xfId="23255"/>
    <cellStyle name="Normal 6 2 48 5" xfId="23256"/>
    <cellStyle name="Normal 6 2 48 6" xfId="23257"/>
    <cellStyle name="Normal 6 2 48 7" xfId="23245"/>
    <cellStyle name="Normal 6 2 49" xfId="2384"/>
    <cellStyle name="Normal 6 2 49 2" xfId="6640"/>
    <cellStyle name="Normal 6 2 49 2 2" xfId="23260"/>
    <cellStyle name="Normal 6 2 49 2 2 2" xfId="23261"/>
    <cellStyle name="Normal 6 2 49 2 3" xfId="23262"/>
    <cellStyle name="Normal 6 2 49 2 3 2" xfId="23263"/>
    <cellStyle name="Normal 6 2 49 2 4" xfId="23264"/>
    <cellStyle name="Normal 6 2 49 2 5" xfId="23259"/>
    <cellStyle name="Normal 6 2 49 3" xfId="5025"/>
    <cellStyle name="Normal 6 2 49 3 2" xfId="23266"/>
    <cellStyle name="Normal 6 2 49 3 3" xfId="23265"/>
    <cellStyle name="Normal 6 2 49 4" xfId="23267"/>
    <cellStyle name="Normal 6 2 49 4 2" xfId="23268"/>
    <cellStyle name="Normal 6 2 49 5" xfId="23269"/>
    <cellStyle name="Normal 6 2 49 6" xfId="23270"/>
    <cellStyle name="Normal 6 2 49 7" xfId="23258"/>
    <cellStyle name="Normal 6 2 5" xfId="2385"/>
    <cellStyle name="Normal 6 2 5 2" xfId="6641"/>
    <cellStyle name="Normal 6 2 5 2 2" xfId="23273"/>
    <cellStyle name="Normal 6 2 5 2 2 2" xfId="23274"/>
    <cellStyle name="Normal 6 2 5 2 3" xfId="23275"/>
    <cellStyle name="Normal 6 2 5 2 3 2" xfId="23276"/>
    <cellStyle name="Normal 6 2 5 2 4" xfId="23277"/>
    <cellStyle name="Normal 6 2 5 2 5" xfId="23272"/>
    <cellStyle name="Normal 6 2 5 3" xfId="5026"/>
    <cellStyle name="Normal 6 2 5 3 2" xfId="23279"/>
    <cellStyle name="Normal 6 2 5 3 3" xfId="23278"/>
    <cellStyle name="Normal 6 2 5 4" xfId="23280"/>
    <cellStyle name="Normal 6 2 5 4 2" xfId="23281"/>
    <cellStyle name="Normal 6 2 5 5" xfId="23282"/>
    <cellStyle name="Normal 6 2 5 6" xfId="23283"/>
    <cellStyle name="Normal 6 2 5 7" xfId="23271"/>
    <cellStyle name="Normal 6 2 50" xfId="2386"/>
    <cellStyle name="Normal 6 2 50 2" xfId="6642"/>
    <cellStyle name="Normal 6 2 50 2 2" xfId="23286"/>
    <cellStyle name="Normal 6 2 50 2 2 2" xfId="23287"/>
    <cellStyle name="Normal 6 2 50 2 3" xfId="23288"/>
    <cellStyle name="Normal 6 2 50 2 3 2" xfId="23289"/>
    <cellStyle name="Normal 6 2 50 2 4" xfId="23290"/>
    <cellStyle name="Normal 6 2 50 2 5" xfId="23285"/>
    <cellStyle name="Normal 6 2 50 3" xfId="5027"/>
    <cellStyle name="Normal 6 2 50 3 2" xfId="23292"/>
    <cellStyle name="Normal 6 2 50 3 3" xfId="23291"/>
    <cellStyle name="Normal 6 2 50 4" xfId="23293"/>
    <cellStyle name="Normal 6 2 50 4 2" xfId="23294"/>
    <cellStyle name="Normal 6 2 50 5" xfId="23295"/>
    <cellStyle name="Normal 6 2 50 6" xfId="23296"/>
    <cellStyle name="Normal 6 2 50 7" xfId="23284"/>
    <cellStyle name="Normal 6 2 51" xfId="2387"/>
    <cellStyle name="Normal 6 2 51 2" xfId="6643"/>
    <cellStyle name="Normal 6 2 51 2 2" xfId="23299"/>
    <cellStyle name="Normal 6 2 51 2 2 2" xfId="23300"/>
    <cellStyle name="Normal 6 2 51 2 3" xfId="23301"/>
    <cellStyle name="Normal 6 2 51 2 3 2" xfId="23302"/>
    <cellStyle name="Normal 6 2 51 2 4" xfId="23303"/>
    <cellStyle name="Normal 6 2 51 2 5" xfId="23298"/>
    <cellStyle name="Normal 6 2 51 3" xfId="5028"/>
    <cellStyle name="Normal 6 2 51 3 2" xfId="23305"/>
    <cellStyle name="Normal 6 2 51 3 3" xfId="23304"/>
    <cellStyle name="Normal 6 2 51 4" xfId="23306"/>
    <cellStyle name="Normal 6 2 51 4 2" xfId="23307"/>
    <cellStyle name="Normal 6 2 51 5" xfId="23308"/>
    <cellStyle name="Normal 6 2 51 6" xfId="23309"/>
    <cellStyle name="Normal 6 2 51 7" xfId="23297"/>
    <cellStyle name="Normal 6 2 52" xfId="2388"/>
    <cellStyle name="Normal 6 2 52 2" xfId="6644"/>
    <cellStyle name="Normal 6 2 52 2 2" xfId="23312"/>
    <cellStyle name="Normal 6 2 52 2 2 2" xfId="23313"/>
    <cellStyle name="Normal 6 2 52 2 3" xfId="23314"/>
    <cellStyle name="Normal 6 2 52 2 3 2" xfId="23315"/>
    <cellStyle name="Normal 6 2 52 2 4" xfId="23316"/>
    <cellStyle name="Normal 6 2 52 2 5" xfId="23311"/>
    <cellStyle name="Normal 6 2 52 3" xfId="5029"/>
    <cellStyle name="Normal 6 2 52 3 2" xfId="23318"/>
    <cellStyle name="Normal 6 2 52 3 3" xfId="23317"/>
    <cellStyle name="Normal 6 2 52 4" xfId="23319"/>
    <cellStyle name="Normal 6 2 52 4 2" xfId="23320"/>
    <cellStyle name="Normal 6 2 52 5" xfId="23321"/>
    <cellStyle name="Normal 6 2 52 6" xfId="23322"/>
    <cellStyle name="Normal 6 2 52 7" xfId="23310"/>
    <cellStyle name="Normal 6 2 53" xfId="2389"/>
    <cellStyle name="Normal 6 2 53 2" xfId="6645"/>
    <cellStyle name="Normal 6 2 53 2 2" xfId="23325"/>
    <cellStyle name="Normal 6 2 53 2 2 2" xfId="23326"/>
    <cellStyle name="Normal 6 2 53 2 3" xfId="23327"/>
    <cellStyle name="Normal 6 2 53 2 3 2" xfId="23328"/>
    <cellStyle name="Normal 6 2 53 2 4" xfId="23329"/>
    <cellStyle name="Normal 6 2 53 2 5" xfId="23324"/>
    <cellStyle name="Normal 6 2 53 3" xfId="5030"/>
    <cellStyle name="Normal 6 2 53 3 2" xfId="23331"/>
    <cellStyle name="Normal 6 2 53 3 3" xfId="23330"/>
    <cellStyle name="Normal 6 2 53 4" xfId="23332"/>
    <cellStyle name="Normal 6 2 53 4 2" xfId="23333"/>
    <cellStyle name="Normal 6 2 53 5" xfId="23334"/>
    <cellStyle name="Normal 6 2 53 6" xfId="23335"/>
    <cellStyle name="Normal 6 2 53 7" xfId="23323"/>
    <cellStyle name="Normal 6 2 54" xfId="2390"/>
    <cellStyle name="Normal 6 2 54 2" xfId="6646"/>
    <cellStyle name="Normal 6 2 54 2 2" xfId="23338"/>
    <cellStyle name="Normal 6 2 54 2 2 2" xfId="23339"/>
    <cellStyle name="Normal 6 2 54 2 3" xfId="23340"/>
    <cellStyle name="Normal 6 2 54 2 3 2" xfId="23341"/>
    <cellStyle name="Normal 6 2 54 2 4" xfId="23342"/>
    <cellStyle name="Normal 6 2 54 2 5" xfId="23337"/>
    <cellStyle name="Normal 6 2 54 3" xfId="5031"/>
    <cellStyle name="Normal 6 2 54 3 2" xfId="23344"/>
    <cellStyle name="Normal 6 2 54 3 3" xfId="23343"/>
    <cellStyle name="Normal 6 2 54 4" xfId="23345"/>
    <cellStyle name="Normal 6 2 54 4 2" xfId="23346"/>
    <cellStyle name="Normal 6 2 54 5" xfId="23347"/>
    <cellStyle name="Normal 6 2 54 6" xfId="23348"/>
    <cellStyle name="Normal 6 2 54 7" xfId="23336"/>
    <cellStyle name="Normal 6 2 55" xfId="2391"/>
    <cellStyle name="Normal 6 2 55 2" xfId="6647"/>
    <cellStyle name="Normal 6 2 55 2 2" xfId="23351"/>
    <cellStyle name="Normal 6 2 55 2 2 2" xfId="23352"/>
    <cellStyle name="Normal 6 2 55 2 3" xfId="23353"/>
    <cellStyle name="Normal 6 2 55 2 3 2" xfId="23354"/>
    <cellStyle name="Normal 6 2 55 2 4" xfId="23355"/>
    <cellStyle name="Normal 6 2 55 2 5" xfId="23350"/>
    <cellStyle name="Normal 6 2 55 3" xfId="5032"/>
    <cellStyle name="Normal 6 2 55 3 2" xfId="23357"/>
    <cellStyle name="Normal 6 2 55 3 3" xfId="23356"/>
    <cellStyle name="Normal 6 2 55 4" xfId="23358"/>
    <cellStyle name="Normal 6 2 55 4 2" xfId="23359"/>
    <cellStyle name="Normal 6 2 55 5" xfId="23360"/>
    <cellStyle name="Normal 6 2 55 6" xfId="23361"/>
    <cellStyle name="Normal 6 2 55 7" xfId="23349"/>
    <cellStyle name="Normal 6 2 56" xfId="2392"/>
    <cellStyle name="Normal 6 2 56 2" xfId="6648"/>
    <cellStyle name="Normal 6 2 56 2 2" xfId="23364"/>
    <cellStyle name="Normal 6 2 56 2 2 2" xfId="23365"/>
    <cellStyle name="Normal 6 2 56 2 3" xfId="23366"/>
    <cellStyle name="Normal 6 2 56 2 3 2" xfId="23367"/>
    <cellStyle name="Normal 6 2 56 2 4" xfId="23368"/>
    <cellStyle name="Normal 6 2 56 2 5" xfId="23363"/>
    <cellStyle name="Normal 6 2 56 3" xfId="5033"/>
    <cellStyle name="Normal 6 2 56 3 2" xfId="23370"/>
    <cellStyle name="Normal 6 2 56 3 3" xfId="23369"/>
    <cellStyle name="Normal 6 2 56 4" xfId="23371"/>
    <cellStyle name="Normal 6 2 56 4 2" xfId="23372"/>
    <cellStyle name="Normal 6 2 56 5" xfId="23373"/>
    <cellStyle name="Normal 6 2 56 6" xfId="23374"/>
    <cellStyle name="Normal 6 2 56 7" xfId="23362"/>
    <cellStyle name="Normal 6 2 57" xfId="2393"/>
    <cellStyle name="Normal 6 2 57 2" xfId="6597"/>
    <cellStyle name="Normal 6 2 57 2 2" xfId="23377"/>
    <cellStyle name="Normal 6 2 57 2 3" xfId="23376"/>
    <cellStyle name="Normal 6 2 57 3" xfId="23378"/>
    <cellStyle name="Normal 6 2 57 3 2" xfId="23379"/>
    <cellStyle name="Normal 6 2 57 4" xfId="23380"/>
    <cellStyle name="Normal 6 2 57 5" xfId="23375"/>
    <cellStyle name="Normal 6 2 58" xfId="2394"/>
    <cellStyle name="Normal 6 2 58 2" xfId="9605"/>
    <cellStyle name="Normal 6 2 58 2 2" xfId="23382"/>
    <cellStyle name="Normal 6 2 58 3" xfId="23381"/>
    <cellStyle name="Normal 6 2 59" xfId="4982"/>
    <cellStyle name="Normal 6 2 59 2" xfId="23384"/>
    <cellStyle name="Normal 6 2 59 3" xfId="23383"/>
    <cellStyle name="Normal 6 2 6" xfId="2395"/>
    <cellStyle name="Normal 6 2 6 2" xfId="6649"/>
    <cellStyle name="Normal 6 2 6 2 2" xfId="23387"/>
    <cellStyle name="Normal 6 2 6 2 2 2" xfId="23388"/>
    <cellStyle name="Normal 6 2 6 2 3" xfId="23389"/>
    <cellStyle name="Normal 6 2 6 2 3 2" xfId="23390"/>
    <cellStyle name="Normal 6 2 6 2 4" xfId="23391"/>
    <cellStyle name="Normal 6 2 6 2 5" xfId="23386"/>
    <cellStyle name="Normal 6 2 6 3" xfId="5034"/>
    <cellStyle name="Normal 6 2 6 3 2" xfId="23393"/>
    <cellStyle name="Normal 6 2 6 3 3" xfId="23392"/>
    <cellStyle name="Normal 6 2 6 4" xfId="23394"/>
    <cellStyle name="Normal 6 2 6 4 2" xfId="23395"/>
    <cellStyle name="Normal 6 2 6 5" xfId="23396"/>
    <cellStyle name="Normal 6 2 6 6" xfId="23397"/>
    <cellStyle name="Normal 6 2 6 7" xfId="23385"/>
    <cellStyle name="Normal 6 2 60" xfId="23398"/>
    <cellStyle name="Normal 6 2 61" xfId="23399"/>
    <cellStyle name="Normal 6 2 62" xfId="22711"/>
    <cellStyle name="Normal 6 2 7" xfId="2396"/>
    <cellStyle name="Normal 6 2 7 2" xfId="6650"/>
    <cellStyle name="Normal 6 2 7 2 2" xfId="23402"/>
    <cellStyle name="Normal 6 2 7 2 2 2" xfId="23403"/>
    <cellStyle name="Normal 6 2 7 2 3" xfId="23404"/>
    <cellStyle name="Normal 6 2 7 2 3 2" xfId="23405"/>
    <cellStyle name="Normal 6 2 7 2 4" xfId="23406"/>
    <cellStyle name="Normal 6 2 7 2 5" xfId="23401"/>
    <cellStyle name="Normal 6 2 7 3" xfId="5035"/>
    <cellStyle name="Normal 6 2 7 3 2" xfId="23408"/>
    <cellStyle name="Normal 6 2 7 3 3" xfId="23407"/>
    <cellStyle name="Normal 6 2 7 4" xfId="23409"/>
    <cellStyle name="Normal 6 2 7 4 2" xfId="23410"/>
    <cellStyle name="Normal 6 2 7 5" xfId="23411"/>
    <cellStyle name="Normal 6 2 7 6" xfId="23412"/>
    <cellStyle name="Normal 6 2 7 7" xfId="23400"/>
    <cellStyle name="Normal 6 2 8" xfId="2397"/>
    <cellStyle name="Normal 6 2 8 2" xfId="6651"/>
    <cellStyle name="Normal 6 2 8 2 2" xfId="23415"/>
    <cellStyle name="Normal 6 2 8 2 2 2" xfId="23416"/>
    <cellStyle name="Normal 6 2 8 2 3" xfId="23417"/>
    <cellStyle name="Normal 6 2 8 2 3 2" xfId="23418"/>
    <cellStyle name="Normal 6 2 8 2 4" xfId="23419"/>
    <cellStyle name="Normal 6 2 8 2 5" xfId="23414"/>
    <cellStyle name="Normal 6 2 8 3" xfId="5036"/>
    <cellStyle name="Normal 6 2 8 3 2" xfId="23421"/>
    <cellStyle name="Normal 6 2 8 3 3" xfId="23420"/>
    <cellStyle name="Normal 6 2 8 4" xfId="23422"/>
    <cellStyle name="Normal 6 2 8 4 2" xfId="23423"/>
    <cellStyle name="Normal 6 2 8 5" xfId="23424"/>
    <cellStyle name="Normal 6 2 8 6" xfId="23425"/>
    <cellStyle name="Normal 6 2 8 7" xfId="23413"/>
    <cellStyle name="Normal 6 2 9" xfId="2398"/>
    <cellStyle name="Normal 6 2 9 2" xfId="6652"/>
    <cellStyle name="Normal 6 2 9 2 2" xfId="23428"/>
    <cellStyle name="Normal 6 2 9 2 2 2" xfId="23429"/>
    <cellStyle name="Normal 6 2 9 2 3" xfId="23430"/>
    <cellStyle name="Normal 6 2 9 2 3 2" xfId="23431"/>
    <cellStyle name="Normal 6 2 9 2 4" xfId="23432"/>
    <cellStyle name="Normal 6 2 9 2 5" xfId="23427"/>
    <cellStyle name="Normal 6 2 9 3" xfId="5037"/>
    <cellStyle name="Normal 6 2 9 3 2" xfId="23434"/>
    <cellStyle name="Normal 6 2 9 3 3" xfId="23433"/>
    <cellStyle name="Normal 6 2 9 4" xfId="23435"/>
    <cellStyle name="Normal 6 2 9 4 2" xfId="23436"/>
    <cellStyle name="Normal 6 2 9 5" xfId="23437"/>
    <cellStyle name="Normal 6 2 9 6" xfId="23438"/>
    <cellStyle name="Normal 6 2 9 7" xfId="23426"/>
    <cellStyle name="Normal 6 2_FY09 YTD for FY10 allocation" xfId="2399"/>
    <cellStyle name="Normal 6 20" xfId="2400"/>
    <cellStyle name="Normal 6 20 2" xfId="6653"/>
    <cellStyle name="Normal 6 20 2 2" xfId="23441"/>
    <cellStyle name="Normal 6 20 2 2 2" xfId="23442"/>
    <cellStyle name="Normal 6 20 2 3" xfId="23443"/>
    <cellStyle name="Normal 6 20 2 3 2" xfId="23444"/>
    <cellStyle name="Normal 6 20 2 4" xfId="23445"/>
    <cellStyle name="Normal 6 20 2 5" xfId="23440"/>
    <cellStyle name="Normal 6 20 3" xfId="5038"/>
    <cellStyle name="Normal 6 20 3 2" xfId="23447"/>
    <cellStyle name="Normal 6 20 3 3" xfId="23446"/>
    <cellStyle name="Normal 6 20 4" xfId="23448"/>
    <cellStyle name="Normal 6 20 4 2" xfId="23449"/>
    <cellStyle name="Normal 6 20 5" xfId="23450"/>
    <cellStyle name="Normal 6 20 6" xfId="23451"/>
    <cellStyle name="Normal 6 20 7" xfId="23439"/>
    <cellStyle name="Normal 6 21" xfId="2401"/>
    <cellStyle name="Normal 6 21 2" xfId="6654"/>
    <cellStyle name="Normal 6 21 2 2" xfId="23454"/>
    <cellStyle name="Normal 6 21 2 2 2" xfId="23455"/>
    <cellStyle name="Normal 6 21 2 3" xfId="23456"/>
    <cellStyle name="Normal 6 21 2 3 2" xfId="23457"/>
    <cellStyle name="Normal 6 21 2 4" xfId="23458"/>
    <cellStyle name="Normal 6 21 2 5" xfId="23453"/>
    <cellStyle name="Normal 6 21 3" xfId="5039"/>
    <cellStyle name="Normal 6 21 3 2" xfId="23460"/>
    <cellStyle name="Normal 6 21 3 3" xfId="23459"/>
    <cellStyle name="Normal 6 21 4" xfId="23461"/>
    <cellStyle name="Normal 6 21 4 2" xfId="23462"/>
    <cellStyle name="Normal 6 21 5" xfId="23463"/>
    <cellStyle name="Normal 6 21 6" xfId="23464"/>
    <cellStyle name="Normal 6 21 7" xfId="23452"/>
    <cellStyle name="Normal 6 22" xfId="2402"/>
    <cellStyle name="Normal 6 22 2" xfId="6655"/>
    <cellStyle name="Normal 6 22 2 2" xfId="23467"/>
    <cellStyle name="Normal 6 22 2 2 2" xfId="23468"/>
    <cellStyle name="Normal 6 22 2 3" xfId="23469"/>
    <cellStyle name="Normal 6 22 2 3 2" xfId="23470"/>
    <cellStyle name="Normal 6 22 2 4" xfId="23471"/>
    <cellStyle name="Normal 6 22 2 5" xfId="23466"/>
    <cellStyle name="Normal 6 22 3" xfId="5040"/>
    <cellStyle name="Normal 6 22 3 2" xfId="23473"/>
    <cellStyle name="Normal 6 22 3 3" xfId="23472"/>
    <cellStyle name="Normal 6 22 4" xfId="23474"/>
    <cellStyle name="Normal 6 22 4 2" xfId="23475"/>
    <cellStyle name="Normal 6 22 5" xfId="23476"/>
    <cellStyle name="Normal 6 22 6" xfId="23477"/>
    <cellStyle name="Normal 6 22 7" xfId="23465"/>
    <cellStyle name="Normal 6 23" xfId="2403"/>
    <cellStyle name="Normal 6 23 2" xfId="6656"/>
    <cellStyle name="Normal 6 23 2 2" xfId="23480"/>
    <cellStyle name="Normal 6 23 2 2 2" xfId="23481"/>
    <cellStyle name="Normal 6 23 2 3" xfId="23482"/>
    <cellStyle name="Normal 6 23 2 3 2" xfId="23483"/>
    <cellStyle name="Normal 6 23 2 4" xfId="23484"/>
    <cellStyle name="Normal 6 23 2 5" xfId="23479"/>
    <cellStyle name="Normal 6 23 3" xfId="5041"/>
    <cellStyle name="Normal 6 23 3 2" xfId="23486"/>
    <cellStyle name="Normal 6 23 3 3" xfId="23485"/>
    <cellStyle name="Normal 6 23 4" xfId="23487"/>
    <cellStyle name="Normal 6 23 4 2" xfId="23488"/>
    <cellStyle name="Normal 6 23 5" xfId="23489"/>
    <cellStyle name="Normal 6 23 6" xfId="23490"/>
    <cellStyle name="Normal 6 23 7" xfId="23478"/>
    <cellStyle name="Normal 6 24" xfId="2404"/>
    <cellStyle name="Normal 6 24 2" xfId="6657"/>
    <cellStyle name="Normal 6 24 2 2" xfId="23493"/>
    <cellStyle name="Normal 6 24 2 2 2" xfId="23494"/>
    <cellStyle name="Normal 6 24 2 3" xfId="23495"/>
    <cellStyle name="Normal 6 24 2 3 2" xfId="23496"/>
    <cellStyle name="Normal 6 24 2 4" xfId="23497"/>
    <cellStyle name="Normal 6 24 2 5" xfId="23492"/>
    <cellStyle name="Normal 6 24 3" xfId="5042"/>
    <cellStyle name="Normal 6 24 3 2" xfId="23499"/>
    <cellStyle name="Normal 6 24 3 3" xfId="23498"/>
    <cellStyle name="Normal 6 24 4" xfId="23500"/>
    <cellStyle name="Normal 6 24 4 2" xfId="23501"/>
    <cellStyle name="Normal 6 24 5" xfId="23502"/>
    <cellStyle name="Normal 6 24 6" xfId="23503"/>
    <cellStyle name="Normal 6 24 7" xfId="23491"/>
    <cellStyle name="Normal 6 25" xfId="2405"/>
    <cellStyle name="Normal 6 25 2" xfId="6658"/>
    <cellStyle name="Normal 6 25 2 2" xfId="23506"/>
    <cellStyle name="Normal 6 25 2 2 2" xfId="23507"/>
    <cellStyle name="Normal 6 25 2 3" xfId="23508"/>
    <cellStyle name="Normal 6 25 2 3 2" xfId="23509"/>
    <cellStyle name="Normal 6 25 2 4" xfId="23510"/>
    <cellStyle name="Normal 6 25 2 5" xfId="23505"/>
    <cellStyle name="Normal 6 25 3" xfId="5043"/>
    <cellStyle name="Normal 6 25 3 2" xfId="23512"/>
    <cellStyle name="Normal 6 25 3 3" xfId="23511"/>
    <cellStyle name="Normal 6 25 4" xfId="23513"/>
    <cellStyle name="Normal 6 25 4 2" xfId="23514"/>
    <cellStyle name="Normal 6 25 5" xfId="23515"/>
    <cellStyle name="Normal 6 25 6" xfId="23516"/>
    <cellStyle name="Normal 6 25 7" xfId="23504"/>
    <cellStyle name="Normal 6 26" xfId="2406"/>
    <cellStyle name="Normal 6 26 2" xfId="6659"/>
    <cellStyle name="Normal 6 26 2 2" xfId="23519"/>
    <cellStyle name="Normal 6 26 2 2 2" xfId="23520"/>
    <cellStyle name="Normal 6 26 2 3" xfId="23521"/>
    <cellStyle name="Normal 6 26 2 3 2" xfId="23522"/>
    <cellStyle name="Normal 6 26 2 4" xfId="23523"/>
    <cellStyle name="Normal 6 26 2 5" xfId="23518"/>
    <cellStyle name="Normal 6 26 3" xfId="5044"/>
    <cellStyle name="Normal 6 26 3 2" xfId="23525"/>
    <cellStyle name="Normal 6 26 3 3" xfId="23524"/>
    <cellStyle name="Normal 6 26 4" xfId="23526"/>
    <cellStyle name="Normal 6 26 4 2" xfId="23527"/>
    <cellStyle name="Normal 6 26 5" xfId="23528"/>
    <cellStyle name="Normal 6 26 6" xfId="23529"/>
    <cellStyle name="Normal 6 26 7" xfId="23517"/>
    <cellStyle name="Normal 6 27" xfId="2407"/>
    <cellStyle name="Normal 6 27 2" xfId="6660"/>
    <cellStyle name="Normal 6 27 2 2" xfId="23532"/>
    <cellStyle name="Normal 6 27 2 2 2" xfId="23533"/>
    <cellStyle name="Normal 6 27 2 3" xfId="23534"/>
    <cellStyle name="Normal 6 27 2 3 2" xfId="23535"/>
    <cellStyle name="Normal 6 27 2 4" xfId="23536"/>
    <cellStyle name="Normal 6 27 2 5" xfId="23531"/>
    <cellStyle name="Normal 6 27 3" xfId="5045"/>
    <cellStyle name="Normal 6 27 3 2" xfId="23538"/>
    <cellStyle name="Normal 6 27 3 3" xfId="23537"/>
    <cellStyle name="Normal 6 27 4" xfId="23539"/>
    <cellStyle name="Normal 6 27 4 2" xfId="23540"/>
    <cellStyle name="Normal 6 27 5" xfId="23541"/>
    <cellStyle name="Normal 6 27 6" xfId="23542"/>
    <cellStyle name="Normal 6 27 7" xfId="23530"/>
    <cellStyle name="Normal 6 28" xfId="2408"/>
    <cellStyle name="Normal 6 28 2" xfId="6661"/>
    <cellStyle name="Normal 6 28 2 2" xfId="23545"/>
    <cellStyle name="Normal 6 28 2 2 2" xfId="23546"/>
    <cellStyle name="Normal 6 28 2 3" xfId="23547"/>
    <cellStyle name="Normal 6 28 2 3 2" xfId="23548"/>
    <cellStyle name="Normal 6 28 2 4" xfId="23549"/>
    <cellStyle name="Normal 6 28 2 5" xfId="23544"/>
    <cellStyle name="Normal 6 28 3" xfId="5046"/>
    <cellStyle name="Normal 6 28 3 2" xfId="23551"/>
    <cellStyle name="Normal 6 28 3 3" xfId="23550"/>
    <cellStyle name="Normal 6 28 4" xfId="23552"/>
    <cellStyle name="Normal 6 28 4 2" xfId="23553"/>
    <cellStyle name="Normal 6 28 5" xfId="23554"/>
    <cellStyle name="Normal 6 28 6" xfId="23555"/>
    <cellStyle name="Normal 6 28 7" xfId="23543"/>
    <cellStyle name="Normal 6 29" xfId="2409"/>
    <cellStyle name="Normal 6 29 2" xfId="6662"/>
    <cellStyle name="Normal 6 29 2 2" xfId="23558"/>
    <cellStyle name="Normal 6 29 2 2 2" xfId="23559"/>
    <cellStyle name="Normal 6 29 2 3" xfId="23560"/>
    <cellStyle name="Normal 6 29 2 3 2" xfId="23561"/>
    <cellStyle name="Normal 6 29 2 4" xfId="23562"/>
    <cellStyle name="Normal 6 29 2 5" xfId="23557"/>
    <cellStyle name="Normal 6 29 3" xfId="5047"/>
    <cellStyle name="Normal 6 29 3 2" xfId="23564"/>
    <cellStyle name="Normal 6 29 3 3" xfId="23563"/>
    <cellStyle name="Normal 6 29 4" xfId="23565"/>
    <cellStyle name="Normal 6 29 4 2" xfId="23566"/>
    <cellStyle name="Normal 6 29 5" xfId="23567"/>
    <cellStyle name="Normal 6 29 6" xfId="23568"/>
    <cellStyle name="Normal 6 29 7" xfId="23556"/>
    <cellStyle name="Normal 6 3" xfId="2410"/>
    <cellStyle name="Normal 6 3 2" xfId="2411"/>
    <cellStyle name="Normal 6 3 2 2" xfId="6663"/>
    <cellStyle name="Normal 6 3 2 2 2" xfId="23572"/>
    <cellStyle name="Normal 6 3 2 2 3" xfId="23571"/>
    <cellStyle name="Normal 6 3 2 3" xfId="8989"/>
    <cellStyle name="Normal 6 3 2 3 2" xfId="23574"/>
    <cellStyle name="Normal 6 3 2 3 3" xfId="23573"/>
    <cellStyle name="Normal 6 3 2 4" xfId="23575"/>
    <cellStyle name="Normal 6 3 2 5" xfId="23570"/>
    <cellStyle name="Normal 6 3 3" xfId="2412"/>
    <cellStyle name="Normal 6 3 3 2" xfId="8990"/>
    <cellStyle name="Normal 6 3 3 2 2" xfId="23577"/>
    <cellStyle name="Normal 6 3 3 3" xfId="8991"/>
    <cellStyle name="Normal 6 3 3 4" xfId="9606"/>
    <cellStyle name="Normal 6 3 3 5" xfId="23576"/>
    <cellStyle name="Normal 6 3 4" xfId="5048"/>
    <cellStyle name="Normal 6 3 4 2" xfId="23579"/>
    <cellStyle name="Normal 6 3 4 3" xfId="23578"/>
    <cellStyle name="Normal 6 3 5" xfId="8992"/>
    <cellStyle name="Normal 6 3 5 2" xfId="23580"/>
    <cellStyle name="Normal 6 3 6" xfId="8993"/>
    <cellStyle name="Normal 6 3 6 2" xfId="23581"/>
    <cellStyle name="Normal 6 3 7" xfId="9853"/>
    <cellStyle name="Normal 6 3 8" xfId="23569"/>
    <cellStyle name="Normal 6 30" xfId="2413"/>
    <cellStyle name="Normal 6 30 2" xfId="6664"/>
    <cellStyle name="Normal 6 30 2 2" xfId="23584"/>
    <cellStyle name="Normal 6 30 2 2 2" xfId="23585"/>
    <cellStyle name="Normal 6 30 2 3" xfId="23586"/>
    <cellStyle name="Normal 6 30 2 3 2" xfId="23587"/>
    <cellStyle name="Normal 6 30 2 4" xfId="23588"/>
    <cellStyle name="Normal 6 30 2 5" xfId="23583"/>
    <cellStyle name="Normal 6 30 3" xfId="5049"/>
    <cellStyle name="Normal 6 30 3 2" xfId="23590"/>
    <cellStyle name="Normal 6 30 3 3" xfId="23589"/>
    <cellStyle name="Normal 6 30 4" xfId="23591"/>
    <cellStyle name="Normal 6 30 4 2" xfId="23592"/>
    <cellStyle name="Normal 6 30 5" xfId="23593"/>
    <cellStyle name="Normal 6 30 6" xfId="23594"/>
    <cellStyle name="Normal 6 30 7" xfId="23582"/>
    <cellStyle name="Normal 6 31" xfId="2414"/>
    <cellStyle name="Normal 6 31 2" xfId="6665"/>
    <cellStyle name="Normal 6 31 2 2" xfId="23597"/>
    <cellStyle name="Normal 6 31 2 2 2" xfId="23598"/>
    <cellStyle name="Normal 6 31 2 3" xfId="23599"/>
    <cellStyle name="Normal 6 31 2 3 2" xfId="23600"/>
    <cellStyle name="Normal 6 31 2 4" xfId="23601"/>
    <cellStyle name="Normal 6 31 2 5" xfId="23596"/>
    <cellStyle name="Normal 6 31 3" xfId="5050"/>
    <cellStyle name="Normal 6 31 3 2" xfId="23603"/>
    <cellStyle name="Normal 6 31 3 3" xfId="23602"/>
    <cellStyle name="Normal 6 31 4" xfId="23604"/>
    <cellStyle name="Normal 6 31 4 2" xfId="23605"/>
    <cellStyle name="Normal 6 31 5" xfId="23606"/>
    <cellStyle name="Normal 6 31 6" xfId="23607"/>
    <cellStyle name="Normal 6 31 7" xfId="23595"/>
    <cellStyle name="Normal 6 32" xfId="2415"/>
    <cellStyle name="Normal 6 32 2" xfId="6666"/>
    <cellStyle name="Normal 6 32 2 2" xfId="23610"/>
    <cellStyle name="Normal 6 32 2 2 2" xfId="23611"/>
    <cellStyle name="Normal 6 32 2 3" xfId="23612"/>
    <cellStyle name="Normal 6 32 2 3 2" xfId="23613"/>
    <cellStyle name="Normal 6 32 2 4" xfId="23614"/>
    <cellStyle name="Normal 6 32 2 5" xfId="23609"/>
    <cellStyle name="Normal 6 32 3" xfId="5051"/>
    <cellStyle name="Normal 6 32 3 2" xfId="23616"/>
    <cellStyle name="Normal 6 32 3 3" xfId="23615"/>
    <cellStyle name="Normal 6 32 4" xfId="23617"/>
    <cellStyle name="Normal 6 32 4 2" xfId="23618"/>
    <cellStyle name="Normal 6 32 5" xfId="23619"/>
    <cellStyle name="Normal 6 32 6" xfId="23620"/>
    <cellStyle name="Normal 6 32 7" xfId="23608"/>
    <cellStyle name="Normal 6 33" xfId="2416"/>
    <cellStyle name="Normal 6 33 2" xfId="6667"/>
    <cellStyle name="Normal 6 33 2 2" xfId="23623"/>
    <cellStyle name="Normal 6 33 2 2 2" xfId="23624"/>
    <cellStyle name="Normal 6 33 2 3" xfId="23625"/>
    <cellStyle name="Normal 6 33 2 3 2" xfId="23626"/>
    <cellStyle name="Normal 6 33 2 4" xfId="23627"/>
    <cellStyle name="Normal 6 33 2 5" xfId="23622"/>
    <cellStyle name="Normal 6 33 3" xfId="5052"/>
    <cellStyle name="Normal 6 33 3 2" xfId="23629"/>
    <cellStyle name="Normal 6 33 3 3" xfId="23628"/>
    <cellStyle name="Normal 6 33 4" xfId="23630"/>
    <cellStyle name="Normal 6 33 4 2" xfId="23631"/>
    <cellStyle name="Normal 6 33 5" xfId="23632"/>
    <cellStyle name="Normal 6 33 6" xfId="23633"/>
    <cellStyle name="Normal 6 33 7" xfId="23621"/>
    <cellStyle name="Normal 6 34" xfId="2417"/>
    <cellStyle name="Normal 6 34 2" xfId="6668"/>
    <cellStyle name="Normal 6 34 2 2" xfId="23636"/>
    <cellStyle name="Normal 6 34 2 2 2" xfId="23637"/>
    <cellStyle name="Normal 6 34 2 3" xfId="23638"/>
    <cellStyle name="Normal 6 34 2 3 2" xfId="23639"/>
    <cellStyle name="Normal 6 34 2 4" xfId="23640"/>
    <cellStyle name="Normal 6 34 2 5" xfId="23635"/>
    <cellStyle name="Normal 6 34 3" xfId="5053"/>
    <cellStyle name="Normal 6 34 3 2" xfId="23642"/>
    <cellStyle name="Normal 6 34 3 3" xfId="23641"/>
    <cellStyle name="Normal 6 34 4" xfId="23643"/>
    <cellStyle name="Normal 6 34 4 2" xfId="23644"/>
    <cellStyle name="Normal 6 34 5" xfId="23645"/>
    <cellStyle name="Normal 6 34 6" xfId="23646"/>
    <cellStyle name="Normal 6 34 7" xfId="23634"/>
    <cellStyle name="Normal 6 35" xfId="2418"/>
    <cellStyle name="Normal 6 35 2" xfId="6669"/>
    <cellStyle name="Normal 6 35 2 2" xfId="23649"/>
    <cellStyle name="Normal 6 35 2 2 2" xfId="23650"/>
    <cellStyle name="Normal 6 35 2 3" xfId="23651"/>
    <cellStyle name="Normal 6 35 2 3 2" xfId="23652"/>
    <cellStyle name="Normal 6 35 2 4" xfId="23653"/>
    <cellStyle name="Normal 6 35 2 5" xfId="23648"/>
    <cellStyle name="Normal 6 35 3" xfId="5054"/>
    <cellStyle name="Normal 6 35 3 2" xfId="23655"/>
    <cellStyle name="Normal 6 35 3 3" xfId="23654"/>
    <cellStyle name="Normal 6 35 4" xfId="23656"/>
    <cellStyle name="Normal 6 35 4 2" xfId="23657"/>
    <cellStyle name="Normal 6 35 5" xfId="23658"/>
    <cellStyle name="Normal 6 35 6" xfId="23659"/>
    <cellStyle name="Normal 6 35 7" xfId="23647"/>
    <cellStyle name="Normal 6 36" xfId="2419"/>
    <cellStyle name="Normal 6 36 2" xfId="6670"/>
    <cellStyle name="Normal 6 36 2 2" xfId="23662"/>
    <cellStyle name="Normal 6 36 2 2 2" xfId="23663"/>
    <cellStyle name="Normal 6 36 2 3" xfId="23664"/>
    <cellStyle name="Normal 6 36 2 3 2" xfId="23665"/>
    <cellStyle name="Normal 6 36 2 4" xfId="23666"/>
    <cellStyle name="Normal 6 36 2 5" xfId="23661"/>
    <cellStyle name="Normal 6 36 3" xfId="5055"/>
    <cellStyle name="Normal 6 36 3 2" xfId="23668"/>
    <cellStyle name="Normal 6 36 3 3" xfId="23667"/>
    <cellStyle name="Normal 6 36 4" xfId="23669"/>
    <cellStyle name="Normal 6 36 4 2" xfId="23670"/>
    <cellStyle name="Normal 6 36 5" xfId="23671"/>
    <cellStyle name="Normal 6 36 6" xfId="23672"/>
    <cellStyle name="Normal 6 36 7" xfId="23660"/>
    <cellStyle name="Normal 6 37" xfId="2420"/>
    <cellStyle name="Normal 6 37 2" xfId="6671"/>
    <cellStyle name="Normal 6 37 2 2" xfId="23675"/>
    <cellStyle name="Normal 6 37 2 2 2" xfId="23676"/>
    <cellStyle name="Normal 6 37 2 3" xfId="23677"/>
    <cellStyle name="Normal 6 37 2 3 2" xfId="23678"/>
    <cellStyle name="Normal 6 37 2 4" xfId="23679"/>
    <cellStyle name="Normal 6 37 2 5" xfId="23674"/>
    <cellStyle name="Normal 6 37 3" xfId="5056"/>
    <cellStyle name="Normal 6 37 3 2" xfId="23681"/>
    <cellStyle name="Normal 6 37 3 3" xfId="23680"/>
    <cellStyle name="Normal 6 37 4" xfId="23682"/>
    <cellStyle name="Normal 6 37 4 2" xfId="23683"/>
    <cellStyle name="Normal 6 37 5" xfId="23684"/>
    <cellStyle name="Normal 6 37 6" xfId="23685"/>
    <cellStyle name="Normal 6 37 7" xfId="23673"/>
    <cellStyle name="Normal 6 38" xfId="2421"/>
    <cellStyle name="Normal 6 38 2" xfId="6672"/>
    <cellStyle name="Normal 6 38 2 2" xfId="23688"/>
    <cellStyle name="Normal 6 38 2 2 2" xfId="23689"/>
    <cellStyle name="Normal 6 38 2 3" xfId="23690"/>
    <cellStyle name="Normal 6 38 2 3 2" xfId="23691"/>
    <cellStyle name="Normal 6 38 2 4" xfId="23692"/>
    <cellStyle name="Normal 6 38 2 5" xfId="23687"/>
    <cellStyle name="Normal 6 38 3" xfId="5057"/>
    <cellStyle name="Normal 6 38 3 2" xfId="23694"/>
    <cellStyle name="Normal 6 38 3 3" xfId="23693"/>
    <cellStyle name="Normal 6 38 4" xfId="23695"/>
    <cellStyle name="Normal 6 38 4 2" xfId="23696"/>
    <cellStyle name="Normal 6 38 5" xfId="23697"/>
    <cellStyle name="Normal 6 38 6" xfId="23698"/>
    <cellStyle name="Normal 6 38 7" xfId="23686"/>
    <cellStyle name="Normal 6 39" xfId="2422"/>
    <cellStyle name="Normal 6 39 2" xfId="6673"/>
    <cellStyle name="Normal 6 39 2 2" xfId="23701"/>
    <cellStyle name="Normal 6 39 2 2 2" xfId="23702"/>
    <cellStyle name="Normal 6 39 2 3" xfId="23703"/>
    <cellStyle name="Normal 6 39 2 3 2" xfId="23704"/>
    <cellStyle name="Normal 6 39 2 4" xfId="23705"/>
    <cellStyle name="Normal 6 39 2 5" xfId="23700"/>
    <cellStyle name="Normal 6 39 3" xfId="5058"/>
    <cellStyle name="Normal 6 39 3 2" xfId="23707"/>
    <cellStyle name="Normal 6 39 3 3" xfId="23706"/>
    <cellStyle name="Normal 6 39 4" xfId="23708"/>
    <cellStyle name="Normal 6 39 4 2" xfId="23709"/>
    <cellStyle name="Normal 6 39 5" xfId="23710"/>
    <cellStyle name="Normal 6 39 6" xfId="23711"/>
    <cellStyle name="Normal 6 39 7" xfId="23699"/>
    <cellStyle name="Normal 6 4" xfId="2423"/>
    <cellStyle name="Normal 6 4 2" xfId="2424"/>
    <cellStyle name="Normal 6 4 2 2" xfId="6674"/>
    <cellStyle name="Normal 6 4 2 2 2" xfId="23715"/>
    <cellStyle name="Normal 6 4 2 2 3" xfId="23714"/>
    <cellStyle name="Normal 6 4 2 3" xfId="8994"/>
    <cellStyle name="Normal 6 4 2 3 2" xfId="23717"/>
    <cellStyle name="Normal 6 4 2 3 3" xfId="23716"/>
    <cellStyle name="Normal 6 4 2 4" xfId="23718"/>
    <cellStyle name="Normal 6 4 2 5" xfId="23713"/>
    <cellStyle name="Normal 6 4 3" xfId="2425"/>
    <cellStyle name="Normal 6 4 3 2" xfId="8995"/>
    <cellStyle name="Normal 6 4 3 2 2" xfId="23720"/>
    <cellStyle name="Normal 6 4 3 3" xfId="8996"/>
    <cellStyle name="Normal 6 4 3 4" xfId="9607"/>
    <cellStyle name="Normal 6 4 3 5" xfId="23719"/>
    <cellStyle name="Normal 6 4 4" xfId="5059"/>
    <cellStyle name="Normal 6 4 4 2" xfId="23722"/>
    <cellStyle name="Normal 6 4 4 3" xfId="23721"/>
    <cellStyle name="Normal 6 4 5" xfId="8997"/>
    <cellStyle name="Normal 6 4 5 2" xfId="23723"/>
    <cellStyle name="Normal 6 4 6" xfId="8998"/>
    <cellStyle name="Normal 6 4 6 2" xfId="23724"/>
    <cellStyle name="Normal 6 4 7" xfId="9854"/>
    <cellStyle name="Normal 6 4 8" xfId="23712"/>
    <cellStyle name="Normal 6 40" xfId="2426"/>
    <cellStyle name="Normal 6 40 2" xfId="6675"/>
    <cellStyle name="Normal 6 40 2 2" xfId="23727"/>
    <cellStyle name="Normal 6 40 2 2 2" xfId="23728"/>
    <cellStyle name="Normal 6 40 2 3" xfId="23729"/>
    <cellStyle name="Normal 6 40 2 3 2" xfId="23730"/>
    <cellStyle name="Normal 6 40 2 4" xfId="23731"/>
    <cellStyle name="Normal 6 40 2 5" xfId="23726"/>
    <cellStyle name="Normal 6 40 3" xfId="5060"/>
    <cellStyle name="Normal 6 40 3 2" xfId="23733"/>
    <cellStyle name="Normal 6 40 3 3" xfId="23732"/>
    <cellStyle name="Normal 6 40 4" xfId="23734"/>
    <cellStyle name="Normal 6 40 4 2" xfId="23735"/>
    <cellStyle name="Normal 6 40 5" xfId="23736"/>
    <cellStyle name="Normal 6 40 6" xfId="23737"/>
    <cellStyle name="Normal 6 40 7" xfId="23725"/>
    <cellStyle name="Normal 6 41" xfId="2427"/>
    <cellStyle name="Normal 6 41 2" xfId="6676"/>
    <cellStyle name="Normal 6 41 2 2" xfId="23740"/>
    <cellStyle name="Normal 6 41 2 2 2" xfId="23741"/>
    <cellStyle name="Normal 6 41 2 3" xfId="23742"/>
    <cellStyle name="Normal 6 41 2 3 2" xfId="23743"/>
    <cellStyle name="Normal 6 41 2 4" xfId="23744"/>
    <cellStyle name="Normal 6 41 2 5" xfId="23739"/>
    <cellStyle name="Normal 6 41 3" xfId="5061"/>
    <cellStyle name="Normal 6 41 3 2" xfId="23746"/>
    <cellStyle name="Normal 6 41 3 3" xfId="23745"/>
    <cellStyle name="Normal 6 41 4" xfId="23747"/>
    <cellStyle name="Normal 6 41 4 2" xfId="23748"/>
    <cellStyle name="Normal 6 41 5" xfId="23749"/>
    <cellStyle name="Normal 6 41 6" xfId="23750"/>
    <cellStyle name="Normal 6 41 7" xfId="23738"/>
    <cellStyle name="Normal 6 42" xfId="2428"/>
    <cellStyle name="Normal 6 42 2" xfId="6677"/>
    <cellStyle name="Normal 6 42 2 2" xfId="23753"/>
    <cellStyle name="Normal 6 42 2 2 2" xfId="23754"/>
    <cellStyle name="Normal 6 42 2 3" xfId="23755"/>
    <cellStyle name="Normal 6 42 2 3 2" xfId="23756"/>
    <cellStyle name="Normal 6 42 2 4" xfId="23757"/>
    <cellStyle name="Normal 6 42 2 5" xfId="23752"/>
    <cellStyle name="Normal 6 42 3" xfId="5062"/>
    <cellStyle name="Normal 6 42 3 2" xfId="23759"/>
    <cellStyle name="Normal 6 42 3 3" xfId="23758"/>
    <cellStyle name="Normal 6 42 4" xfId="23760"/>
    <cellStyle name="Normal 6 42 4 2" xfId="23761"/>
    <cellStyle name="Normal 6 42 5" xfId="23762"/>
    <cellStyle name="Normal 6 42 6" xfId="23763"/>
    <cellStyle name="Normal 6 42 7" xfId="23751"/>
    <cellStyle name="Normal 6 43" xfId="2429"/>
    <cellStyle name="Normal 6 43 2" xfId="6678"/>
    <cellStyle name="Normal 6 43 2 2" xfId="23766"/>
    <cellStyle name="Normal 6 43 2 2 2" xfId="23767"/>
    <cellStyle name="Normal 6 43 2 3" xfId="23768"/>
    <cellStyle name="Normal 6 43 2 3 2" xfId="23769"/>
    <cellStyle name="Normal 6 43 2 4" xfId="23770"/>
    <cellStyle name="Normal 6 43 2 5" xfId="23765"/>
    <cellStyle name="Normal 6 43 3" xfId="5063"/>
    <cellStyle name="Normal 6 43 3 2" xfId="23772"/>
    <cellStyle name="Normal 6 43 3 3" xfId="23771"/>
    <cellStyle name="Normal 6 43 4" xfId="23773"/>
    <cellStyle name="Normal 6 43 4 2" xfId="23774"/>
    <cellStyle name="Normal 6 43 5" xfId="23775"/>
    <cellStyle name="Normal 6 43 6" xfId="23776"/>
    <cellStyle name="Normal 6 43 7" xfId="23764"/>
    <cellStyle name="Normal 6 44" xfId="2430"/>
    <cellStyle name="Normal 6 44 2" xfId="6679"/>
    <cellStyle name="Normal 6 44 2 2" xfId="23779"/>
    <cellStyle name="Normal 6 44 2 2 2" xfId="23780"/>
    <cellStyle name="Normal 6 44 2 3" xfId="23781"/>
    <cellStyle name="Normal 6 44 2 3 2" xfId="23782"/>
    <cellStyle name="Normal 6 44 2 4" xfId="23783"/>
    <cellStyle name="Normal 6 44 2 5" xfId="23778"/>
    <cellStyle name="Normal 6 44 3" xfId="5064"/>
    <cellStyle name="Normal 6 44 3 2" xfId="23785"/>
    <cellStyle name="Normal 6 44 3 3" xfId="23784"/>
    <cellStyle name="Normal 6 44 4" xfId="23786"/>
    <cellStyle name="Normal 6 44 4 2" xfId="23787"/>
    <cellStyle name="Normal 6 44 5" xfId="23788"/>
    <cellStyle name="Normal 6 44 6" xfId="23789"/>
    <cellStyle name="Normal 6 44 7" xfId="23777"/>
    <cellStyle name="Normal 6 45" xfId="2431"/>
    <cellStyle name="Normal 6 45 2" xfId="6680"/>
    <cellStyle name="Normal 6 45 2 2" xfId="23792"/>
    <cellStyle name="Normal 6 45 2 2 2" xfId="23793"/>
    <cellStyle name="Normal 6 45 2 3" xfId="23794"/>
    <cellStyle name="Normal 6 45 2 3 2" xfId="23795"/>
    <cellStyle name="Normal 6 45 2 4" xfId="23796"/>
    <cellStyle name="Normal 6 45 2 5" xfId="23791"/>
    <cellStyle name="Normal 6 45 3" xfId="5065"/>
    <cellStyle name="Normal 6 45 3 2" xfId="23798"/>
    <cellStyle name="Normal 6 45 3 3" xfId="23797"/>
    <cellStyle name="Normal 6 45 4" xfId="23799"/>
    <cellStyle name="Normal 6 45 4 2" xfId="23800"/>
    <cellStyle name="Normal 6 45 5" xfId="23801"/>
    <cellStyle name="Normal 6 45 6" xfId="23802"/>
    <cellStyle name="Normal 6 45 7" xfId="23790"/>
    <cellStyle name="Normal 6 46" xfId="2432"/>
    <cellStyle name="Normal 6 46 2" xfId="6681"/>
    <cellStyle name="Normal 6 46 2 2" xfId="23805"/>
    <cellStyle name="Normal 6 46 2 2 2" xfId="23806"/>
    <cellStyle name="Normal 6 46 2 3" xfId="23807"/>
    <cellStyle name="Normal 6 46 2 3 2" xfId="23808"/>
    <cellStyle name="Normal 6 46 2 4" xfId="23809"/>
    <cellStyle name="Normal 6 46 2 5" xfId="23804"/>
    <cellStyle name="Normal 6 46 3" xfId="5066"/>
    <cellStyle name="Normal 6 46 3 2" xfId="23811"/>
    <cellStyle name="Normal 6 46 3 3" xfId="23810"/>
    <cellStyle name="Normal 6 46 4" xfId="23812"/>
    <cellStyle name="Normal 6 46 4 2" xfId="23813"/>
    <cellStyle name="Normal 6 46 5" xfId="23814"/>
    <cellStyle name="Normal 6 46 6" xfId="23815"/>
    <cellStyle name="Normal 6 46 7" xfId="23803"/>
    <cellStyle name="Normal 6 47" xfId="2433"/>
    <cellStyle name="Normal 6 47 2" xfId="6682"/>
    <cellStyle name="Normal 6 47 2 2" xfId="23818"/>
    <cellStyle name="Normal 6 47 2 2 2" xfId="23819"/>
    <cellStyle name="Normal 6 47 2 3" xfId="23820"/>
    <cellStyle name="Normal 6 47 2 3 2" xfId="23821"/>
    <cellStyle name="Normal 6 47 2 4" xfId="23822"/>
    <cellStyle name="Normal 6 47 2 5" xfId="23817"/>
    <cellStyle name="Normal 6 47 3" xfId="5067"/>
    <cellStyle name="Normal 6 47 3 2" xfId="23824"/>
    <cellStyle name="Normal 6 47 3 3" xfId="23823"/>
    <cellStyle name="Normal 6 47 4" xfId="23825"/>
    <cellStyle name="Normal 6 47 4 2" xfId="23826"/>
    <cellStyle name="Normal 6 47 5" xfId="23827"/>
    <cellStyle name="Normal 6 47 6" xfId="23828"/>
    <cellStyle name="Normal 6 47 7" xfId="23816"/>
    <cellStyle name="Normal 6 48" xfId="2434"/>
    <cellStyle name="Normal 6 48 2" xfId="6683"/>
    <cellStyle name="Normal 6 48 2 2" xfId="23831"/>
    <cellStyle name="Normal 6 48 2 2 2" xfId="23832"/>
    <cellStyle name="Normal 6 48 2 3" xfId="23833"/>
    <cellStyle name="Normal 6 48 2 3 2" xfId="23834"/>
    <cellStyle name="Normal 6 48 2 4" xfId="23835"/>
    <cellStyle name="Normal 6 48 2 5" xfId="23830"/>
    <cellStyle name="Normal 6 48 3" xfId="5068"/>
    <cellStyle name="Normal 6 48 3 2" xfId="23837"/>
    <cellStyle name="Normal 6 48 3 3" xfId="23836"/>
    <cellStyle name="Normal 6 48 4" xfId="23838"/>
    <cellStyle name="Normal 6 48 4 2" xfId="23839"/>
    <cellStyle name="Normal 6 48 5" xfId="23840"/>
    <cellStyle name="Normal 6 48 6" xfId="23841"/>
    <cellStyle name="Normal 6 48 7" xfId="23829"/>
    <cellStyle name="Normal 6 49" xfId="2435"/>
    <cellStyle name="Normal 6 49 2" xfId="6684"/>
    <cellStyle name="Normal 6 49 2 2" xfId="23844"/>
    <cellStyle name="Normal 6 49 2 2 2" xfId="23845"/>
    <cellStyle name="Normal 6 49 2 3" xfId="23846"/>
    <cellStyle name="Normal 6 49 2 3 2" xfId="23847"/>
    <cellStyle name="Normal 6 49 2 4" xfId="23848"/>
    <cellStyle name="Normal 6 49 2 5" xfId="23843"/>
    <cellStyle name="Normal 6 49 3" xfId="5069"/>
    <cellStyle name="Normal 6 49 3 2" xfId="23850"/>
    <cellStyle name="Normal 6 49 3 3" xfId="23849"/>
    <cellStyle name="Normal 6 49 4" xfId="23851"/>
    <cellStyle name="Normal 6 49 4 2" xfId="23852"/>
    <cellStyle name="Normal 6 49 5" xfId="23853"/>
    <cellStyle name="Normal 6 49 6" xfId="23854"/>
    <cellStyle name="Normal 6 49 7" xfId="23842"/>
    <cellStyle name="Normal 6 5" xfId="2436"/>
    <cellStyle name="Normal 6 5 2" xfId="2437"/>
    <cellStyle name="Normal 6 5 2 2" xfId="6685"/>
    <cellStyle name="Normal 6 5 2 2 2" xfId="23858"/>
    <cellStyle name="Normal 6 5 2 2 3" xfId="23857"/>
    <cellStyle name="Normal 6 5 2 3" xfId="23859"/>
    <cellStyle name="Normal 6 5 2 3 2" xfId="23860"/>
    <cellStyle name="Normal 6 5 2 4" xfId="23861"/>
    <cellStyle name="Normal 6 5 2 5" xfId="23856"/>
    <cellStyle name="Normal 6 5 3" xfId="2438"/>
    <cellStyle name="Normal 6 5 3 2" xfId="9608"/>
    <cellStyle name="Normal 6 5 3 2 2" xfId="23863"/>
    <cellStyle name="Normal 6 5 3 3" xfId="23862"/>
    <cellStyle name="Normal 6 5 4" xfId="5070"/>
    <cellStyle name="Normal 6 5 4 2" xfId="23865"/>
    <cellStyle name="Normal 6 5 4 3" xfId="23864"/>
    <cellStyle name="Normal 6 5 5" xfId="9855"/>
    <cellStyle name="Normal 6 5 5 2" xfId="23866"/>
    <cellStyle name="Normal 6 5 6" xfId="23867"/>
    <cellStyle name="Normal 6 5 7" xfId="23855"/>
    <cellStyle name="Normal 6 50" xfId="2439"/>
    <cellStyle name="Normal 6 50 2" xfId="6686"/>
    <cellStyle name="Normal 6 50 2 2" xfId="23870"/>
    <cellStyle name="Normal 6 50 2 2 2" xfId="23871"/>
    <cellStyle name="Normal 6 50 2 3" xfId="23872"/>
    <cellStyle name="Normal 6 50 2 3 2" xfId="23873"/>
    <cellStyle name="Normal 6 50 2 4" xfId="23874"/>
    <cellStyle name="Normal 6 50 2 5" xfId="23869"/>
    <cellStyle name="Normal 6 50 3" xfId="5071"/>
    <cellStyle name="Normal 6 50 3 2" xfId="23876"/>
    <cellStyle name="Normal 6 50 3 3" xfId="23875"/>
    <cellStyle name="Normal 6 50 4" xfId="23877"/>
    <cellStyle name="Normal 6 50 4 2" xfId="23878"/>
    <cellStyle name="Normal 6 50 5" xfId="23879"/>
    <cellStyle name="Normal 6 50 6" xfId="23880"/>
    <cellStyle name="Normal 6 50 7" xfId="23868"/>
    <cellStyle name="Normal 6 51" xfId="2440"/>
    <cellStyle name="Normal 6 51 2" xfId="6687"/>
    <cellStyle name="Normal 6 51 2 2" xfId="23883"/>
    <cellStyle name="Normal 6 51 2 2 2" xfId="23884"/>
    <cellStyle name="Normal 6 51 2 3" xfId="23885"/>
    <cellStyle name="Normal 6 51 2 3 2" xfId="23886"/>
    <cellStyle name="Normal 6 51 2 4" xfId="23887"/>
    <cellStyle name="Normal 6 51 2 5" xfId="23882"/>
    <cellStyle name="Normal 6 51 3" xfId="5072"/>
    <cellStyle name="Normal 6 51 3 2" xfId="23889"/>
    <cellStyle name="Normal 6 51 3 3" xfId="23888"/>
    <cellStyle name="Normal 6 51 4" xfId="23890"/>
    <cellStyle name="Normal 6 51 4 2" xfId="23891"/>
    <cellStyle name="Normal 6 51 5" xfId="23892"/>
    <cellStyle name="Normal 6 51 6" xfId="23893"/>
    <cellStyle name="Normal 6 51 7" xfId="23881"/>
    <cellStyle name="Normal 6 52" xfId="2441"/>
    <cellStyle name="Normal 6 52 2" xfId="6688"/>
    <cellStyle name="Normal 6 52 2 2" xfId="23896"/>
    <cellStyle name="Normal 6 52 2 2 2" xfId="23897"/>
    <cellStyle name="Normal 6 52 2 3" xfId="23898"/>
    <cellStyle name="Normal 6 52 2 3 2" xfId="23899"/>
    <cellStyle name="Normal 6 52 2 4" xfId="23900"/>
    <cellStyle name="Normal 6 52 2 5" xfId="23895"/>
    <cellStyle name="Normal 6 52 3" xfId="5073"/>
    <cellStyle name="Normal 6 52 3 2" xfId="23902"/>
    <cellStyle name="Normal 6 52 3 3" xfId="23901"/>
    <cellStyle name="Normal 6 52 4" xfId="23903"/>
    <cellStyle name="Normal 6 52 4 2" xfId="23904"/>
    <cellStyle name="Normal 6 52 5" xfId="23905"/>
    <cellStyle name="Normal 6 52 6" xfId="23906"/>
    <cellStyle name="Normal 6 52 7" xfId="23894"/>
    <cellStyle name="Normal 6 53" xfId="2442"/>
    <cellStyle name="Normal 6 53 2" xfId="6689"/>
    <cellStyle name="Normal 6 53 2 2" xfId="23909"/>
    <cellStyle name="Normal 6 53 2 2 2" xfId="23910"/>
    <cellStyle name="Normal 6 53 2 3" xfId="23911"/>
    <cellStyle name="Normal 6 53 2 3 2" xfId="23912"/>
    <cellStyle name="Normal 6 53 2 4" xfId="23913"/>
    <cellStyle name="Normal 6 53 2 5" xfId="23908"/>
    <cellStyle name="Normal 6 53 3" xfId="5074"/>
    <cellStyle name="Normal 6 53 3 2" xfId="23915"/>
    <cellStyle name="Normal 6 53 3 3" xfId="23914"/>
    <cellStyle name="Normal 6 53 4" xfId="23916"/>
    <cellStyle name="Normal 6 53 4 2" xfId="23917"/>
    <cellStyle name="Normal 6 53 5" xfId="23918"/>
    <cellStyle name="Normal 6 53 6" xfId="23919"/>
    <cellStyle name="Normal 6 53 7" xfId="23907"/>
    <cellStyle name="Normal 6 54" xfId="2443"/>
    <cellStyle name="Normal 6 54 2" xfId="6690"/>
    <cellStyle name="Normal 6 54 2 2" xfId="23922"/>
    <cellStyle name="Normal 6 54 2 2 2" xfId="23923"/>
    <cellStyle name="Normal 6 54 2 3" xfId="23924"/>
    <cellStyle name="Normal 6 54 2 3 2" xfId="23925"/>
    <cellStyle name="Normal 6 54 2 4" xfId="23926"/>
    <cellStyle name="Normal 6 54 2 5" xfId="23921"/>
    <cellStyle name="Normal 6 54 3" xfId="5075"/>
    <cellStyle name="Normal 6 54 3 2" xfId="23928"/>
    <cellStyle name="Normal 6 54 3 3" xfId="23927"/>
    <cellStyle name="Normal 6 54 4" xfId="23929"/>
    <cellStyle name="Normal 6 54 4 2" xfId="23930"/>
    <cellStyle name="Normal 6 54 5" xfId="23931"/>
    <cellStyle name="Normal 6 54 6" xfId="23932"/>
    <cellStyle name="Normal 6 54 7" xfId="23920"/>
    <cellStyle name="Normal 6 55" xfId="2444"/>
    <cellStyle name="Normal 6 55 2" xfId="6691"/>
    <cellStyle name="Normal 6 55 2 2" xfId="23935"/>
    <cellStyle name="Normal 6 55 2 2 2" xfId="23936"/>
    <cellStyle name="Normal 6 55 2 3" xfId="23937"/>
    <cellStyle name="Normal 6 55 2 3 2" xfId="23938"/>
    <cellStyle name="Normal 6 55 2 4" xfId="23939"/>
    <cellStyle name="Normal 6 55 2 5" xfId="23934"/>
    <cellStyle name="Normal 6 55 3" xfId="5076"/>
    <cellStyle name="Normal 6 55 3 2" xfId="23941"/>
    <cellStyle name="Normal 6 55 3 3" xfId="23940"/>
    <cellStyle name="Normal 6 55 4" xfId="23942"/>
    <cellStyle name="Normal 6 55 4 2" xfId="23943"/>
    <cellStyle name="Normal 6 55 5" xfId="23944"/>
    <cellStyle name="Normal 6 55 6" xfId="23945"/>
    <cellStyle name="Normal 6 55 7" xfId="23933"/>
    <cellStyle name="Normal 6 56" xfId="2445"/>
    <cellStyle name="Normal 6 56 2" xfId="6692"/>
    <cellStyle name="Normal 6 56 2 2" xfId="23948"/>
    <cellStyle name="Normal 6 56 2 2 2" xfId="23949"/>
    <cellStyle name="Normal 6 56 2 3" xfId="23950"/>
    <cellStyle name="Normal 6 56 2 3 2" xfId="23951"/>
    <cellStyle name="Normal 6 56 2 4" xfId="23952"/>
    <cellStyle name="Normal 6 56 2 5" xfId="23947"/>
    <cellStyle name="Normal 6 56 3" xfId="5077"/>
    <cellStyle name="Normal 6 56 3 2" xfId="23954"/>
    <cellStyle name="Normal 6 56 3 3" xfId="23953"/>
    <cellStyle name="Normal 6 56 4" xfId="23955"/>
    <cellStyle name="Normal 6 56 4 2" xfId="23956"/>
    <cellStyle name="Normal 6 56 5" xfId="23957"/>
    <cellStyle name="Normal 6 56 6" xfId="23958"/>
    <cellStyle name="Normal 6 56 7" xfId="23946"/>
    <cellStyle name="Normal 6 57" xfId="6586"/>
    <cellStyle name="Normal 6 57 2" xfId="23960"/>
    <cellStyle name="Normal 6 57 2 2" xfId="23961"/>
    <cellStyle name="Normal 6 57 3" xfId="23962"/>
    <cellStyle name="Normal 6 57 3 2" xfId="23963"/>
    <cellStyle name="Normal 6 57 4" xfId="23964"/>
    <cellStyle name="Normal 6 57 5" xfId="23959"/>
    <cellStyle name="Normal 6 58" xfId="4971"/>
    <cellStyle name="Normal 6 58 2" xfId="8999"/>
    <cellStyle name="Normal 6 58 2 2" xfId="23966"/>
    <cellStyle name="Normal 6 58 3" xfId="23965"/>
    <cellStyle name="Normal 6 59" xfId="9000"/>
    <cellStyle name="Normal 6 59 2" xfId="23968"/>
    <cellStyle name="Normal 6 59 3" xfId="23967"/>
    <cellStyle name="Normal 6 6" xfId="2446"/>
    <cellStyle name="Normal 6 6 2" xfId="6693"/>
    <cellStyle name="Normal 6 6 2 2" xfId="23971"/>
    <cellStyle name="Normal 6 6 2 2 2" xfId="23972"/>
    <cellStyle name="Normal 6 6 2 3" xfId="23973"/>
    <cellStyle name="Normal 6 6 2 3 2" xfId="23974"/>
    <cellStyle name="Normal 6 6 2 4" xfId="23975"/>
    <cellStyle name="Normal 6 6 2 5" xfId="23970"/>
    <cellStyle name="Normal 6 6 3" xfId="5078"/>
    <cellStyle name="Normal 6 6 3 2" xfId="23977"/>
    <cellStyle name="Normal 6 6 3 3" xfId="23976"/>
    <cellStyle name="Normal 6 6 4" xfId="23978"/>
    <cellStyle name="Normal 6 6 4 2" xfId="23979"/>
    <cellStyle name="Normal 6 6 5" xfId="23980"/>
    <cellStyle name="Normal 6 6 6" xfId="23981"/>
    <cellStyle name="Normal 6 6 7" xfId="23969"/>
    <cellStyle name="Normal 6 60" xfId="9001"/>
    <cellStyle name="Normal 6 60 2" xfId="23982"/>
    <cellStyle name="Normal 6 61" xfId="23983"/>
    <cellStyle name="Normal 6 62" xfId="22580"/>
    <cellStyle name="Normal 6 7" xfId="2447"/>
    <cellStyle name="Normal 6 7 2" xfId="6694"/>
    <cellStyle name="Normal 6 7 2 2" xfId="23986"/>
    <cellStyle name="Normal 6 7 2 2 2" xfId="23987"/>
    <cellStyle name="Normal 6 7 2 3" xfId="23988"/>
    <cellStyle name="Normal 6 7 2 3 2" xfId="23989"/>
    <cellStyle name="Normal 6 7 2 4" xfId="23990"/>
    <cellStyle name="Normal 6 7 2 5" xfId="23985"/>
    <cellStyle name="Normal 6 7 3" xfId="5079"/>
    <cellStyle name="Normal 6 7 3 2" xfId="23992"/>
    <cellStyle name="Normal 6 7 3 3" xfId="23991"/>
    <cellStyle name="Normal 6 7 4" xfId="23993"/>
    <cellStyle name="Normal 6 7 4 2" xfId="23994"/>
    <cellStyle name="Normal 6 7 5" xfId="23995"/>
    <cellStyle name="Normal 6 7 6" xfId="23996"/>
    <cellStyle name="Normal 6 7 7" xfId="23984"/>
    <cellStyle name="Normal 6 8" xfId="2448"/>
    <cellStyle name="Normal 6 8 2" xfId="6695"/>
    <cellStyle name="Normal 6 8 2 2" xfId="23999"/>
    <cellStyle name="Normal 6 8 2 2 2" xfId="24000"/>
    <cellStyle name="Normal 6 8 2 3" xfId="24001"/>
    <cellStyle name="Normal 6 8 2 3 2" xfId="24002"/>
    <cellStyle name="Normal 6 8 2 4" xfId="24003"/>
    <cellStyle name="Normal 6 8 2 5" xfId="23998"/>
    <cellStyle name="Normal 6 8 3" xfId="5080"/>
    <cellStyle name="Normal 6 8 3 2" xfId="24005"/>
    <cellStyle name="Normal 6 8 3 3" xfId="24004"/>
    <cellStyle name="Normal 6 8 4" xfId="24006"/>
    <cellStyle name="Normal 6 8 4 2" xfId="24007"/>
    <cellStyle name="Normal 6 8 5" xfId="24008"/>
    <cellStyle name="Normal 6 8 6" xfId="24009"/>
    <cellStyle name="Normal 6 8 7" xfId="23997"/>
    <cellStyle name="Normal 6 9" xfId="2449"/>
    <cellStyle name="Normal 6 9 2" xfId="6696"/>
    <cellStyle name="Normal 6 9 2 2" xfId="24012"/>
    <cellStyle name="Normal 6 9 2 2 2" xfId="24013"/>
    <cellStyle name="Normal 6 9 2 3" xfId="24014"/>
    <cellStyle name="Normal 6 9 2 3 2" xfId="24015"/>
    <cellStyle name="Normal 6 9 2 4" xfId="24016"/>
    <cellStyle name="Normal 6 9 2 5" xfId="24011"/>
    <cellStyle name="Normal 6 9 3" xfId="5081"/>
    <cellStyle name="Normal 6 9 3 2" xfId="24018"/>
    <cellStyle name="Normal 6 9 3 3" xfId="24017"/>
    <cellStyle name="Normal 6 9 4" xfId="24019"/>
    <cellStyle name="Normal 6 9 4 2" xfId="24020"/>
    <cellStyle name="Normal 6 9 5" xfId="24021"/>
    <cellStyle name="Normal 6 9 6" xfId="24022"/>
    <cellStyle name="Normal 6 9 7" xfId="24010"/>
    <cellStyle name="Normal 60" xfId="2450"/>
    <cellStyle name="Normal 60 2" xfId="6697"/>
    <cellStyle name="Normal 60 2 2" xfId="24025"/>
    <cellStyle name="Normal 60 2 2 2" xfId="24026"/>
    <cellStyle name="Normal 60 2 3" xfId="24027"/>
    <cellStyle name="Normal 60 2 3 2" xfId="24028"/>
    <cellStyle name="Normal 60 2 4" xfId="24029"/>
    <cellStyle name="Normal 60 2 5" xfId="24024"/>
    <cellStyle name="Normal 60 3" xfId="5082"/>
    <cellStyle name="Normal 60 3 2" xfId="24031"/>
    <cellStyle name="Normal 60 3 3" xfId="24030"/>
    <cellStyle name="Normal 60 4" xfId="24032"/>
    <cellStyle name="Normal 60 4 2" xfId="24033"/>
    <cellStyle name="Normal 60 5" xfId="24034"/>
    <cellStyle name="Normal 60 6" xfId="24035"/>
    <cellStyle name="Normal 60 7" xfId="24023"/>
    <cellStyle name="Normal 61" xfId="2451"/>
    <cellStyle name="Normal 61 2" xfId="6698"/>
    <cellStyle name="Normal 61 2 2" xfId="24038"/>
    <cellStyle name="Normal 61 2 2 2" xfId="24039"/>
    <cellStyle name="Normal 61 2 3" xfId="24040"/>
    <cellStyle name="Normal 61 2 3 2" xfId="24041"/>
    <cellStyle name="Normal 61 2 4" xfId="24042"/>
    <cellStyle name="Normal 61 2 5" xfId="24037"/>
    <cellStyle name="Normal 61 3" xfId="5083"/>
    <cellStyle name="Normal 61 3 2" xfId="24044"/>
    <cellStyle name="Normal 61 3 3" xfId="24043"/>
    <cellStyle name="Normal 61 4" xfId="24045"/>
    <cellStyle name="Normal 61 4 2" xfId="24046"/>
    <cellStyle name="Normal 61 5" xfId="24047"/>
    <cellStyle name="Normal 61 6" xfId="24048"/>
    <cellStyle name="Normal 61 7" xfId="24036"/>
    <cellStyle name="Normal 62" xfId="2452"/>
    <cellStyle name="Normal 62 2" xfId="6699"/>
    <cellStyle name="Normal 62 2 2" xfId="24051"/>
    <cellStyle name="Normal 62 2 2 2" xfId="24052"/>
    <cellStyle name="Normal 62 2 3" xfId="24053"/>
    <cellStyle name="Normal 62 2 3 2" xfId="24054"/>
    <cellStyle name="Normal 62 2 4" xfId="24055"/>
    <cellStyle name="Normal 62 2 5" xfId="24050"/>
    <cellStyle name="Normal 62 3" xfId="5084"/>
    <cellStyle name="Normal 62 3 2" xfId="24057"/>
    <cellStyle name="Normal 62 3 3" xfId="24056"/>
    <cellStyle name="Normal 62 4" xfId="24058"/>
    <cellStyle name="Normal 62 4 2" xfId="24059"/>
    <cellStyle name="Normal 62 5" xfId="24060"/>
    <cellStyle name="Normal 62 6" xfId="24061"/>
    <cellStyle name="Normal 62 7" xfId="24049"/>
    <cellStyle name="Normal 63" xfId="2453"/>
    <cellStyle name="Normal 63 2" xfId="6700"/>
    <cellStyle name="Normal 63 2 2" xfId="24064"/>
    <cellStyle name="Normal 63 2 2 2" xfId="24065"/>
    <cellStyle name="Normal 63 2 3" xfId="24066"/>
    <cellStyle name="Normal 63 2 3 2" xfId="24067"/>
    <cellStyle name="Normal 63 2 4" xfId="24068"/>
    <cellStyle name="Normal 63 2 5" xfId="24063"/>
    <cellStyle name="Normal 63 3" xfId="5085"/>
    <cellStyle name="Normal 63 3 2" xfId="24070"/>
    <cellStyle name="Normal 63 3 3" xfId="24069"/>
    <cellStyle name="Normal 63 4" xfId="24071"/>
    <cellStyle name="Normal 63 4 2" xfId="24072"/>
    <cellStyle name="Normal 63 5" xfId="24073"/>
    <cellStyle name="Normal 63 6" xfId="24074"/>
    <cellStyle name="Normal 63 7" xfId="24062"/>
    <cellStyle name="Normal 64" xfId="2454"/>
    <cellStyle name="Normal 64 2" xfId="6701"/>
    <cellStyle name="Normal 64 2 2" xfId="24077"/>
    <cellStyle name="Normal 64 2 2 2" xfId="24078"/>
    <cellStyle name="Normal 64 2 3" xfId="24079"/>
    <cellStyle name="Normal 64 2 3 2" xfId="24080"/>
    <cellStyle name="Normal 64 2 4" xfId="24081"/>
    <cellStyle name="Normal 64 2 5" xfId="24076"/>
    <cellStyle name="Normal 64 3" xfId="5086"/>
    <cellStyle name="Normal 64 3 2" xfId="24083"/>
    <cellStyle name="Normal 64 3 3" xfId="24082"/>
    <cellStyle name="Normal 64 4" xfId="24084"/>
    <cellStyle name="Normal 64 4 2" xfId="24085"/>
    <cellStyle name="Normal 64 5" xfId="24086"/>
    <cellStyle name="Normal 64 6" xfId="24087"/>
    <cellStyle name="Normal 64 7" xfId="24075"/>
    <cellStyle name="Normal 65" xfId="2455"/>
    <cellStyle name="Normal 65 2" xfId="6702"/>
    <cellStyle name="Normal 65 2 2" xfId="24090"/>
    <cellStyle name="Normal 65 2 2 2" xfId="24091"/>
    <cellStyle name="Normal 65 2 3" xfId="24092"/>
    <cellStyle name="Normal 65 2 3 2" xfId="24093"/>
    <cellStyle name="Normal 65 2 4" xfId="24094"/>
    <cellStyle name="Normal 65 2 5" xfId="24089"/>
    <cellStyle name="Normal 65 3" xfId="5087"/>
    <cellStyle name="Normal 65 3 2" xfId="24096"/>
    <cellStyle name="Normal 65 3 3" xfId="24095"/>
    <cellStyle name="Normal 65 4" xfId="24097"/>
    <cellStyle name="Normal 65 4 2" xfId="24098"/>
    <cellStyle name="Normal 65 5" xfId="24099"/>
    <cellStyle name="Normal 65 6" xfId="24100"/>
    <cellStyle name="Normal 65 7" xfId="24088"/>
    <cellStyle name="Normal 66" xfId="2456"/>
    <cellStyle name="Normal 66 2" xfId="6703"/>
    <cellStyle name="Normal 66 2 2" xfId="24103"/>
    <cellStyle name="Normal 66 2 2 2" xfId="24104"/>
    <cellStyle name="Normal 66 2 3" xfId="24105"/>
    <cellStyle name="Normal 66 2 3 2" xfId="24106"/>
    <cellStyle name="Normal 66 2 4" xfId="24107"/>
    <cellStyle name="Normal 66 2 5" xfId="24102"/>
    <cellStyle name="Normal 66 3" xfId="5088"/>
    <cellStyle name="Normal 66 3 2" xfId="24109"/>
    <cellStyle name="Normal 66 3 3" xfId="24108"/>
    <cellStyle name="Normal 66 4" xfId="24110"/>
    <cellStyle name="Normal 66 4 2" xfId="24111"/>
    <cellStyle name="Normal 66 5" xfId="24112"/>
    <cellStyle name="Normal 66 6" xfId="24113"/>
    <cellStyle name="Normal 66 7" xfId="24101"/>
    <cellStyle name="Normal 67" xfId="2457"/>
    <cellStyle name="Normal 67 2" xfId="6704"/>
    <cellStyle name="Normal 67 2 2" xfId="24116"/>
    <cellStyle name="Normal 67 2 2 2" xfId="24117"/>
    <cellStyle name="Normal 67 2 3" xfId="24118"/>
    <cellStyle name="Normal 67 2 3 2" xfId="24119"/>
    <cellStyle name="Normal 67 2 4" xfId="24120"/>
    <cellStyle name="Normal 67 2 5" xfId="24115"/>
    <cellStyle name="Normal 67 3" xfId="5089"/>
    <cellStyle name="Normal 67 3 2" xfId="24122"/>
    <cellStyle name="Normal 67 3 3" xfId="24121"/>
    <cellStyle name="Normal 67 4" xfId="24123"/>
    <cellStyle name="Normal 67 4 2" xfId="24124"/>
    <cellStyle name="Normal 67 5" xfId="24125"/>
    <cellStyle name="Normal 67 6" xfId="24126"/>
    <cellStyle name="Normal 67 7" xfId="24114"/>
    <cellStyle name="Normal 68" xfId="2458"/>
    <cellStyle name="Normal 68 2" xfId="6705"/>
    <cellStyle name="Normal 68 2 2" xfId="24129"/>
    <cellStyle name="Normal 68 2 2 2" xfId="24130"/>
    <cellStyle name="Normal 68 2 3" xfId="24131"/>
    <cellStyle name="Normal 68 2 3 2" xfId="24132"/>
    <cellStyle name="Normal 68 2 4" xfId="24133"/>
    <cellStyle name="Normal 68 2 5" xfId="24128"/>
    <cellStyle name="Normal 68 3" xfId="5090"/>
    <cellStyle name="Normal 68 3 2" xfId="24135"/>
    <cellStyle name="Normal 68 3 3" xfId="24134"/>
    <cellStyle name="Normal 68 4" xfId="24136"/>
    <cellStyle name="Normal 68 4 2" xfId="24137"/>
    <cellStyle name="Normal 68 5" xfId="24138"/>
    <cellStyle name="Normal 68 6" xfId="24139"/>
    <cellStyle name="Normal 68 7" xfId="24127"/>
    <cellStyle name="Normal 69" xfId="2459"/>
    <cellStyle name="Normal 69 2" xfId="6706"/>
    <cellStyle name="Normal 69 2 2" xfId="24142"/>
    <cellStyle name="Normal 69 2 2 2" xfId="24143"/>
    <cellStyle name="Normal 69 2 3" xfId="24144"/>
    <cellStyle name="Normal 69 2 3 2" xfId="24145"/>
    <cellStyle name="Normal 69 2 4" xfId="24146"/>
    <cellStyle name="Normal 69 2 5" xfId="24141"/>
    <cellStyle name="Normal 69 3" xfId="5091"/>
    <cellStyle name="Normal 69 3 2" xfId="24148"/>
    <cellStyle name="Normal 69 3 3" xfId="24147"/>
    <cellStyle name="Normal 69 4" xfId="24149"/>
    <cellStyle name="Normal 69 4 2" xfId="24150"/>
    <cellStyle name="Normal 69 5" xfId="24151"/>
    <cellStyle name="Normal 69 6" xfId="24152"/>
    <cellStyle name="Normal 69 7" xfId="24140"/>
    <cellStyle name="Normal 7" xfId="2460"/>
    <cellStyle name="Normal 7 10" xfId="2461"/>
    <cellStyle name="Normal 7 10 2" xfId="6708"/>
    <cellStyle name="Normal 7 10 2 2" xfId="24156"/>
    <cellStyle name="Normal 7 10 2 2 2" xfId="24157"/>
    <cellStyle name="Normal 7 10 2 3" xfId="24158"/>
    <cellStyle name="Normal 7 10 2 3 2" xfId="24159"/>
    <cellStyle name="Normal 7 10 2 4" xfId="24160"/>
    <cellStyle name="Normal 7 10 2 5" xfId="24155"/>
    <cellStyle name="Normal 7 10 3" xfId="5093"/>
    <cellStyle name="Normal 7 10 3 2" xfId="24162"/>
    <cellStyle name="Normal 7 10 3 3" xfId="24161"/>
    <cellStyle name="Normal 7 10 4" xfId="24163"/>
    <cellStyle name="Normal 7 10 4 2" xfId="24164"/>
    <cellStyle name="Normal 7 10 5" xfId="24165"/>
    <cellStyle name="Normal 7 10 6" xfId="24166"/>
    <cellStyle name="Normal 7 10 7" xfId="24154"/>
    <cellStyle name="Normal 7 11" xfId="2462"/>
    <cellStyle name="Normal 7 11 2" xfId="6709"/>
    <cellStyle name="Normal 7 11 2 2" xfId="24169"/>
    <cellStyle name="Normal 7 11 2 2 2" xfId="24170"/>
    <cellStyle name="Normal 7 11 2 3" xfId="24171"/>
    <cellStyle name="Normal 7 11 2 3 2" xfId="24172"/>
    <cellStyle name="Normal 7 11 2 4" xfId="24173"/>
    <cellStyle name="Normal 7 11 2 5" xfId="24168"/>
    <cellStyle name="Normal 7 11 3" xfId="5094"/>
    <cellStyle name="Normal 7 11 3 2" xfId="24175"/>
    <cellStyle name="Normal 7 11 3 3" xfId="24174"/>
    <cellStyle name="Normal 7 11 4" xfId="24176"/>
    <cellStyle name="Normal 7 11 4 2" xfId="24177"/>
    <cellStyle name="Normal 7 11 5" xfId="24178"/>
    <cellStyle name="Normal 7 11 6" xfId="24179"/>
    <cellStyle name="Normal 7 11 7" xfId="24167"/>
    <cellStyle name="Normal 7 12" xfId="2463"/>
    <cellStyle name="Normal 7 12 2" xfId="6710"/>
    <cellStyle name="Normal 7 12 2 2" xfId="24182"/>
    <cellStyle name="Normal 7 12 2 2 2" xfId="24183"/>
    <cellStyle name="Normal 7 12 2 3" xfId="24184"/>
    <cellStyle name="Normal 7 12 2 3 2" xfId="24185"/>
    <cellStyle name="Normal 7 12 2 4" xfId="24186"/>
    <cellStyle name="Normal 7 12 2 5" xfId="24181"/>
    <cellStyle name="Normal 7 12 3" xfId="5095"/>
    <cellStyle name="Normal 7 12 3 2" xfId="24188"/>
    <cellStyle name="Normal 7 12 3 3" xfId="24187"/>
    <cellStyle name="Normal 7 12 4" xfId="24189"/>
    <cellStyle name="Normal 7 12 4 2" xfId="24190"/>
    <cellStyle name="Normal 7 12 5" xfId="24191"/>
    <cellStyle name="Normal 7 12 6" xfId="24192"/>
    <cellStyle name="Normal 7 12 7" xfId="24180"/>
    <cellStyle name="Normal 7 13" xfId="2464"/>
    <cellStyle name="Normal 7 13 2" xfId="6711"/>
    <cellStyle name="Normal 7 13 2 2" xfId="24195"/>
    <cellStyle name="Normal 7 13 2 2 2" xfId="24196"/>
    <cellStyle name="Normal 7 13 2 3" xfId="24197"/>
    <cellStyle name="Normal 7 13 2 3 2" xfId="24198"/>
    <cellStyle name="Normal 7 13 2 4" xfId="24199"/>
    <cellStyle name="Normal 7 13 2 5" xfId="24194"/>
    <cellStyle name="Normal 7 13 3" xfId="5096"/>
    <cellStyle name="Normal 7 13 3 2" xfId="24201"/>
    <cellStyle name="Normal 7 13 3 3" xfId="24200"/>
    <cellStyle name="Normal 7 13 4" xfId="24202"/>
    <cellStyle name="Normal 7 13 4 2" xfId="24203"/>
    <cellStyle name="Normal 7 13 5" xfId="24204"/>
    <cellStyle name="Normal 7 13 6" xfId="24205"/>
    <cellStyle name="Normal 7 13 7" xfId="24193"/>
    <cellStyle name="Normal 7 14" xfId="2465"/>
    <cellStyle name="Normal 7 14 2" xfId="6712"/>
    <cellStyle name="Normal 7 14 2 2" xfId="24208"/>
    <cellStyle name="Normal 7 14 2 2 2" xfId="24209"/>
    <cellStyle name="Normal 7 14 2 3" xfId="24210"/>
    <cellStyle name="Normal 7 14 2 3 2" xfId="24211"/>
    <cellStyle name="Normal 7 14 2 4" xfId="24212"/>
    <cellStyle name="Normal 7 14 2 5" xfId="24207"/>
    <cellStyle name="Normal 7 14 3" xfId="5097"/>
    <cellStyle name="Normal 7 14 3 2" xfId="24214"/>
    <cellStyle name="Normal 7 14 3 3" xfId="24213"/>
    <cellStyle name="Normal 7 14 4" xfId="24215"/>
    <cellStyle name="Normal 7 14 4 2" xfId="24216"/>
    <cellStyle name="Normal 7 14 5" xfId="24217"/>
    <cellStyle name="Normal 7 14 6" xfId="24218"/>
    <cellStyle name="Normal 7 14 7" xfId="24206"/>
    <cellStyle name="Normal 7 15" xfId="2466"/>
    <cellStyle name="Normal 7 15 2" xfId="6713"/>
    <cellStyle name="Normal 7 15 2 2" xfId="24221"/>
    <cellStyle name="Normal 7 15 2 2 2" xfId="24222"/>
    <cellStyle name="Normal 7 15 2 3" xfId="24223"/>
    <cellStyle name="Normal 7 15 2 3 2" xfId="24224"/>
    <cellStyle name="Normal 7 15 2 4" xfId="24225"/>
    <cellStyle name="Normal 7 15 2 5" xfId="24220"/>
    <cellStyle name="Normal 7 15 3" xfId="5098"/>
    <cellStyle name="Normal 7 15 3 2" xfId="24227"/>
    <cellStyle name="Normal 7 15 3 3" xfId="24226"/>
    <cellStyle name="Normal 7 15 4" xfId="24228"/>
    <cellStyle name="Normal 7 15 4 2" xfId="24229"/>
    <cellStyle name="Normal 7 15 5" xfId="24230"/>
    <cellStyle name="Normal 7 15 6" xfId="24231"/>
    <cellStyle name="Normal 7 15 7" xfId="24219"/>
    <cellStyle name="Normal 7 16" xfId="2467"/>
    <cellStyle name="Normal 7 16 2" xfId="6714"/>
    <cellStyle name="Normal 7 16 2 2" xfId="24234"/>
    <cellStyle name="Normal 7 16 2 2 2" xfId="24235"/>
    <cellStyle name="Normal 7 16 2 3" xfId="24236"/>
    <cellStyle name="Normal 7 16 2 3 2" xfId="24237"/>
    <cellStyle name="Normal 7 16 2 4" xfId="24238"/>
    <cellStyle name="Normal 7 16 2 5" xfId="24233"/>
    <cellStyle name="Normal 7 16 3" xfId="5099"/>
    <cellStyle name="Normal 7 16 3 2" xfId="24240"/>
    <cellStyle name="Normal 7 16 3 3" xfId="24239"/>
    <cellStyle name="Normal 7 16 4" xfId="24241"/>
    <cellStyle name="Normal 7 16 4 2" xfId="24242"/>
    <cellStyle name="Normal 7 16 5" xfId="24243"/>
    <cellStyle name="Normal 7 16 6" xfId="24244"/>
    <cellStyle name="Normal 7 16 7" xfId="24232"/>
    <cellStyle name="Normal 7 17" xfId="2468"/>
    <cellStyle name="Normal 7 17 2" xfId="6715"/>
    <cellStyle name="Normal 7 17 2 2" xfId="24247"/>
    <cellStyle name="Normal 7 17 2 2 2" xfId="24248"/>
    <cellStyle name="Normal 7 17 2 3" xfId="24249"/>
    <cellStyle name="Normal 7 17 2 3 2" xfId="24250"/>
    <cellStyle name="Normal 7 17 2 4" xfId="24251"/>
    <cellStyle name="Normal 7 17 2 5" xfId="24246"/>
    <cellStyle name="Normal 7 17 3" xfId="5100"/>
    <cellStyle name="Normal 7 17 3 2" xfId="24253"/>
    <cellStyle name="Normal 7 17 3 3" xfId="24252"/>
    <cellStyle name="Normal 7 17 4" xfId="24254"/>
    <cellStyle name="Normal 7 17 4 2" xfId="24255"/>
    <cellStyle name="Normal 7 17 5" xfId="24256"/>
    <cellStyle name="Normal 7 17 6" xfId="24257"/>
    <cellStyle name="Normal 7 17 7" xfId="24245"/>
    <cellStyle name="Normal 7 18" xfId="2469"/>
    <cellStyle name="Normal 7 18 2" xfId="6716"/>
    <cellStyle name="Normal 7 18 2 2" xfId="24260"/>
    <cellStyle name="Normal 7 18 2 2 2" xfId="24261"/>
    <cellStyle name="Normal 7 18 2 3" xfId="24262"/>
    <cellStyle name="Normal 7 18 2 3 2" xfId="24263"/>
    <cellStyle name="Normal 7 18 2 4" xfId="24264"/>
    <cellStyle name="Normal 7 18 2 5" xfId="24259"/>
    <cellStyle name="Normal 7 18 3" xfId="5101"/>
    <cellStyle name="Normal 7 18 3 2" xfId="24266"/>
    <cellStyle name="Normal 7 18 3 3" xfId="24265"/>
    <cellStyle name="Normal 7 18 4" xfId="24267"/>
    <cellStyle name="Normal 7 18 4 2" xfId="24268"/>
    <cellStyle name="Normal 7 18 5" xfId="24269"/>
    <cellStyle name="Normal 7 18 6" xfId="24270"/>
    <cellStyle name="Normal 7 18 7" xfId="24258"/>
    <cellStyle name="Normal 7 19" xfId="2470"/>
    <cellStyle name="Normal 7 19 2" xfId="6717"/>
    <cellStyle name="Normal 7 19 2 2" xfId="24273"/>
    <cellStyle name="Normal 7 19 2 2 2" xfId="24274"/>
    <cellStyle name="Normal 7 19 2 3" xfId="24275"/>
    <cellStyle name="Normal 7 19 2 3 2" xfId="24276"/>
    <cellStyle name="Normal 7 19 2 4" xfId="24277"/>
    <cellStyle name="Normal 7 19 2 5" xfId="24272"/>
    <cellStyle name="Normal 7 19 3" xfId="5102"/>
    <cellStyle name="Normal 7 19 3 2" xfId="24279"/>
    <cellStyle name="Normal 7 19 3 3" xfId="24278"/>
    <cellStyle name="Normal 7 19 4" xfId="24280"/>
    <cellStyle name="Normal 7 19 4 2" xfId="24281"/>
    <cellStyle name="Normal 7 19 5" xfId="24282"/>
    <cellStyle name="Normal 7 19 6" xfId="24283"/>
    <cellStyle name="Normal 7 19 7" xfId="24271"/>
    <cellStyle name="Normal 7 2" xfId="2471"/>
    <cellStyle name="Normal 7 2 2" xfId="6718"/>
    <cellStyle name="Normal 7 2 2 10" xfId="12486"/>
    <cellStyle name="Normal 7 2 2 10 2" xfId="18270"/>
    <cellStyle name="Normal 7 2 2 10 3" xfId="15089"/>
    <cellStyle name="Normal 7 2 2 11" xfId="12487"/>
    <cellStyle name="Normal 7 2 2 11 2" xfId="18271"/>
    <cellStyle name="Normal 7 2 2 11 3" xfId="15090"/>
    <cellStyle name="Normal 7 2 2 2" xfId="12488"/>
    <cellStyle name="Normal 7 2 2 2 2" xfId="24286"/>
    <cellStyle name="Normal 7 2 2 2 3" xfId="24285"/>
    <cellStyle name="Normal 7 2 2 3" xfId="12489"/>
    <cellStyle name="Normal 7 2 2 3 2" xfId="24288"/>
    <cellStyle name="Normal 7 2 2 3 3" xfId="24287"/>
    <cellStyle name="Normal 7 2 2 4" xfId="12490"/>
    <cellStyle name="Normal 7 2 2 4 2" xfId="24289"/>
    <cellStyle name="Normal 7 2 2 5" xfId="12491"/>
    <cellStyle name="Normal 7 2 2 5 2" xfId="12492"/>
    <cellStyle name="Normal 7 2 2 5 2 2" xfId="12493"/>
    <cellStyle name="Normal 7 2 2 5 2 2 2" xfId="18274"/>
    <cellStyle name="Normal 7 2 2 5 2 2 3" xfId="15093"/>
    <cellStyle name="Normal 7 2 2 5 2 3" xfId="12494"/>
    <cellStyle name="Normal 7 2 2 5 2 3 2" xfId="18275"/>
    <cellStyle name="Normal 7 2 2 5 2 3 3" xfId="15094"/>
    <cellStyle name="Normal 7 2 2 5 2 4" xfId="18273"/>
    <cellStyle name="Normal 7 2 2 5 2 5" xfId="15092"/>
    <cellStyle name="Normal 7 2 2 5 3" xfId="12495"/>
    <cellStyle name="Normal 7 2 2 5 3 2" xfId="18276"/>
    <cellStyle name="Normal 7 2 2 5 3 3" xfId="15095"/>
    <cellStyle name="Normal 7 2 2 5 4" xfId="12496"/>
    <cellStyle name="Normal 7 2 2 5 4 2" xfId="18277"/>
    <cellStyle name="Normal 7 2 2 5 4 3" xfId="15096"/>
    <cellStyle name="Normal 7 2 2 5 5" xfId="18272"/>
    <cellStyle name="Normal 7 2 2 5 6" xfId="15091"/>
    <cellStyle name="Normal 7 2 2 6" xfId="12497"/>
    <cellStyle name="Normal 7 2 2 6 2" xfId="12498"/>
    <cellStyle name="Normal 7 2 2 6 2 2" xfId="18279"/>
    <cellStyle name="Normal 7 2 2 6 2 3" xfId="15098"/>
    <cellStyle name="Normal 7 2 2 6 3" xfId="12499"/>
    <cellStyle name="Normal 7 2 2 6 3 2" xfId="18280"/>
    <cellStyle name="Normal 7 2 2 6 3 3" xfId="15099"/>
    <cellStyle name="Normal 7 2 2 6 4" xfId="18278"/>
    <cellStyle name="Normal 7 2 2 6 5" xfId="15097"/>
    <cellStyle name="Normal 7 2 2 7" xfId="12500"/>
    <cellStyle name="Normal 7 2 2 7 2" xfId="12501"/>
    <cellStyle name="Normal 7 2 2 7 2 2" xfId="18282"/>
    <cellStyle name="Normal 7 2 2 7 2 3" xfId="15101"/>
    <cellStyle name="Normal 7 2 2 7 3" xfId="12502"/>
    <cellStyle name="Normal 7 2 2 7 3 2" xfId="18283"/>
    <cellStyle name="Normal 7 2 2 7 3 3" xfId="15102"/>
    <cellStyle name="Normal 7 2 2 7 4" xfId="18281"/>
    <cellStyle name="Normal 7 2 2 7 5" xfId="15100"/>
    <cellStyle name="Normal 7 2 2 8" xfId="12503"/>
    <cellStyle name="Normal 7 2 2 8 2" xfId="12504"/>
    <cellStyle name="Normal 7 2 2 8 2 2" xfId="18285"/>
    <cellStyle name="Normal 7 2 2 8 2 3" xfId="15104"/>
    <cellStyle name="Normal 7 2 2 8 3" xfId="12505"/>
    <cellStyle name="Normal 7 2 2 8 3 2" xfId="18286"/>
    <cellStyle name="Normal 7 2 2 8 3 3" xfId="15105"/>
    <cellStyle name="Normal 7 2 2 8 4" xfId="18284"/>
    <cellStyle name="Normal 7 2 2 8 5" xfId="15103"/>
    <cellStyle name="Normal 7 2 2 9" xfId="12506"/>
    <cellStyle name="Normal 7 2 2 9 2" xfId="12507"/>
    <cellStyle name="Normal 7 2 2 9 2 2" xfId="18288"/>
    <cellStyle name="Normal 7 2 2 9 2 3" xfId="15107"/>
    <cellStyle name="Normal 7 2 2 9 3" xfId="12508"/>
    <cellStyle name="Normal 7 2 2 9 3 2" xfId="18289"/>
    <cellStyle name="Normal 7 2 2 9 3 3" xfId="15108"/>
    <cellStyle name="Normal 7 2 2 9 4" xfId="18287"/>
    <cellStyle name="Normal 7 2 2 9 5" xfId="15106"/>
    <cellStyle name="Normal 7 2 3" xfId="5103"/>
    <cellStyle name="Normal 7 2 3 2" xfId="24291"/>
    <cellStyle name="Normal 7 2 3 3" xfId="24290"/>
    <cellStyle name="Normal 7 2 4" xfId="12509"/>
    <cellStyle name="Normal 7 2 4 2" xfId="24293"/>
    <cellStyle name="Normal 7 2 4 3" xfId="24292"/>
    <cellStyle name="Normal 7 2 5" xfId="12510"/>
    <cellStyle name="Normal 7 2 5 10" xfId="15109"/>
    <cellStyle name="Normal 7 2 5 2" xfId="12511"/>
    <cellStyle name="Normal 7 2 5 2 2" xfId="12512"/>
    <cellStyle name="Normal 7 2 5 2 2 2" xfId="12513"/>
    <cellStyle name="Normal 7 2 5 2 2 2 2" xfId="18293"/>
    <cellStyle name="Normal 7 2 5 2 2 2 3" xfId="15112"/>
    <cellStyle name="Normal 7 2 5 2 2 3" xfId="12514"/>
    <cellStyle name="Normal 7 2 5 2 2 3 2" xfId="18294"/>
    <cellStyle name="Normal 7 2 5 2 2 3 3" xfId="15113"/>
    <cellStyle name="Normal 7 2 5 2 2 4" xfId="18292"/>
    <cellStyle name="Normal 7 2 5 2 2 5" xfId="15111"/>
    <cellStyle name="Normal 7 2 5 2 3" xfId="12515"/>
    <cellStyle name="Normal 7 2 5 2 3 2" xfId="18295"/>
    <cellStyle name="Normal 7 2 5 2 3 3" xfId="15114"/>
    <cellStyle name="Normal 7 2 5 2 4" xfId="12516"/>
    <cellStyle name="Normal 7 2 5 2 4 2" xfId="18296"/>
    <cellStyle name="Normal 7 2 5 2 4 3" xfId="15115"/>
    <cellStyle name="Normal 7 2 5 2 5" xfId="18291"/>
    <cellStyle name="Normal 7 2 5 2 6" xfId="15110"/>
    <cellStyle name="Normal 7 2 5 3" xfId="12517"/>
    <cellStyle name="Normal 7 2 5 3 2" xfId="12518"/>
    <cellStyle name="Normal 7 2 5 3 2 2" xfId="18298"/>
    <cellStyle name="Normal 7 2 5 3 2 3" xfId="15117"/>
    <cellStyle name="Normal 7 2 5 3 3" xfId="12519"/>
    <cellStyle name="Normal 7 2 5 3 3 2" xfId="18299"/>
    <cellStyle name="Normal 7 2 5 3 3 3" xfId="15118"/>
    <cellStyle name="Normal 7 2 5 3 4" xfId="18297"/>
    <cellStyle name="Normal 7 2 5 3 5" xfId="15116"/>
    <cellStyle name="Normal 7 2 5 4" xfId="12520"/>
    <cellStyle name="Normal 7 2 5 4 2" xfId="12521"/>
    <cellStyle name="Normal 7 2 5 4 2 2" xfId="18301"/>
    <cellStyle name="Normal 7 2 5 4 2 3" xfId="15120"/>
    <cellStyle name="Normal 7 2 5 4 3" xfId="12522"/>
    <cellStyle name="Normal 7 2 5 4 3 2" xfId="18302"/>
    <cellStyle name="Normal 7 2 5 4 3 3" xfId="15121"/>
    <cellStyle name="Normal 7 2 5 4 4" xfId="18300"/>
    <cellStyle name="Normal 7 2 5 4 5" xfId="15119"/>
    <cellStyle name="Normal 7 2 5 5" xfId="12523"/>
    <cellStyle name="Normal 7 2 5 5 2" xfId="12524"/>
    <cellStyle name="Normal 7 2 5 5 2 2" xfId="18304"/>
    <cellStyle name="Normal 7 2 5 5 2 3" xfId="15123"/>
    <cellStyle name="Normal 7 2 5 5 3" xfId="12525"/>
    <cellStyle name="Normal 7 2 5 5 3 2" xfId="18305"/>
    <cellStyle name="Normal 7 2 5 5 3 3" xfId="15124"/>
    <cellStyle name="Normal 7 2 5 5 4" xfId="18303"/>
    <cellStyle name="Normal 7 2 5 5 5" xfId="15122"/>
    <cellStyle name="Normal 7 2 5 6" xfId="12526"/>
    <cellStyle name="Normal 7 2 5 6 2" xfId="12527"/>
    <cellStyle name="Normal 7 2 5 6 2 2" xfId="18307"/>
    <cellStyle name="Normal 7 2 5 6 2 3" xfId="15126"/>
    <cellStyle name="Normal 7 2 5 6 3" xfId="12528"/>
    <cellStyle name="Normal 7 2 5 6 3 2" xfId="18308"/>
    <cellStyle name="Normal 7 2 5 6 3 3" xfId="15127"/>
    <cellStyle name="Normal 7 2 5 6 4" xfId="18306"/>
    <cellStyle name="Normal 7 2 5 6 5" xfId="15125"/>
    <cellStyle name="Normal 7 2 5 7" xfId="12529"/>
    <cellStyle name="Normal 7 2 5 7 2" xfId="18309"/>
    <cellStyle name="Normal 7 2 5 7 3" xfId="15128"/>
    <cellStyle name="Normal 7 2 5 8" xfId="12530"/>
    <cellStyle name="Normal 7 2 5 8 2" xfId="18310"/>
    <cellStyle name="Normal 7 2 5 8 3" xfId="15129"/>
    <cellStyle name="Normal 7 2 5 9" xfId="18290"/>
    <cellStyle name="Normal 7 2 6" xfId="12531"/>
    <cellStyle name="Normal 7 2 6 10" xfId="24294"/>
    <cellStyle name="Normal 7 2 6 11" xfId="15130"/>
    <cellStyle name="Normal 7 2 6 2" xfId="12532"/>
    <cellStyle name="Normal 7 2 6 2 2" xfId="12533"/>
    <cellStyle name="Normal 7 2 6 2 2 2" xfId="12534"/>
    <cellStyle name="Normal 7 2 6 2 2 2 2" xfId="18314"/>
    <cellStyle name="Normal 7 2 6 2 2 2 3" xfId="15133"/>
    <cellStyle name="Normal 7 2 6 2 2 3" xfId="12535"/>
    <cellStyle name="Normal 7 2 6 2 2 3 2" xfId="18315"/>
    <cellStyle name="Normal 7 2 6 2 2 3 3" xfId="15134"/>
    <cellStyle name="Normal 7 2 6 2 2 4" xfId="18313"/>
    <cellStyle name="Normal 7 2 6 2 2 5" xfId="15132"/>
    <cellStyle name="Normal 7 2 6 2 3" xfId="12536"/>
    <cellStyle name="Normal 7 2 6 2 3 2" xfId="18316"/>
    <cellStyle name="Normal 7 2 6 2 3 3" xfId="15135"/>
    <cellStyle name="Normal 7 2 6 2 4" xfId="12537"/>
    <cellStyle name="Normal 7 2 6 2 4 2" xfId="18317"/>
    <cellStyle name="Normal 7 2 6 2 4 3" xfId="15136"/>
    <cellStyle name="Normal 7 2 6 2 5" xfId="18312"/>
    <cellStyle name="Normal 7 2 6 2 6" xfId="15131"/>
    <cellStyle name="Normal 7 2 6 3" xfId="12538"/>
    <cellStyle name="Normal 7 2 6 3 2" xfId="12539"/>
    <cellStyle name="Normal 7 2 6 3 2 2" xfId="18319"/>
    <cellStyle name="Normal 7 2 6 3 2 3" xfId="15138"/>
    <cellStyle name="Normal 7 2 6 3 3" xfId="12540"/>
    <cellStyle name="Normal 7 2 6 3 3 2" xfId="18320"/>
    <cellStyle name="Normal 7 2 6 3 3 3" xfId="15139"/>
    <cellStyle name="Normal 7 2 6 3 4" xfId="18318"/>
    <cellStyle name="Normal 7 2 6 3 5" xfId="15137"/>
    <cellStyle name="Normal 7 2 6 4" xfId="12541"/>
    <cellStyle name="Normal 7 2 6 4 2" xfId="12542"/>
    <cellStyle name="Normal 7 2 6 4 2 2" xfId="18322"/>
    <cellStyle name="Normal 7 2 6 4 2 3" xfId="15141"/>
    <cellStyle name="Normal 7 2 6 4 3" xfId="12543"/>
    <cellStyle name="Normal 7 2 6 4 3 2" xfId="18323"/>
    <cellStyle name="Normal 7 2 6 4 3 3" xfId="15142"/>
    <cellStyle name="Normal 7 2 6 4 4" xfId="18321"/>
    <cellStyle name="Normal 7 2 6 4 5" xfId="15140"/>
    <cellStyle name="Normal 7 2 6 5" xfId="12544"/>
    <cellStyle name="Normal 7 2 6 5 2" xfId="12545"/>
    <cellStyle name="Normal 7 2 6 5 2 2" xfId="18325"/>
    <cellStyle name="Normal 7 2 6 5 2 3" xfId="15144"/>
    <cellStyle name="Normal 7 2 6 5 3" xfId="12546"/>
    <cellStyle name="Normal 7 2 6 5 3 2" xfId="18326"/>
    <cellStyle name="Normal 7 2 6 5 3 3" xfId="15145"/>
    <cellStyle name="Normal 7 2 6 5 4" xfId="18324"/>
    <cellStyle name="Normal 7 2 6 5 5" xfId="15143"/>
    <cellStyle name="Normal 7 2 6 6" xfId="12547"/>
    <cellStyle name="Normal 7 2 6 6 2" xfId="12548"/>
    <cellStyle name="Normal 7 2 6 6 2 2" xfId="18328"/>
    <cellStyle name="Normal 7 2 6 6 2 3" xfId="15147"/>
    <cellStyle name="Normal 7 2 6 6 3" xfId="12549"/>
    <cellStyle name="Normal 7 2 6 6 3 2" xfId="18329"/>
    <cellStyle name="Normal 7 2 6 6 3 3" xfId="15148"/>
    <cellStyle name="Normal 7 2 6 6 4" xfId="18327"/>
    <cellStyle name="Normal 7 2 6 6 5" xfId="15146"/>
    <cellStyle name="Normal 7 2 6 7" xfId="12550"/>
    <cellStyle name="Normal 7 2 6 7 2" xfId="18330"/>
    <cellStyle name="Normal 7 2 6 7 3" xfId="15149"/>
    <cellStyle name="Normal 7 2 6 8" xfId="12551"/>
    <cellStyle name="Normal 7 2 6 8 2" xfId="18331"/>
    <cellStyle name="Normal 7 2 6 8 3" xfId="15150"/>
    <cellStyle name="Normal 7 2 6 9" xfId="18311"/>
    <cellStyle name="Normal 7 2 7" xfId="24284"/>
    <cellStyle name="Normal 7 20" xfId="2472"/>
    <cellStyle name="Normal 7 20 2" xfId="6719"/>
    <cellStyle name="Normal 7 20 2 2" xfId="24297"/>
    <cellStyle name="Normal 7 20 2 2 2" xfId="24298"/>
    <cellStyle name="Normal 7 20 2 3" xfId="24299"/>
    <cellStyle name="Normal 7 20 2 3 2" xfId="24300"/>
    <cellStyle name="Normal 7 20 2 4" xfId="24301"/>
    <cellStyle name="Normal 7 20 2 5" xfId="24296"/>
    <cellStyle name="Normal 7 20 3" xfId="5104"/>
    <cellStyle name="Normal 7 20 3 2" xfId="24303"/>
    <cellStyle name="Normal 7 20 3 3" xfId="24302"/>
    <cellStyle name="Normal 7 20 4" xfId="24304"/>
    <cellStyle name="Normal 7 20 4 2" xfId="24305"/>
    <cellStyle name="Normal 7 20 5" xfId="24306"/>
    <cellStyle name="Normal 7 20 6" xfId="24307"/>
    <cellStyle name="Normal 7 20 7" xfId="24295"/>
    <cellStyle name="Normal 7 21" xfId="2473"/>
    <cellStyle name="Normal 7 21 2" xfId="6720"/>
    <cellStyle name="Normal 7 21 2 2" xfId="24310"/>
    <cellStyle name="Normal 7 21 2 2 2" xfId="24311"/>
    <cellStyle name="Normal 7 21 2 3" xfId="24312"/>
    <cellStyle name="Normal 7 21 2 3 2" xfId="24313"/>
    <cellStyle name="Normal 7 21 2 4" xfId="24314"/>
    <cellStyle name="Normal 7 21 2 5" xfId="24309"/>
    <cellStyle name="Normal 7 21 3" xfId="5105"/>
    <cellStyle name="Normal 7 21 3 2" xfId="24316"/>
    <cellStyle name="Normal 7 21 3 3" xfId="24315"/>
    <cellStyle name="Normal 7 21 4" xfId="24317"/>
    <cellStyle name="Normal 7 21 4 2" xfId="24318"/>
    <cellStyle name="Normal 7 21 5" xfId="24319"/>
    <cellStyle name="Normal 7 21 6" xfId="24320"/>
    <cellStyle name="Normal 7 21 7" xfId="24308"/>
    <cellStyle name="Normal 7 22" xfId="2474"/>
    <cellStyle name="Normal 7 22 2" xfId="6721"/>
    <cellStyle name="Normal 7 22 2 2" xfId="24323"/>
    <cellStyle name="Normal 7 22 2 2 2" xfId="24324"/>
    <cellStyle name="Normal 7 22 2 3" xfId="24325"/>
    <cellStyle name="Normal 7 22 2 3 2" xfId="24326"/>
    <cellStyle name="Normal 7 22 2 4" xfId="24327"/>
    <cellStyle name="Normal 7 22 2 5" xfId="24322"/>
    <cellStyle name="Normal 7 22 3" xfId="5106"/>
    <cellStyle name="Normal 7 22 3 2" xfId="24329"/>
    <cellStyle name="Normal 7 22 3 3" xfId="24328"/>
    <cellStyle name="Normal 7 22 4" xfId="24330"/>
    <cellStyle name="Normal 7 22 4 2" xfId="24331"/>
    <cellStyle name="Normal 7 22 5" xfId="24332"/>
    <cellStyle name="Normal 7 22 6" xfId="24333"/>
    <cellStyle name="Normal 7 22 7" xfId="24321"/>
    <cellStyle name="Normal 7 23" xfId="2475"/>
    <cellStyle name="Normal 7 23 2" xfId="6722"/>
    <cellStyle name="Normal 7 23 2 2" xfId="24336"/>
    <cellStyle name="Normal 7 23 2 2 2" xfId="24337"/>
    <cellStyle name="Normal 7 23 2 3" xfId="24338"/>
    <cellStyle name="Normal 7 23 2 3 2" xfId="24339"/>
    <cellStyle name="Normal 7 23 2 4" xfId="24340"/>
    <cellStyle name="Normal 7 23 2 5" xfId="24335"/>
    <cellStyle name="Normal 7 23 3" xfId="5107"/>
    <cellStyle name="Normal 7 23 3 2" xfId="24342"/>
    <cellStyle name="Normal 7 23 3 3" xfId="24341"/>
    <cellStyle name="Normal 7 23 4" xfId="24343"/>
    <cellStyle name="Normal 7 23 4 2" xfId="24344"/>
    <cellStyle name="Normal 7 23 5" xfId="24345"/>
    <cellStyle name="Normal 7 23 6" xfId="24346"/>
    <cellStyle name="Normal 7 23 7" xfId="24334"/>
    <cellStyle name="Normal 7 24" xfId="2476"/>
    <cellStyle name="Normal 7 24 2" xfId="6723"/>
    <cellStyle name="Normal 7 24 2 2" xfId="24349"/>
    <cellStyle name="Normal 7 24 2 2 2" xfId="24350"/>
    <cellStyle name="Normal 7 24 2 3" xfId="24351"/>
    <cellStyle name="Normal 7 24 2 3 2" xfId="24352"/>
    <cellStyle name="Normal 7 24 2 4" xfId="24353"/>
    <cellStyle name="Normal 7 24 2 5" xfId="24348"/>
    <cellStyle name="Normal 7 24 3" xfId="5108"/>
    <cellStyle name="Normal 7 24 3 2" xfId="24355"/>
    <cellStyle name="Normal 7 24 3 3" xfId="24354"/>
    <cellStyle name="Normal 7 24 4" xfId="24356"/>
    <cellStyle name="Normal 7 24 4 2" xfId="24357"/>
    <cellStyle name="Normal 7 24 5" xfId="24358"/>
    <cellStyle name="Normal 7 24 6" xfId="24359"/>
    <cellStyle name="Normal 7 24 7" xfId="24347"/>
    <cellStyle name="Normal 7 25" xfId="2477"/>
    <cellStyle name="Normal 7 25 2" xfId="6724"/>
    <cellStyle name="Normal 7 25 2 2" xfId="24362"/>
    <cellStyle name="Normal 7 25 2 2 2" xfId="24363"/>
    <cellStyle name="Normal 7 25 2 3" xfId="24364"/>
    <cellStyle name="Normal 7 25 2 3 2" xfId="24365"/>
    <cellStyle name="Normal 7 25 2 4" xfId="24366"/>
    <cellStyle name="Normal 7 25 2 5" xfId="24361"/>
    <cellStyle name="Normal 7 25 3" xfId="5109"/>
    <cellStyle name="Normal 7 25 3 2" xfId="24368"/>
    <cellStyle name="Normal 7 25 3 3" xfId="24367"/>
    <cellStyle name="Normal 7 25 4" xfId="24369"/>
    <cellStyle name="Normal 7 25 4 2" xfId="24370"/>
    <cellStyle name="Normal 7 25 5" xfId="24371"/>
    <cellStyle name="Normal 7 25 6" xfId="24372"/>
    <cellStyle name="Normal 7 25 7" xfId="24360"/>
    <cellStyle name="Normal 7 26" xfId="2478"/>
    <cellStyle name="Normal 7 26 2" xfId="6725"/>
    <cellStyle name="Normal 7 26 2 2" xfId="24375"/>
    <cellStyle name="Normal 7 26 2 2 2" xfId="24376"/>
    <cellStyle name="Normal 7 26 2 3" xfId="24377"/>
    <cellStyle name="Normal 7 26 2 3 2" xfId="24378"/>
    <cellStyle name="Normal 7 26 2 4" xfId="24379"/>
    <cellStyle name="Normal 7 26 2 5" xfId="24374"/>
    <cellStyle name="Normal 7 26 3" xfId="5110"/>
    <cellStyle name="Normal 7 26 3 2" xfId="24381"/>
    <cellStyle name="Normal 7 26 3 3" xfId="24380"/>
    <cellStyle name="Normal 7 26 4" xfId="24382"/>
    <cellStyle name="Normal 7 26 4 2" xfId="24383"/>
    <cellStyle name="Normal 7 26 5" xfId="24384"/>
    <cellStyle name="Normal 7 26 6" xfId="24385"/>
    <cellStyle name="Normal 7 26 7" xfId="24373"/>
    <cellStyle name="Normal 7 27" xfId="2479"/>
    <cellStyle name="Normal 7 27 2" xfId="6726"/>
    <cellStyle name="Normal 7 27 2 2" xfId="24388"/>
    <cellStyle name="Normal 7 27 2 2 2" xfId="24389"/>
    <cellStyle name="Normal 7 27 2 3" xfId="24390"/>
    <cellStyle name="Normal 7 27 2 3 2" xfId="24391"/>
    <cellStyle name="Normal 7 27 2 4" xfId="24392"/>
    <cellStyle name="Normal 7 27 2 5" xfId="24387"/>
    <cellStyle name="Normal 7 27 3" xfId="5111"/>
    <cellStyle name="Normal 7 27 3 2" xfId="24394"/>
    <cellStyle name="Normal 7 27 3 3" xfId="24393"/>
    <cellStyle name="Normal 7 27 4" xfId="24395"/>
    <cellStyle name="Normal 7 27 4 2" xfId="24396"/>
    <cellStyle name="Normal 7 27 5" xfId="24397"/>
    <cellStyle name="Normal 7 27 6" xfId="24398"/>
    <cellStyle name="Normal 7 27 7" xfId="24386"/>
    <cellStyle name="Normal 7 28" xfId="2480"/>
    <cellStyle name="Normal 7 28 2" xfId="6727"/>
    <cellStyle name="Normal 7 28 2 2" xfId="24401"/>
    <cellStyle name="Normal 7 28 2 2 2" xfId="24402"/>
    <cellStyle name="Normal 7 28 2 3" xfId="24403"/>
    <cellStyle name="Normal 7 28 2 3 2" xfId="24404"/>
    <cellStyle name="Normal 7 28 2 4" xfId="24405"/>
    <cellStyle name="Normal 7 28 2 5" xfId="24400"/>
    <cellStyle name="Normal 7 28 3" xfId="5112"/>
    <cellStyle name="Normal 7 28 3 2" xfId="24407"/>
    <cellStyle name="Normal 7 28 3 3" xfId="24406"/>
    <cellStyle name="Normal 7 28 4" xfId="24408"/>
    <cellStyle name="Normal 7 28 4 2" xfId="24409"/>
    <cellStyle name="Normal 7 28 5" xfId="24410"/>
    <cellStyle name="Normal 7 28 6" xfId="24411"/>
    <cellStyle name="Normal 7 28 7" xfId="24399"/>
    <cellStyle name="Normal 7 29" xfId="2481"/>
    <cellStyle name="Normal 7 29 2" xfId="6728"/>
    <cellStyle name="Normal 7 29 2 2" xfId="24414"/>
    <cellStyle name="Normal 7 29 2 2 2" xfId="24415"/>
    <cellStyle name="Normal 7 29 2 3" xfId="24416"/>
    <cellStyle name="Normal 7 29 2 3 2" xfId="24417"/>
    <cellStyle name="Normal 7 29 2 4" xfId="24418"/>
    <cellStyle name="Normal 7 29 2 5" xfId="24413"/>
    <cellStyle name="Normal 7 29 3" xfId="5113"/>
    <cellStyle name="Normal 7 29 3 2" xfId="24420"/>
    <cellStyle name="Normal 7 29 3 3" xfId="24419"/>
    <cellStyle name="Normal 7 29 4" xfId="24421"/>
    <cellStyle name="Normal 7 29 4 2" xfId="24422"/>
    <cellStyle name="Normal 7 29 5" xfId="24423"/>
    <cellStyle name="Normal 7 29 6" xfId="24424"/>
    <cellStyle name="Normal 7 29 7" xfId="24412"/>
    <cellStyle name="Normal 7 3" xfId="2482"/>
    <cellStyle name="Normal 7 3 2" xfId="6729"/>
    <cellStyle name="Normal 7 3 2 2" xfId="24427"/>
    <cellStyle name="Normal 7 3 2 2 2" xfId="24428"/>
    <cellStyle name="Normal 7 3 2 3" xfId="24429"/>
    <cellStyle name="Normal 7 3 2 3 2" xfId="24430"/>
    <cellStyle name="Normal 7 3 2 4" xfId="24431"/>
    <cellStyle name="Normal 7 3 2 5" xfId="24426"/>
    <cellStyle name="Normal 7 3 3" xfId="5114"/>
    <cellStyle name="Normal 7 3 3 2" xfId="24433"/>
    <cellStyle name="Normal 7 3 3 3" xfId="24432"/>
    <cellStyle name="Normal 7 3 4" xfId="24434"/>
    <cellStyle name="Normal 7 3 4 2" xfId="24435"/>
    <cellStyle name="Normal 7 3 5" xfId="24436"/>
    <cellStyle name="Normal 7 3 6" xfId="24437"/>
    <cellStyle name="Normal 7 3 7" xfId="24425"/>
    <cellStyle name="Normal 7 30" xfId="2483"/>
    <cellStyle name="Normal 7 30 2" xfId="6730"/>
    <cellStyle name="Normal 7 30 2 2" xfId="24440"/>
    <cellStyle name="Normal 7 30 2 2 2" xfId="24441"/>
    <cellStyle name="Normal 7 30 2 3" xfId="24442"/>
    <cellStyle name="Normal 7 30 2 3 2" xfId="24443"/>
    <cellStyle name="Normal 7 30 2 4" xfId="24444"/>
    <cellStyle name="Normal 7 30 2 5" xfId="24439"/>
    <cellStyle name="Normal 7 30 3" xfId="5115"/>
    <cellStyle name="Normal 7 30 3 2" xfId="24446"/>
    <cellStyle name="Normal 7 30 3 3" xfId="24445"/>
    <cellStyle name="Normal 7 30 4" xfId="24447"/>
    <cellStyle name="Normal 7 30 4 2" xfId="24448"/>
    <cellStyle name="Normal 7 30 5" xfId="24449"/>
    <cellStyle name="Normal 7 30 6" xfId="24450"/>
    <cellStyle name="Normal 7 30 7" xfId="24438"/>
    <cellStyle name="Normal 7 31" xfId="2484"/>
    <cellStyle name="Normal 7 31 2" xfId="6731"/>
    <cellStyle name="Normal 7 31 2 2" xfId="24453"/>
    <cellStyle name="Normal 7 31 2 2 2" xfId="24454"/>
    <cellStyle name="Normal 7 31 2 3" xfId="24455"/>
    <cellStyle name="Normal 7 31 2 3 2" xfId="24456"/>
    <cellStyle name="Normal 7 31 2 4" xfId="24457"/>
    <cellStyle name="Normal 7 31 2 5" xfId="24452"/>
    <cellStyle name="Normal 7 31 3" xfId="5116"/>
    <cellStyle name="Normal 7 31 3 2" xfId="24459"/>
    <cellStyle name="Normal 7 31 3 3" xfId="24458"/>
    <cellStyle name="Normal 7 31 4" xfId="24460"/>
    <cellStyle name="Normal 7 31 4 2" xfId="24461"/>
    <cellStyle name="Normal 7 31 5" xfId="24462"/>
    <cellStyle name="Normal 7 31 6" xfId="24463"/>
    <cellStyle name="Normal 7 31 7" xfId="24451"/>
    <cellStyle name="Normal 7 32" xfId="2485"/>
    <cellStyle name="Normal 7 32 2" xfId="6732"/>
    <cellStyle name="Normal 7 32 2 2" xfId="24466"/>
    <cellStyle name="Normal 7 32 2 2 2" xfId="24467"/>
    <cellStyle name="Normal 7 32 2 3" xfId="24468"/>
    <cellStyle name="Normal 7 32 2 3 2" xfId="24469"/>
    <cellStyle name="Normal 7 32 2 4" xfId="24470"/>
    <cellStyle name="Normal 7 32 2 5" xfId="24465"/>
    <cellStyle name="Normal 7 32 3" xfId="5117"/>
    <cellStyle name="Normal 7 32 3 2" xfId="24472"/>
    <cellStyle name="Normal 7 32 3 3" xfId="24471"/>
    <cellStyle name="Normal 7 32 4" xfId="24473"/>
    <cellStyle name="Normal 7 32 4 2" xfId="24474"/>
    <cellStyle name="Normal 7 32 5" xfId="24475"/>
    <cellStyle name="Normal 7 32 6" xfId="24476"/>
    <cellStyle name="Normal 7 32 7" xfId="24464"/>
    <cellStyle name="Normal 7 33" xfId="2486"/>
    <cellStyle name="Normal 7 33 2" xfId="6733"/>
    <cellStyle name="Normal 7 33 2 2" xfId="24479"/>
    <cellStyle name="Normal 7 33 2 2 2" xfId="24480"/>
    <cellStyle name="Normal 7 33 2 3" xfId="24481"/>
    <cellStyle name="Normal 7 33 2 3 2" xfId="24482"/>
    <cellStyle name="Normal 7 33 2 4" xfId="24483"/>
    <cellStyle name="Normal 7 33 2 5" xfId="24478"/>
    <cellStyle name="Normal 7 33 3" xfId="5118"/>
    <cellStyle name="Normal 7 33 3 2" xfId="24485"/>
    <cellStyle name="Normal 7 33 3 3" xfId="24484"/>
    <cellStyle name="Normal 7 33 4" xfId="24486"/>
    <cellStyle name="Normal 7 33 4 2" xfId="24487"/>
    <cellStyle name="Normal 7 33 5" xfId="24488"/>
    <cellStyle name="Normal 7 33 6" xfId="24489"/>
    <cellStyle name="Normal 7 33 7" xfId="24477"/>
    <cellStyle name="Normal 7 34" xfId="2487"/>
    <cellStyle name="Normal 7 34 2" xfId="6734"/>
    <cellStyle name="Normal 7 34 2 2" xfId="24492"/>
    <cellStyle name="Normal 7 34 2 2 2" xfId="24493"/>
    <cellStyle name="Normal 7 34 2 3" xfId="24494"/>
    <cellStyle name="Normal 7 34 2 3 2" xfId="24495"/>
    <cellStyle name="Normal 7 34 2 4" xfId="24496"/>
    <cellStyle name="Normal 7 34 2 5" xfId="24491"/>
    <cellStyle name="Normal 7 34 3" xfId="5119"/>
    <cellStyle name="Normal 7 34 3 2" xfId="24498"/>
    <cellStyle name="Normal 7 34 3 3" xfId="24497"/>
    <cellStyle name="Normal 7 34 4" xfId="24499"/>
    <cellStyle name="Normal 7 34 4 2" xfId="24500"/>
    <cellStyle name="Normal 7 34 5" xfId="24501"/>
    <cellStyle name="Normal 7 34 6" xfId="24502"/>
    <cellStyle name="Normal 7 34 7" xfId="24490"/>
    <cellStyle name="Normal 7 35" xfId="2488"/>
    <cellStyle name="Normal 7 35 2" xfId="6735"/>
    <cellStyle name="Normal 7 35 2 2" xfId="24505"/>
    <cellStyle name="Normal 7 35 2 2 2" xfId="24506"/>
    <cellStyle name="Normal 7 35 2 3" xfId="24507"/>
    <cellStyle name="Normal 7 35 2 3 2" xfId="24508"/>
    <cellStyle name="Normal 7 35 2 4" xfId="24509"/>
    <cellStyle name="Normal 7 35 2 5" xfId="24504"/>
    <cellStyle name="Normal 7 35 3" xfId="5120"/>
    <cellStyle name="Normal 7 35 3 2" xfId="24511"/>
    <cellStyle name="Normal 7 35 3 3" xfId="24510"/>
    <cellStyle name="Normal 7 35 4" xfId="24512"/>
    <cellStyle name="Normal 7 35 4 2" xfId="24513"/>
    <cellStyle name="Normal 7 35 5" xfId="24514"/>
    <cellStyle name="Normal 7 35 6" xfId="24515"/>
    <cellStyle name="Normal 7 35 7" xfId="24503"/>
    <cellStyle name="Normal 7 36" xfId="2489"/>
    <cellStyle name="Normal 7 36 2" xfId="6736"/>
    <cellStyle name="Normal 7 36 2 2" xfId="24518"/>
    <cellStyle name="Normal 7 36 2 2 2" xfId="24519"/>
    <cellStyle name="Normal 7 36 2 3" xfId="24520"/>
    <cellStyle name="Normal 7 36 2 3 2" xfId="24521"/>
    <cellStyle name="Normal 7 36 2 4" xfId="24522"/>
    <cellStyle name="Normal 7 36 2 5" xfId="24517"/>
    <cellStyle name="Normal 7 36 3" xfId="5121"/>
    <cellStyle name="Normal 7 36 3 2" xfId="24524"/>
    <cellStyle name="Normal 7 36 3 3" xfId="24523"/>
    <cellStyle name="Normal 7 36 4" xfId="24525"/>
    <cellStyle name="Normal 7 36 4 2" xfId="24526"/>
    <cellStyle name="Normal 7 36 5" xfId="24527"/>
    <cellStyle name="Normal 7 36 6" xfId="24528"/>
    <cellStyle name="Normal 7 36 7" xfId="24516"/>
    <cellStyle name="Normal 7 37" xfId="2490"/>
    <cellStyle name="Normal 7 37 2" xfId="6737"/>
    <cellStyle name="Normal 7 37 2 2" xfId="24531"/>
    <cellStyle name="Normal 7 37 2 2 2" xfId="24532"/>
    <cellStyle name="Normal 7 37 2 3" xfId="24533"/>
    <cellStyle name="Normal 7 37 2 3 2" xfId="24534"/>
    <cellStyle name="Normal 7 37 2 4" xfId="24535"/>
    <cellStyle name="Normal 7 37 2 5" xfId="24530"/>
    <cellStyle name="Normal 7 37 3" xfId="5122"/>
    <cellStyle name="Normal 7 37 3 2" xfId="24537"/>
    <cellStyle name="Normal 7 37 3 3" xfId="24536"/>
    <cellStyle name="Normal 7 37 4" xfId="24538"/>
    <cellStyle name="Normal 7 37 4 2" xfId="24539"/>
    <cellStyle name="Normal 7 37 5" xfId="24540"/>
    <cellStyle name="Normal 7 37 6" xfId="24541"/>
    <cellStyle name="Normal 7 37 7" xfId="24529"/>
    <cellStyle name="Normal 7 38" xfId="2491"/>
    <cellStyle name="Normal 7 38 2" xfId="6738"/>
    <cellStyle name="Normal 7 38 2 2" xfId="24544"/>
    <cellStyle name="Normal 7 38 2 2 2" xfId="24545"/>
    <cellStyle name="Normal 7 38 2 3" xfId="24546"/>
    <cellStyle name="Normal 7 38 2 3 2" xfId="24547"/>
    <cellStyle name="Normal 7 38 2 4" xfId="24548"/>
    <cellStyle name="Normal 7 38 2 5" xfId="24543"/>
    <cellStyle name="Normal 7 38 3" xfId="5123"/>
    <cellStyle name="Normal 7 38 3 2" xfId="24550"/>
    <cellStyle name="Normal 7 38 3 3" xfId="24549"/>
    <cellStyle name="Normal 7 38 4" xfId="24551"/>
    <cellStyle name="Normal 7 38 4 2" xfId="24552"/>
    <cellStyle name="Normal 7 38 5" xfId="24553"/>
    <cellStyle name="Normal 7 38 6" xfId="24554"/>
    <cellStyle name="Normal 7 38 7" xfId="24542"/>
    <cellStyle name="Normal 7 39" xfId="2492"/>
    <cellStyle name="Normal 7 39 2" xfId="6739"/>
    <cellStyle name="Normal 7 39 2 2" xfId="24557"/>
    <cellStyle name="Normal 7 39 2 2 2" xfId="24558"/>
    <cellStyle name="Normal 7 39 2 3" xfId="24559"/>
    <cellStyle name="Normal 7 39 2 3 2" xfId="24560"/>
    <cellStyle name="Normal 7 39 2 4" xfId="24561"/>
    <cellStyle name="Normal 7 39 2 5" xfId="24556"/>
    <cellStyle name="Normal 7 39 3" xfId="5124"/>
    <cellStyle name="Normal 7 39 3 2" xfId="24563"/>
    <cellStyle name="Normal 7 39 3 3" xfId="24562"/>
    <cellStyle name="Normal 7 39 4" xfId="24564"/>
    <cellStyle name="Normal 7 39 4 2" xfId="24565"/>
    <cellStyle name="Normal 7 39 5" xfId="24566"/>
    <cellStyle name="Normal 7 39 6" xfId="24567"/>
    <cellStyle name="Normal 7 39 7" xfId="24555"/>
    <cellStyle name="Normal 7 4" xfId="2493"/>
    <cellStyle name="Normal 7 4 2" xfId="6740"/>
    <cellStyle name="Normal 7 4 2 2" xfId="24570"/>
    <cellStyle name="Normal 7 4 2 2 2" xfId="24571"/>
    <cellStyle name="Normal 7 4 2 3" xfId="24572"/>
    <cellStyle name="Normal 7 4 2 3 2" xfId="24573"/>
    <cellStyle name="Normal 7 4 2 4" xfId="24574"/>
    <cellStyle name="Normal 7 4 2 5" xfId="24569"/>
    <cellStyle name="Normal 7 4 3" xfId="5125"/>
    <cellStyle name="Normal 7 4 3 2" xfId="24576"/>
    <cellStyle name="Normal 7 4 3 3" xfId="24575"/>
    <cellStyle name="Normal 7 4 4" xfId="24577"/>
    <cellStyle name="Normal 7 4 4 2" xfId="24578"/>
    <cellStyle name="Normal 7 4 5" xfId="24579"/>
    <cellStyle name="Normal 7 4 6" xfId="24580"/>
    <cellStyle name="Normal 7 4 7" xfId="24568"/>
    <cellStyle name="Normal 7 40" xfId="2494"/>
    <cellStyle name="Normal 7 40 2" xfId="6741"/>
    <cellStyle name="Normal 7 40 2 2" xfId="24583"/>
    <cellStyle name="Normal 7 40 2 2 2" xfId="24584"/>
    <cellStyle name="Normal 7 40 2 3" xfId="24585"/>
    <cellStyle name="Normal 7 40 2 3 2" xfId="24586"/>
    <cellStyle name="Normal 7 40 2 4" xfId="24587"/>
    <cellStyle name="Normal 7 40 2 5" xfId="24582"/>
    <cellStyle name="Normal 7 40 3" xfId="5126"/>
    <cellStyle name="Normal 7 40 3 2" xfId="24589"/>
    <cellStyle name="Normal 7 40 3 3" xfId="24588"/>
    <cellStyle name="Normal 7 40 4" xfId="24590"/>
    <cellStyle name="Normal 7 40 4 2" xfId="24591"/>
    <cellStyle name="Normal 7 40 5" xfId="24592"/>
    <cellStyle name="Normal 7 40 6" xfId="24593"/>
    <cellStyle name="Normal 7 40 7" xfId="24581"/>
    <cellStyle name="Normal 7 41" xfId="2495"/>
    <cellStyle name="Normal 7 41 2" xfId="6742"/>
    <cellStyle name="Normal 7 41 2 2" xfId="24596"/>
    <cellStyle name="Normal 7 41 2 2 2" xfId="24597"/>
    <cellStyle name="Normal 7 41 2 3" xfId="24598"/>
    <cellStyle name="Normal 7 41 2 3 2" xfId="24599"/>
    <cellStyle name="Normal 7 41 2 4" xfId="24600"/>
    <cellStyle name="Normal 7 41 2 5" xfId="24595"/>
    <cellStyle name="Normal 7 41 3" xfId="5127"/>
    <cellStyle name="Normal 7 41 3 2" xfId="24602"/>
    <cellStyle name="Normal 7 41 3 3" xfId="24601"/>
    <cellStyle name="Normal 7 41 4" xfId="24603"/>
    <cellStyle name="Normal 7 41 4 2" xfId="24604"/>
    <cellStyle name="Normal 7 41 5" xfId="24605"/>
    <cellStyle name="Normal 7 41 6" xfId="24606"/>
    <cellStyle name="Normal 7 41 7" xfId="24594"/>
    <cellStyle name="Normal 7 42" xfId="2496"/>
    <cellStyle name="Normal 7 42 2" xfId="6743"/>
    <cellStyle name="Normal 7 42 2 2" xfId="24609"/>
    <cellStyle name="Normal 7 42 2 2 2" xfId="24610"/>
    <cellStyle name="Normal 7 42 2 3" xfId="24611"/>
    <cellStyle name="Normal 7 42 2 3 2" xfId="24612"/>
    <cellStyle name="Normal 7 42 2 4" xfId="24613"/>
    <cellStyle name="Normal 7 42 2 5" xfId="24608"/>
    <cellStyle name="Normal 7 42 3" xfId="5128"/>
    <cellStyle name="Normal 7 42 3 2" xfId="24615"/>
    <cellStyle name="Normal 7 42 3 3" xfId="24614"/>
    <cellStyle name="Normal 7 42 4" xfId="24616"/>
    <cellStyle name="Normal 7 42 4 2" xfId="24617"/>
    <cellStyle name="Normal 7 42 5" xfId="24618"/>
    <cellStyle name="Normal 7 42 6" xfId="24619"/>
    <cellStyle name="Normal 7 42 7" xfId="24607"/>
    <cellStyle name="Normal 7 43" xfId="2497"/>
    <cellStyle name="Normal 7 43 2" xfId="6744"/>
    <cellStyle name="Normal 7 43 2 2" xfId="24622"/>
    <cellStyle name="Normal 7 43 2 2 2" xfId="24623"/>
    <cellStyle name="Normal 7 43 2 3" xfId="24624"/>
    <cellStyle name="Normal 7 43 2 3 2" xfId="24625"/>
    <cellStyle name="Normal 7 43 2 4" xfId="24626"/>
    <cellStyle name="Normal 7 43 2 5" xfId="24621"/>
    <cellStyle name="Normal 7 43 3" xfId="5129"/>
    <cellStyle name="Normal 7 43 3 2" xfId="24628"/>
    <cellStyle name="Normal 7 43 3 3" xfId="24627"/>
    <cellStyle name="Normal 7 43 4" xfId="24629"/>
    <cellStyle name="Normal 7 43 4 2" xfId="24630"/>
    <cellStyle name="Normal 7 43 5" xfId="24631"/>
    <cellStyle name="Normal 7 43 6" xfId="24632"/>
    <cellStyle name="Normal 7 43 7" xfId="24620"/>
    <cellStyle name="Normal 7 44" xfId="2498"/>
    <cellStyle name="Normal 7 44 2" xfId="6745"/>
    <cellStyle name="Normal 7 44 2 2" xfId="24635"/>
    <cellStyle name="Normal 7 44 2 2 2" xfId="24636"/>
    <cellStyle name="Normal 7 44 2 3" xfId="24637"/>
    <cellStyle name="Normal 7 44 2 3 2" xfId="24638"/>
    <cellStyle name="Normal 7 44 2 4" xfId="24639"/>
    <cellStyle name="Normal 7 44 2 5" xfId="24634"/>
    <cellStyle name="Normal 7 44 3" xfId="5130"/>
    <cellStyle name="Normal 7 44 3 2" xfId="24641"/>
    <cellStyle name="Normal 7 44 3 3" xfId="24640"/>
    <cellStyle name="Normal 7 44 4" xfId="24642"/>
    <cellStyle name="Normal 7 44 4 2" xfId="24643"/>
    <cellStyle name="Normal 7 44 5" xfId="24644"/>
    <cellStyle name="Normal 7 44 6" xfId="24645"/>
    <cellStyle name="Normal 7 44 7" xfId="24633"/>
    <cellStyle name="Normal 7 45" xfId="2499"/>
    <cellStyle name="Normal 7 45 2" xfId="6746"/>
    <cellStyle name="Normal 7 45 2 2" xfId="24648"/>
    <cellStyle name="Normal 7 45 2 2 2" xfId="24649"/>
    <cellStyle name="Normal 7 45 2 3" xfId="24650"/>
    <cellStyle name="Normal 7 45 2 3 2" xfId="24651"/>
    <cellStyle name="Normal 7 45 2 4" xfId="24652"/>
    <cellStyle name="Normal 7 45 2 5" xfId="24647"/>
    <cellStyle name="Normal 7 45 3" xfId="5131"/>
    <cellStyle name="Normal 7 45 3 2" xfId="24654"/>
    <cellStyle name="Normal 7 45 3 3" xfId="24653"/>
    <cellStyle name="Normal 7 45 4" xfId="24655"/>
    <cellStyle name="Normal 7 45 4 2" xfId="24656"/>
    <cellStyle name="Normal 7 45 5" xfId="24657"/>
    <cellStyle name="Normal 7 45 6" xfId="24658"/>
    <cellStyle name="Normal 7 45 7" xfId="24646"/>
    <cellStyle name="Normal 7 46" xfId="2500"/>
    <cellStyle name="Normal 7 46 2" xfId="6747"/>
    <cellStyle name="Normal 7 46 2 2" xfId="24661"/>
    <cellStyle name="Normal 7 46 2 2 2" xfId="24662"/>
    <cellStyle name="Normal 7 46 2 3" xfId="24663"/>
    <cellStyle name="Normal 7 46 2 3 2" xfId="24664"/>
    <cellStyle name="Normal 7 46 2 4" xfId="24665"/>
    <cellStyle name="Normal 7 46 2 5" xfId="24660"/>
    <cellStyle name="Normal 7 46 3" xfId="5132"/>
    <cellStyle name="Normal 7 46 3 2" xfId="24667"/>
    <cellStyle name="Normal 7 46 3 3" xfId="24666"/>
    <cellStyle name="Normal 7 46 4" xfId="24668"/>
    <cellStyle name="Normal 7 46 4 2" xfId="24669"/>
    <cellStyle name="Normal 7 46 5" xfId="24670"/>
    <cellStyle name="Normal 7 46 6" xfId="24671"/>
    <cellStyle name="Normal 7 46 7" xfId="24659"/>
    <cellStyle name="Normal 7 47" xfId="2501"/>
    <cellStyle name="Normal 7 47 2" xfId="6748"/>
    <cellStyle name="Normal 7 47 2 2" xfId="24674"/>
    <cellStyle name="Normal 7 47 2 2 2" xfId="24675"/>
    <cellStyle name="Normal 7 47 2 3" xfId="24676"/>
    <cellStyle name="Normal 7 47 2 3 2" xfId="24677"/>
    <cellStyle name="Normal 7 47 2 4" xfId="24678"/>
    <cellStyle name="Normal 7 47 2 5" xfId="24673"/>
    <cellStyle name="Normal 7 47 3" xfId="5133"/>
    <cellStyle name="Normal 7 47 3 2" xfId="24680"/>
    <cellStyle name="Normal 7 47 3 3" xfId="24679"/>
    <cellStyle name="Normal 7 47 4" xfId="24681"/>
    <cellStyle name="Normal 7 47 4 2" xfId="24682"/>
    <cellStyle name="Normal 7 47 5" xfId="24683"/>
    <cellStyle name="Normal 7 47 6" xfId="24684"/>
    <cellStyle name="Normal 7 47 7" xfId="24672"/>
    <cellStyle name="Normal 7 48" xfId="2502"/>
    <cellStyle name="Normal 7 48 2" xfId="6749"/>
    <cellStyle name="Normal 7 48 2 2" xfId="24687"/>
    <cellStyle name="Normal 7 48 2 2 2" xfId="24688"/>
    <cellStyle name="Normal 7 48 2 3" xfId="24689"/>
    <cellStyle name="Normal 7 48 2 3 2" xfId="24690"/>
    <cellStyle name="Normal 7 48 2 4" xfId="24691"/>
    <cellStyle name="Normal 7 48 2 5" xfId="24686"/>
    <cellStyle name="Normal 7 48 3" xfId="5134"/>
    <cellStyle name="Normal 7 48 3 2" xfId="24693"/>
    <cellStyle name="Normal 7 48 3 3" xfId="24692"/>
    <cellStyle name="Normal 7 48 4" xfId="24694"/>
    <cellStyle name="Normal 7 48 4 2" xfId="24695"/>
    <cellStyle name="Normal 7 48 5" xfId="24696"/>
    <cellStyle name="Normal 7 48 6" xfId="24697"/>
    <cellStyle name="Normal 7 48 7" xfId="24685"/>
    <cellStyle name="Normal 7 49" xfId="2503"/>
    <cellStyle name="Normal 7 49 2" xfId="6750"/>
    <cellStyle name="Normal 7 49 2 2" xfId="24700"/>
    <cellStyle name="Normal 7 49 2 2 2" xfId="24701"/>
    <cellStyle name="Normal 7 49 2 3" xfId="24702"/>
    <cellStyle name="Normal 7 49 2 3 2" xfId="24703"/>
    <cellStyle name="Normal 7 49 2 4" xfId="24704"/>
    <cellStyle name="Normal 7 49 2 5" xfId="24699"/>
    <cellStyle name="Normal 7 49 3" xfId="5135"/>
    <cellStyle name="Normal 7 49 3 2" xfId="24706"/>
    <cellStyle name="Normal 7 49 3 3" xfId="24705"/>
    <cellStyle name="Normal 7 49 4" xfId="24707"/>
    <cellStyle name="Normal 7 49 4 2" xfId="24708"/>
    <cellStyle name="Normal 7 49 5" xfId="24709"/>
    <cellStyle name="Normal 7 49 6" xfId="24710"/>
    <cellStyle name="Normal 7 49 7" xfId="24698"/>
    <cellStyle name="Normal 7 5" xfId="2504"/>
    <cellStyle name="Normal 7 5 2" xfId="6751"/>
    <cellStyle name="Normal 7 5 2 2" xfId="12552"/>
    <cellStyle name="Normal 7 5 2 2 2" xfId="12553"/>
    <cellStyle name="Normal 7 5 2 2 2 2" xfId="18333"/>
    <cellStyle name="Normal 7 5 2 2 2 3" xfId="15152"/>
    <cellStyle name="Normal 7 5 2 2 3" xfId="12554"/>
    <cellStyle name="Normal 7 5 2 2 3 2" xfId="18334"/>
    <cellStyle name="Normal 7 5 2 2 3 3" xfId="15153"/>
    <cellStyle name="Normal 7 5 2 2 4" xfId="18332"/>
    <cellStyle name="Normal 7 5 2 2 5" xfId="15151"/>
    <cellStyle name="Normal 7 5 2 3" xfId="12555"/>
    <cellStyle name="Normal 7 5 2 3 2" xfId="18335"/>
    <cellStyle name="Normal 7 5 2 3 3" xfId="15154"/>
    <cellStyle name="Normal 7 5 2 4" xfId="12556"/>
    <cellStyle name="Normal 7 5 2 4 2" xfId="18336"/>
    <cellStyle name="Normal 7 5 2 4 3" xfId="15155"/>
    <cellStyle name="Normal 7 5 2 5" xfId="24711"/>
    <cellStyle name="Normal 7 5 3" xfId="5136"/>
    <cellStyle name="Normal 7 5 3 2" xfId="12557"/>
    <cellStyle name="Normal 7 5 3 2 2" xfId="18337"/>
    <cellStyle name="Normal 7 5 3 2 3" xfId="15156"/>
    <cellStyle name="Normal 7 5 3 3" xfId="12558"/>
    <cellStyle name="Normal 7 5 3 3 2" xfId="18338"/>
    <cellStyle name="Normal 7 5 3 3 3" xfId="15157"/>
    <cellStyle name="Normal 7 5 4" xfId="12559"/>
    <cellStyle name="Normal 7 5 4 2" xfId="12560"/>
    <cellStyle name="Normal 7 5 4 2 2" xfId="18340"/>
    <cellStyle name="Normal 7 5 4 2 3" xfId="15159"/>
    <cellStyle name="Normal 7 5 4 3" xfId="12561"/>
    <cellStyle name="Normal 7 5 4 3 2" xfId="18341"/>
    <cellStyle name="Normal 7 5 4 3 3" xfId="15160"/>
    <cellStyle name="Normal 7 5 4 4" xfId="18339"/>
    <cellStyle name="Normal 7 5 4 5" xfId="15158"/>
    <cellStyle name="Normal 7 5 5" xfId="12562"/>
    <cellStyle name="Normal 7 5 5 2" xfId="12563"/>
    <cellStyle name="Normal 7 5 5 2 2" xfId="18343"/>
    <cellStyle name="Normal 7 5 5 2 3" xfId="15162"/>
    <cellStyle name="Normal 7 5 5 3" xfId="12564"/>
    <cellStyle name="Normal 7 5 5 3 2" xfId="18344"/>
    <cellStyle name="Normal 7 5 5 3 3" xfId="15163"/>
    <cellStyle name="Normal 7 5 5 4" xfId="18342"/>
    <cellStyle name="Normal 7 5 5 5" xfId="15161"/>
    <cellStyle name="Normal 7 5 6" xfId="12565"/>
    <cellStyle name="Normal 7 5 6 2" xfId="12566"/>
    <cellStyle name="Normal 7 5 6 2 2" xfId="18346"/>
    <cellStyle name="Normal 7 5 6 2 3" xfId="15165"/>
    <cellStyle name="Normal 7 5 6 3" xfId="12567"/>
    <cellStyle name="Normal 7 5 6 3 2" xfId="18347"/>
    <cellStyle name="Normal 7 5 6 3 3" xfId="15166"/>
    <cellStyle name="Normal 7 5 6 4" xfId="18345"/>
    <cellStyle name="Normal 7 5 6 5" xfId="24712"/>
    <cellStyle name="Normal 7 5 6 6" xfId="15164"/>
    <cellStyle name="Normal 7 5 7" xfId="12568"/>
    <cellStyle name="Normal 7 5 7 2" xfId="18348"/>
    <cellStyle name="Normal 7 5 7 3" xfId="15167"/>
    <cellStyle name="Normal 7 5 8" xfId="12569"/>
    <cellStyle name="Normal 7 5 8 2" xfId="18349"/>
    <cellStyle name="Normal 7 5 8 3" xfId="15168"/>
    <cellStyle name="Normal 7 50" xfId="2505"/>
    <cellStyle name="Normal 7 50 2" xfId="6752"/>
    <cellStyle name="Normal 7 50 2 2" xfId="24715"/>
    <cellStyle name="Normal 7 50 2 2 2" xfId="24716"/>
    <cellStyle name="Normal 7 50 2 3" xfId="24717"/>
    <cellStyle name="Normal 7 50 2 3 2" xfId="24718"/>
    <cellStyle name="Normal 7 50 2 4" xfId="24719"/>
    <cellStyle name="Normal 7 50 2 5" xfId="24714"/>
    <cellStyle name="Normal 7 50 3" xfId="5137"/>
    <cellStyle name="Normal 7 50 3 2" xfId="24721"/>
    <cellStyle name="Normal 7 50 3 3" xfId="24720"/>
    <cellStyle name="Normal 7 50 4" xfId="24722"/>
    <cellStyle name="Normal 7 50 4 2" xfId="24723"/>
    <cellStyle name="Normal 7 50 5" xfId="24724"/>
    <cellStyle name="Normal 7 50 6" xfId="24725"/>
    <cellStyle name="Normal 7 50 7" xfId="24713"/>
    <cellStyle name="Normal 7 51" xfId="2506"/>
    <cellStyle name="Normal 7 51 2" xfId="6753"/>
    <cellStyle name="Normal 7 51 2 2" xfId="24728"/>
    <cellStyle name="Normal 7 51 2 2 2" xfId="24729"/>
    <cellStyle name="Normal 7 51 2 3" xfId="24730"/>
    <cellStyle name="Normal 7 51 2 3 2" xfId="24731"/>
    <cellStyle name="Normal 7 51 2 4" xfId="24732"/>
    <cellStyle name="Normal 7 51 2 5" xfId="24727"/>
    <cellStyle name="Normal 7 51 3" xfId="5138"/>
    <cellStyle name="Normal 7 51 3 2" xfId="24734"/>
    <cellStyle name="Normal 7 51 3 3" xfId="24733"/>
    <cellStyle name="Normal 7 51 4" xfId="24735"/>
    <cellStyle name="Normal 7 51 4 2" xfId="24736"/>
    <cellStyle name="Normal 7 51 5" xfId="24737"/>
    <cellStyle name="Normal 7 51 6" xfId="24738"/>
    <cellStyle name="Normal 7 51 7" xfId="24726"/>
    <cellStyle name="Normal 7 52" xfId="2507"/>
    <cellStyle name="Normal 7 52 2" xfId="6754"/>
    <cellStyle name="Normal 7 52 2 2" xfId="24741"/>
    <cellStyle name="Normal 7 52 2 2 2" xfId="24742"/>
    <cellStyle name="Normal 7 52 2 3" xfId="24743"/>
    <cellStyle name="Normal 7 52 2 3 2" xfId="24744"/>
    <cellStyle name="Normal 7 52 2 4" xfId="24745"/>
    <cellStyle name="Normal 7 52 2 5" xfId="24740"/>
    <cellStyle name="Normal 7 52 3" xfId="5139"/>
    <cellStyle name="Normal 7 52 3 2" xfId="24747"/>
    <cellStyle name="Normal 7 52 3 3" xfId="24746"/>
    <cellStyle name="Normal 7 52 4" xfId="24748"/>
    <cellStyle name="Normal 7 52 4 2" xfId="24749"/>
    <cellStyle name="Normal 7 52 5" xfId="24750"/>
    <cellStyle name="Normal 7 52 6" xfId="24751"/>
    <cellStyle name="Normal 7 52 7" xfId="24739"/>
    <cellStyle name="Normal 7 53" xfId="2508"/>
    <cellStyle name="Normal 7 53 2" xfId="6755"/>
    <cellStyle name="Normal 7 53 2 2" xfId="24754"/>
    <cellStyle name="Normal 7 53 2 2 2" xfId="24755"/>
    <cellStyle name="Normal 7 53 2 3" xfId="24756"/>
    <cellStyle name="Normal 7 53 2 3 2" xfId="24757"/>
    <cellStyle name="Normal 7 53 2 4" xfId="24758"/>
    <cellStyle name="Normal 7 53 2 5" xfId="24753"/>
    <cellStyle name="Normal 7 53 3" xfId="5140"/>
    <cellStyle name="Normal 7 53 3 2" xfId="24760"/>
    <cellStyle name="Normal 7 53 3 3" xfId="24759"/>
    <cellStyle name="Normal 7 53 4" xfId="24761"/>
    <cellStyle name="Normal 7 53 4 2" xfId="24762"/>
    <cellStyle name="Normal 7 53 5" xfId="24763"/>
    <cellStyle name="Normal 7 53 6" xfId="24764"/>
    <cellStyle name="Normal 7 53 7" xfId="24752"/>
    <cellStyle name="Normal 7 54" xfId="2509"/>
    <cellStyle name="Normal 7 54 2" xfId="6756"/>
    <cellStyle name="Normal 7 54 2 2" xfId="24767"/>
    <cellStyle name="Normal 7 54 2 2 2" xfId="24768"/>
    <cellStyle name="Normal 7 54 2 3" xfId="24769"/>
    <cellStyle name="Normal 7 54 2 3 2" xfId="24770"/>
    <cellStyle name="Normal 7 54 2 4" xfId="24771"/>
    <cellStyle name="Normal 7 54 2 5" xfId="24766"/>
    <cellStyle name="Normal 7 54 3" xfId="5141"/>
    <cellStyle name="Normal 7 54 3 2" xfId="24773"/>
    <cellStyle name="Normal 7 54 3 3" xfId="24772"/>
    <cellStyle name="Normal 7 54 4" xfId="24774"/>
    <cellStyle name="Normal 7 54 4 2" xfId="24775"/>
    <cellStyle name="Normal 7 54 5" xfId="24776"/>
    <cellStyle name="Normal 7 54 6" xfId="24777"/>
    <cellStyle name="Normal 7 54 7" xfId="24765"/>
    <cellStyle name="Normal 7 55" xfId="2510"/>
    <cellStyle name="Normal 7 55 2" xfId="6757"/>
    <cellStyle name="Normal 7 55 2 2" xfId="24780"/>
    <cellStyle name="Normal 7 55 2 2 2" xfId="24781"/>
    <cellStyle name="Normal 7 55 2 3" xfId="24782"/>
    <cellStyle name="Normal 7 55 2 3 2" xfId="24783"/>
    <cellStyle name="Normal 7 55 2 4" xfId="24784"/>
    <cellStyle name="Normal 7 55 2 5" xfId="24779"/>
    <cellStyle name="Normal 7 55 3" xfId="5142"/>
    <cellStyle name="Normal 7 55 3 2" xfId="24786"/>
    <cellStyle name="Normal 7 55 3 3" xfId="24785"/>
    <cellStyle name="Normal 7 55 4" xfId="24787"/>
    <cellStyle name="Normal 7 55 4 2" xfId="24788"/>
    <cellStyle name="Normal 7 55 5" xfId="24789"/>
    <cellStyle name="Normal 7 55 6" xfId="24790"/>
    <cellStyle name="Normal 7 55 7" xfId="24778"/>
    <cellStyle name="Normal 7 56" xfId="2511"/>
    <cellStyle name="Normal 7 56 2" xfId="6758"/>
    <cellStyle name="Normal 7 56 2 2" xfId="24793"/>
    <cellStyle name="Normal 7 56 2 2 2" xfId="24794"/>
    <cellStyle name="Normal 7 56 2 3" xfId="24795"/>
    <cellStyle name="Normal 7 56 2 3 2" xfId="24796"/>
    <cellStyle name="Normal 7 56 2 4" xfId="24797"/>
    <cellStyle name="Normal 7 56 2 5" xfId="24792"/>
    <cellStyle name="Normal 7 56 3" xfId="5143"/>
    <cellStyle name="Normal 7 56 3 2" xfId="24799"/>
    <cellStyle name="Normal 7 56 3 3" xfId="24798"/>
    <cellStyle name="Normal 7 56 4" xfId="24800"/>
    <cellStyle name="Normal 7 56 4 2" xfId="24801"/>
    <cellStyle name="Normal 7 56 5" xfId="24802"/>
    <cellStyle name="Normal 7 56 6" xfId="24803"/>
    <cellStyle name="Normal 7 56 7" xfId="24791"/>
    <cellStyle name="Normal 7 57" xfId="6707"/>
    <cellStyle name="Normal 7 57 2" xfId="24805"/>
    <cellStyle name="Normal 7 57 2 2" xfId="24806"/>
    <cellStyle name="Normal 7 57 3" xfId="24807"/>
    <cellStyle name="Normal 7 57 3 2" xfId="24808"/>
    <cellStyle name="Normal 7 57 4" xfId="24809"/>
    <cellStyle name="Normal 7 57 5" xfId="24804"/>
    <cellStyle name="Normal 7 58" xfId="5092"/>
    <cellStyle name="Normal 7 58 2" xfId="24811"/>
    <cellStyle name="Normal 7 58 3" xfId="24810"/>
    <cellStyle name="Normal 7 59" xfId="9002"/>
    <cellStyle name="Normal 7 59 2" xfId="24813"/>
    <cellStyle name="Normal 7 59 3" xfId="24812"/>
    <cellStyle name="Normal 7 6" xfId="2512"/>
    <cellStyle name="Normal 7 6 2" xfId="6759"/>
    <cellStyle name="Normal 7 6 2 2" xfId="12570"/>
    <cellStyle name="Normal 7 6 2 2 2" xfId="12571"/>
    <cellStyle name="Normal 7 6 2 2 2 2" xfId="18351"/>
    <cellStyle name="Normal 7 6 2 2 2 3" xfId="15170"/>
    <cellStyle name="Normal 7 6 2 2 3" xfId="12572"/>
    <cellStyle name="Normal 7 6 2 2 3 2" xfId="18352"/>
    <cellStyle name="Normal 7 6 2 2 3 3" xfId="15171"/>
    <cellStyle name="Normal 7 6 2 2 4" xfId="18350"/>
    <cellStyle name="Normal 7 6 2 2 5" xfId="15169"/>
    <cellStyle name="Normal 7 6 2 3" xfId="12573"/>
    <cellStyle name="Normal 7 6 2 3 2" xfId="18353"/>
    <cellStyle name="Normal 7 6 2 3 3" xfId="15172"/>
    <cellStyle name="Normal 7 6 2 4" xfId="12574"/>
    <cellStyle name="Normal 7 6 2 4 2" xfId="18354"/>
    <cellStyle name="Normal 7 6 2 4 3" xfId="15173"/>
    <cellStyle name="Normal 7 6 2 5" xfId="24814"/>
    <cellStyle name="Normal 7 6 3" xfId="5144"/>
    <cellStyle name="Normal 7 6 3 2" xfId="12575"/>
    <cellStyle name="Normal 7 6 3 2 2" xfId="18355"/>
    <cellStyle name="Normal 7 6 3 2 3" xfId="15174"/>
    <cellStyle name="Normal 7 6 3 3" xfId="12576"/>
    <cellStyle name="Normal 7 6 3 3 2" xfId="18356"/>
    <cellStyle name="Normal 7 6 3 3 3" xfId="15175"/>
    <cellStyle name="Normal 7 6 4" xfId="12577"/>
    <cellStyle name="Normal 7 6 4 2" xfId="12578"/>
    <cellStyle name="Normal 7 6 4 2 2" xfId="18358"/>
    <cellStyle name="Normal 7 6 4 2 3" xfId="15177"/>
    <cellStyle name="Normal 7 6 4 3" xfId="12579"/>
    <cellStyle name="Normal 7 6 4 3 2" xfId="18359"/>
    <cellStyle name="Normal 7 6 4 3 3" xfId="15178"/>
    <cellStyle name="Normal 7 6 4 4" xfId="18357"/>
    <cellStyle name="Normal 7 6 4 5" xfId="15176"/>
    <cellStyle name="Normal 7 6 5" xfId="12580"/>
    <cellStyle name="Normal 7 6 5 2" xfId="12581"/>
    <cellStyle name="Normal 7 6 5 2 2" xfId="18361"/>
    <cellStyle name="Normal 7 6 5 2 3" xfId="15180"/>
    <cellStyle name="Normal 7 6 5 3" xfId="12582"/>
    <cellStyle name="Normal 7 6 5 3 2" xfId="18362"/>
    <cellStyle name="Normal 7 6 5 3 3" xfId="15181"/>
    <cellStyle name="Normal 7 6 5 4" xfId="18360"/>
    <cellStyle name="Normal 7 6 5 5" xfId="15179"/>
    <cellStyle name="Normal 7 6 6" xfId="12583"/>
    <cellStyle name="Normal 7 6 6 2" xfId="12584"/>
    <cellStyle name="Normal 7 6 6 2 2" xfId="18364"/>
    <cellStyle name="Normal 7 6 6 2 3" xfId="15183"/>
    <cellStyle name="Normal 7 6 6 3" xfId="12585"/>
    <cellStyle name="Normal 7 6 6 3 2" xfId="18365"/>
    <cellStyle name="Normal 7 6 6 3 3" xfId="15184"/>
    <cellStyle name="Normal 7 6 6 4" xfId="18363"/>
    <cellStyle name="Normal 7 6 6 5" xfId="24815"/>
    <cellStyle name="Normal 7 6 6 6" xfId="15182"/>
    <cellStyle name="Normal 7 6 7" xfId="12586"/>
    <cellStyle name="Normal 7 6 7 2" xfId="18366"/>
    <cellStyle name="Normal 7 6 7 3" xfId="15185"/>
    <cellStyle name="Normal 7 6 8" xfId="12587"/>
    <cellStyle name="Normal 7 6 8 2" xfId="18367"/>
    <cellStyle name="Normal 7 6 8 3" xfId="15186"/>
    <cellStyle name="Normal 7 60" xfId="9003"/>
    <cellStyle name="Normal 7 60 2" xfId="24816"/>
    <cellStyle name="Normal 7 60 3" xfId="38002"/>
    <cellStyle name="Normal 7 61" xfId="9004"/>
    <cellStyle name="Normal 7 62" xfId="9005"/>
    <cellStyle name="Normal 7 63" xfId="9006"/>
    <cellStyle name="Normal 7 64" xfId="9007"/>
    <cellStyle name="Normal 7 65" xfId="9008"/>
    <cellStyle name="Normal 7 66" xfId="24153"/>
    <cellStyle name="Normal 7 7" xfId="2513"/>
    <cellStyle name="Normal 7 7 2" xfId="6760"/>
    <cellStyle name="Normal 7 7 2 2" xfId="24819"/>
    <cellStyle name="Normal 7 7 2 2 2" xfId="24820"/>
    <cellStyle name="Normal 7 7 2 3" xfId="24821"/>
    <cellStyle name="Normal 7 7 2 3 2" xfId="24822"/>
    <cellStyle name="Normal 7 7 2 4" xfId="24823"/>
    <cellStyle name="Normal 7 7 2 5" xfId="24818"/>
    <cellStyle name="Normal 7 7 3" xfId="5145"/>
    <cellStyle name="Normal 7 7 3 2" xfId="24825"/>
    <cellStyle name="Normal 7 7 3 3" xfId="24824"/>
    <cellStyle name="Normal 7 7 4" xfId="24826"/>
    <cellStyle name="Normal 7 7 4 2" xfId="24827"/>
    <cellStyle name="Normal 7 7 5" xfId="24828"/>
    <cellStyle name="Normal 7 7 6" xfId="24829"/>
    <cellStyle name="Normal 7 7 7" xfId="24817"/>
    <cellStyle name="Normal 7 8" xfId="2514"/>
    <cellStyle name="Normal 7 8 2" xfId="6761"/>
    <cellStyle name="Normal 7 8 2 2" xfId="24832"/>
    <cellStyle name="Normal 7 8 2 2 2" xfId="24833"/>
    <cellStyle name="Normal 7 8 2 3" xfId="24834"/>
    <cellStyle name="Normal 7 8 2 3 2" xfId="24835"/>
    <cellStyle name="Normal 7 8 2 4" xfId="24836"/>
    <cellStyle name="Normal 7 8 2 5" xfId="24831"/>
    <cellStyle name="Normal 7 8 3" xfId="5146"/>
    <cellStyle name="Normal 7 8 3 2" xfId="24838"/>
    <cellStyle name="Normal 7 8 3 3" xfId="24837"/>
    <cellStyle name="Normal 7 8 4" xfId="24839"/>
    <cellStyle name="Normal 7 8 4 2" xfId="24840"/>
    <cellStyle name="Normal 7 8 5" xfId="24841"/>
    <cellStyle name="Normal 7 8 6" xfId="24842"/>
    <cellStyle name="Normal 7 8 7" xfId="24830"/>
    <cellStyle name="Normal 7 9" xfId="2515"/>
    <cellStyle name="Normal 7 9 2" xfId="6762"/>
    <cellStyle name="Normal 7 9 2 2" xfId="12588"/>
    <cellStyle name="Normal 7 9 2 2 2" xfId="18368"/>
    <cellStyle name="Normal 7 9 2 2 3" xfId="15187"/>
    <cellStyle name="Normal 7 9 2 3" xfId="12589"/>
    <cellStyle name="Normal 7 9 2 3 2" xfId="18369"/>
    <cellStyle name="Normal 7 9 2 3 3" xfId="15188"/>
    <cellStyle name="Normal 7 9 2 4" xfId="24845"/>
    <cellStyle name="Normal 7 9 2 5" xfId="24844"/>
    <cellStyle name="Normal 7 9 3" xfId="5147"/>
    <cellStyle name="Normal 7 9 3 2" xfId="24847"/>
    <cellStyle name="Normal 7 9 3 3" xfId="24846"/>
    <cellStyle name="Normal 7 9 4" xfId="12590"/>
    <cellStyle name="Normal 7 9 4 2" xfId="18370"/>
    <cellStyle name="Normal 7 9 4 3" xfId="15189"/>
    <cellStyle name="Normal 7 9 5" xfId="24848"/>
    <cellStyle name="Normal 7 9 6" xfId="24849"/>
    <cellStyle name="Normal 7 9 7" xfId="24843"/>
    <cellStyle name="Normal 70" xfId="2516"/>
    <cellStyle name="Normal 70 2" xfId="6763"/>
    <cellStyle name="Normal 70 2 2" xfId="24852"/>
    <cellStyle name="Normal 70 2 2 2" xfId="24853"/>
    <cellStyle name="Normal 70 2 3" xfId="24854"/>
    <cellStyle name="Normal 70 2 3 2" xfId="24855"/>
    <cellStyle name="Normal 70 2 4" xfId="24856"/>
    <cellStyle name="Normal 70 2 5" xfId="24851"/>
    <cellStyle name="Normal 70 3" xfId="5148"/>
    <cellStyle name="Normal 70 3 2" xfId="24858"/>
    <cellStyle name="Normal 70 3 3" xfId="24857"/>
    <cellStyle name="Normal 70 4" xfId="24859"/>
    <cellStyle name="Normal 70 4 2" xfId="24860"/>
    <cellStyle name="Normal 70 5" xfId="24861"/>
    <cellStyle name="Normal 70 6" xfId="24862"/>
    <cellStyle name="Normal 70 7" xfId="24850"/>
    <cellStyle name="Normal 71" xfId="2517"/>
    <cellStyle name="Normal 71 2" xfId="6764"/>
    <cellStyle name="Normal 71 2 2" xfId="24865"/>
    <cellStyle name="Normal 71 2 2 2" xfId="24866"/>
    <cellStyle name="Normal 71 2 3" xfId="24867"/>
    <cellStyle name="Normal 71 2 3 2" xfId="24868"/>
    <cellStyle name="Normal 71 2 4" xfId="24869"/>
    <cellStyle name="Normal 71 2 5" xfId="24864"/>
    <cellStyle name="Normal 71 3" xfId="5149"/>
    <cellStyle name="Normal 71 3 2" xfId="24871"/>
    <cellStyle name="Normal 71 3 3" xfId="24870"/>
    <cellStyle name="Normal 71 4" xfId="24872"/>
    <cellStyle name="Normal 71 4 2" xfId="24873"/>
    <cellStyle name="Normal 71 5" xfId="24874"/>
    <cellStyle name="Normal 71 6" xfId="24875"/>
    <cellStyle name="Normal 71 7" xfId="24863"/>
    <cellStyle name="Normal 72" xfId="2518"/>
    <cellStyle name="Normal 72 2" xfId="6765"/>
    <cellStyle name="Normal 72 2 2" xfId="24878"/>
    <cellStyle name="Normal 72 2 2 2" xfId="24879"/>
    <cellStyle name="Normal 72 2 3" xfId="24880"/>
    <cellStyle name="Normal 72 2 3 2" xfId="24881"/>
    <cellStyle name="Normal 72 2 4" xfId="24882"/>
    <cellStyle name="Normal 72 2 5" xfId="24877"/>
    <cellStyle name="Normal 72 3" xfId="5150"/>
    <cellStyle name="Normal 72 3 2" xfId="24884"/>
    <cellStyle name="Normal 72 3 3" xfId="24883"/>
    <cellStyle name="Normal 72 4" xfId="24885"/>
    <cellStyle name="Normal 72 4 2" xfId="24886"/>
    <cellStyle name="Normal 72 5" xfId="24887"/>
    <cellStyle name="Normal 72 6" xfId="24888"/>
    <cellStyle name="Normal 72 7" xfId="24876"/>
    <cellStyle name="Normal 73" xfId="2519"/>
    <cellStyle name="Normal 73 2" xfId="6766"/>
    <cellStyle name="Normal 73 2 2" xfId="24891"/>
    <cellStyle name="Normal 73 2 2 2" xfId="24892"/>
    <cellStyle name="Normal 73 2 3" xfId="24893"/>
    <cellStyle name="Normal 73 2 3 2" xfId="24894"/>
    <cellStyle name="Normal 73 2 4" xfId="24895"/>
    <cellStyle name="Normal 73 2 5" xfId="24890"/>
    <cellStyle name="Normal 73 3" xfId="5151"/>
    <cellStyle name="Normal 73 3 2" xfId="24897"/>
    <cellStyle name="Normal 73 3 3" xfId="24896"/>
    <cellStyle name="Normal 73 4" xfId="24898"/>
    <cellStyle name="Normal 73 4 2" xfId="24899"/>
    <cellStyle name="Normal 73 5" xfId="24900"/>
    <cellStyle name="Normal 73 6" xfId="24901"/>
    <cellStyle name="Normal 73 7" xfId="24889"/>
    <cellStyle name="Normal 74" xfId="2520"/>
    <cellStyle name="Normal 74 2" xfId="6767"/>
    <cellStyle name="Normal 74 2 2" xfId="24904"/>
    <cellStyle name="Normal 74 2 2 2" xfId="24905"/>
    <cellStyle name="Normal 74 2 3" xfId="24906"/>
    <cellStyle name="Normal 74 2 3 2" xfId="24907"/>
    <cellStyle name="Normal 74 2 4" xfId="24908"/>
    <cellStyle name="Normal 74 2 5" xfId="24903"/>
    <cellStyle name="Normal 74 3" xfId="5152"/>
    <cellStyle name="Normal 74 3 2" xfId="24910"/>
    <cellStyle name="Normal 74 3 3" xfId="24909"/>
    <cellStyle name="Normal 74 4" xfId="24911"/>
    <cellStyle name="Normal 74 4 2" xfId="24912"/>
    <cellStyle name="Normal 74 5" xfId="24913"/>
    <cellStyle name="Normal 74 6" xfId="24914"/>
    <cellStyle name="Normal 74 7" xfId="24902"/>
    <cellStyle name="Normal 75" xfId="2521"/>
    <cellStyle name="Normal 75 2" xfId="6768"/>
    <cellStyle name="Normal 75 2 2" xfId="24917"/>
    <cellStyle name="Normal 75 2 2 2" xfId="24918"/>
    <cellStyle name="Normal 75 2 3" xfId="24919"/>
    <cellStyle name="Normal 75 2 3 2" xfId="24920"/>
    <cellStyle name="Normal 75 2 4" xfId="24921"/>
    <cellStyle name="Normal 75 2 5" xfId="24916"/>
    <cellStyle name="Normal 75 3" xfId="5153"/>
    <cellStyle name="Normal 75 3 2" xfId="24923"/>
    <cellStyle name="Normal 75 3 3" xfId="24922"/>
    <cellStyle name="Normal 75 4" xfId="24924"/>
    <cellStyle name="Normal 75 4 2" xfId="24925"/>
    <cellStyle name="Normal 75 5" xfId="24926"/>
    <cellStyle name="Normal 75 6" xfId="24927"/>
    <cellStyle name="Normal 75 7" xfId="24915"/>
    <cellStyle name="Normal 76" xfId="2522"/>
    <cellStyle name="Normal 76 2" xfId="6769"/>
    <cellStyle name="Normal 76 2 2" xfId="24930"/>
    <cellStyle name="Normal 76 2 2 2" xfId="24931"/>
    <cellStyle name="Normal 76 2 3" xfId="24932"/>
    <cellStyle name="Normal 76 2 3 2" xfId="24933"/>
    <cellStyle name="Normal 76 2 4" xfId="24934"/>
    <cellStyle name="Normal 76 2 5" xfId="24929"/>
    <cellStyle name="Normal 76 3" xfId="5154"/>
    <cellStyle name="Normal 76 3 2" xfId="24936"/>
    <cellStyle name="Normal 76 3 3" xfId="24935"/>
    <cellStyle name="Normal 76 4" xfId="24937"/>
    <cellStyle name="Normal 76 4 2" xfId="24938"/>
    <cellStyle name="Normal 76 5" xfId="24939"/>
    <cellStyle name="Normal 76 6" xfId="24940"/>
    <cellStyle name="Normal 76 7" xfId="24928"/>
    <cellStyle name="Normal 77" xfId="2523"/>
    <cellStyle name="Normal 77 2" xfId="6770"/>
    <cellStyle name="Normal 77 2 2" xfId="24943"/>
    <cellStyle name="Normal 77 2 2 2" xfId="24944"/>
    <cellStyle name="Normal 77 2 3" xfId="24945"/>
    <cellStyle name="Normal 77 2 3 2" xfId="24946"/>
    <cellStyle name="Normal 77 2 4" xfId="24947"/>
    <cellStyle name="Normal 77 2 5" xfId="24942"/>
    <cellStyle name="Normal 77 3" xfId="5155"/>
    <cellStyle name="Normal 77 3 2" xfId="24949"/>
    <cellStyle name="Normal 77 3 3" xfId="24948"/>
    <cellStyle name="Normal 77 4" xfId="24950"/>
    <cellStyle name="Normal 77 4 2" xfId="24951"/>
    <cellStyle name="Normal 77 5" xfId="24952"/>
    <cellStyle name="Normal 77 6" xfId="24953"/>
    <cellStyle name="Normal 77 7" xfId="24941"/>
    <cellStyle name="Normal 78" xfId="2524"/>
    <cellStyle name="Normal 78 2" xfId="6771"/>
    <cellStyle name="Normal 78 2 2" xfId="24956"/>
    <cellStyle name="Normal 78 2 2 2" xfId="24957"/>
    <cellStyle name="Normal 78 2 3" xfId="24958"/>
    <cellStyle name="Normal 78 2 3 2" xfId="24959"/>
    <cellStyle name="Normal 78 2 4" xfId="24960"/>
    <cellStyle name="Normal 78 2 5" xfId="24955"/>
    <cellStyle name="Normal 78 3" xfId="5156"/>
    <cellStyle name="Normal 78 3 2" xfId="24962"/>
    <cellStyle name="Normal 78 3 3" xfId="24961"/>
    <cellStyle name="Normal 78 4" xfId="24963"/>
    <cellStyle name="Normal 78 4 2" xfId="24964"/>
    <cellStyle name="Normal 78 5" xfId="24965"/>
    <cellStyle name="Normal 78 6" xfId="24966"/>
    <cellStyle name="Normal 78 7" xfId="24954"/>
    <cellStyle name="Normal 79" xfId="2525"/>
    <cellStyle name="Normal 79 2" xfId="6772"/>
    <cellStyle name="Normal 79 2 2" xfId="24969"/>
    <cellStyle name="Normal 79 2 2 2" xfId="24970"/>
    <cellStyle name="Normal 79 2 3" xfId="24971"/>
    <cellStyle name="Normal 79 2 3 2" xfId="24972"/>
    <cellStyle name="Normal 79 2 4" xfId="24973"/>
    <cellStyle name="Normal 79 2 5" xfId="24968"/>
    <cellStyle name="Normal 79 3" xfId="5157"/>
    <cellStyle name="Normal 79 3 2" xfId="24975"/>
    <cellStyle name="Normal 79 3 3" xfId="24974"/>
    <cellStyle name="Normal 79 4" xfId="24976"/>
    <cellStyle name="Normal 79 4 2" xfId="24977"/>
    <cellStyle name="Normal 79 5" xfId="24978"/>
    <cellStyle name="Normal 79 6" xfId="24979"/>
    <cellStyle name="Normal 79 7" xfId="24967"/>
    <cellStyle name="Normal 8" xfId="2526"/>
    <cellStyle name="Normal 8 10" xfId="2527"/>
    <cellStyle name="Normal 8 10 2" xfId="2528"/>
    <cellStyle name="Normal 8 10 2 2" xfId="6774"/>
    <cellStyle name="Normal 8 10 2 2 2" xfId="24984"/>
    <cellStyle name="Normal 8 10 2 2 3" xfId="24983"/>
    <cellStyle name="Normal 8 10 2 3" xfId="24985"/>
    <cellStyle name="Normal 8 10 2 3 2" xfId="24986"/>
    <cellStyle name="Normal 8 10 2 4" xfId="24987"/>
    <cellStyle name="Normal 8 10 2 5" xfId="24982"/>
    <cellStyle name="Normal 8 10 3" xfId="2529"/>
    <cellStyle name="Normal 8 10 3 2" xfId="9609"/>
    <cellStyle name="Normal 8 10 3 2 2" xfId="24989"/>
    <cellStyle name="Normal 8 10 3 3" xfId="24988"/>
    <cellStyle name="Normal 8 10 4" xfId="5159"/>
    <cellStyle name="Normal 8 10 4 2" xfId="24991"/>
    <cellStyle name="Normal 8 10 4 3" xfId="24990"/>
    <cellStyle name="Normal 8 10 5" xfId="9856"/>
    <cellStyle name="Normal 8 10 5 2" xfId="24992"/>
    <cellStyle name="Normal 8 10 6" xfId="24993"/>
    <cellStyle name="Normal 8 10 7" xfId="24981"/>
    <cellStyle name="Normal 8 11" xfId="2530"/>
    <cellStyle name="Normal 8 11 2" xfId="2531"/>
    <cellStyle name="Normal 8 11 2 2" xfId="6775"/>
    <cellStyle name="Normal 8 11 2 2 2" xfId="24997"/>
    <cellStyle name="Normal 8 11 2 2 3" xfId="24996"/>
    <cellStyle name="Normal 8 11 2 3" xfId="24998"/>
    <cellStyle name="Normal 8 11 2 3 2" xfId="24999"/>
    <cellStyle name="Normal 8 11 2 4" xfId="25000"/>
    <cellStyle name="Normal 8 11 2 5" xfId="24995"/>
    <cellStyle name="Normal 8 11 3" xfId="2532"/>
    <cellStyle name="Normal 8 11 3 2" xfId="9610"/>
    <cellStyle name="Normal 8 11 3 2 2" xfId="25002"/>
    <cellStyle name="Normal 8 11 3 3" xfId="25001"/>
    <cellStyle name="Normal 8 11 4" xfId="5160"/>
    <cellStyle name="Normal 8 11 4 2" xfId="25004"/>
    <cellStyle name="Normal 8 11 4 3" xfId="25003"/>
    <cellStyle name="Normal 8 11 5" xfId="9857"/>
    <cellStyle name="Normal 8 11 5 2" xfId="25005"/>
    <cellStyle name="Normal 8 11 6" xfId="25006"/>
    <cellStyle name="Normal 8 11 7" xfId="24994"/>
    <cellStyle name="Normal 8 12" xfId="2533"/>
    <cellStyle name="Normal 8 12 2" xfId="2534"/>
    <cellStyle name="Normal 8 12 2 2" xfId="6776"/>
    <cellStyle name="Normal 8 12 2 2 2" xfId="25010"/>
    <cellStyle name="Normal 8 12 2 2 3" xfId="25009"/>
    <cellStyle name="Normal 8 12 2 3" xfId="25011"/>
    <cellStyle name="Normal 8 12 2 3 2" xfId="25012"/>
    <cellStyle name="Normal 8 12 2 4" xfId="25013"/>
    <cellStyle name="Normal 8 12 2 5" xfId="25008"/>
    <cellStyle name="Normal 8 12 3" xfId="2535"/>
    <cellStyle name="Normal 8 12 3 2" xfId="9611"/>
    <cellStyle name="Normal 8 12 3 2 2" xfId="25015"/>
    <cellStyle name="Normal 8 12 3 3" xfId="25014"/>
    <cellStyle name="Normal 8 12 4" xfId="5161"/>
    <cellStyle name="Normal 8 12 4 2" xfId="25017"/>
    <cellStyle name="Normal 8 12 4 3" xfId="25016"/>
    <cellStyle name="Normal 8 12 5" xfId="9858"/>
    <cellStyle name="Normal 8 12 5 2" xfId="25018"/>
    <cellStyle name="Normal 8 12 6" xfId="25019"/>
    <cellStyle name="Normal 8 12 7" xfId="25007"/>
    <cellStyle name="Normal 8 13" xfId="2536"/>
    <cellStyle name="Normal 8 13 2" xfId="6777"/>
    <cellStyle name="Normal 8 13 2 2" xfId="25022"/>
    <cellStyle name="Normal 8 13 2 2 2" xfId="25023"/>
    <cellStyle name="Normal 8 13 2 3" xfId="25024"/>
    <cellStyle name="Normal 8 13 2 3 2" xfId="25025"/>
    <cellStyle name="Normal 8 13 2 4" xfId="25026"/>
    <cellStyle name="Normal 8 13 2 5" xfId="25021"/>
    <cellStyle name="Normal 8 13 3" xfId="5162"/>
    <cellStyle name="Normal 8 13 3 2" xfId="25028"/>
    <cellStyle name="Normal 8 13 3 3" xfId="25027"/>
    <cellStyle name="Normal 8 13 4" xfId="25029"/>
    <cellStyle name="Normal 8 13 4 2" xfId="25030"/>
    <cellStyle name="Normal 8 13 5" xfId="25031"/>
    <cellStyle name="Normal 8 13 6" xfId="25032"/>
    <cellStyle name="Normal 8 13 7" xfId="25020"/>
    <cellStyle name="Normal 8 14" xfId="2537"/>
    <cellStyle name="Normal 8 14 2" xfId="6778"/>
    <cellStyle name="Normal 8 14 2 2" xfId="25035"/>
    <cellStyle name="Normal 8 14 2 2 2" xfId="25036"/>
    <cellStyle name="Normal 8 14 2 3" xfId="25037"/>
    <cellStyle name="Normal 8 14 2 3 2" xfId="25038"/>
    <cellStyle name="Normal 8 14 2 4" xfId="25039"/>
    <cellStyle name="Normal 8 14 2 5" xfId="25034"/>
    <cellStyle name="Normal 8 14 3" xfId="5163"/>
    <cellStyle name="Normal 8 14 3 2" xfId="25041"/>
    <cellStyle name="Normal 8 14 3 3" xfId="25040"/>
    <cellStyle name="Normal 8 14 4" xfId="25042"/>
    <cellStyle name="Normal 8 14 4 2" xfId="25043"/>
    <cellStyle name="Normal 8 14 5" xfId="25044"/>
    <cellStyle name="Normal 8 14 6" xfId="25045"/>
    <cellStyle name="Normal 8 14 7" xfId="25033"/>
    <cellStyle name="Normal 8 15" xfId="2538"/>
    <cellStyle name="Normal 8 15 2" xfId="6779"/>
    <cellStyle name="Normal 8 15 2 2" xfId="25048"/>
    <cellStyle name="Normal 8 15 2 2 2" xfId="25049"/>
    <cellStyle name="Normal 8 15 2 3" xfId="25050"/>
    <cellStyle name="Normal 8 15 2 3 2" xfId="25051"/>
    <cellStyle name="Normal 8 15 2 4" xfId="25052"/>
    <cellStyle name="Normal 8 15 2 5" xfId="25047"/>
    <cellStyle name="Normal 8 15 3" xfId="5164"/>
    <cellStyle name="Normal 8 15 3 2" xfId="25054"/>
    <cellStyle name="Normal 8 15 3 3" xfId="25053"/>
    <cellStyle name="Normal 8 15 4" xfId="25055"/>
    <cellStyle name="Normal 8 15 4 2" xfId="25056"/>
    <cellStyle name="Normal 8 15 5" xfId="25057"/>
    <cellStyle name="Normal 8 15 6" xfId="25058"/>
    <cellStyle name="Normal 8 15 7" xfId="25046"/>
    <cellStyle name="Normal 8 16" xfId="2539"/>
    <cellStyle name="Normal 8 16 2" xfId="6780"/>
    <cellStyle name="Normal 8 16 2 2" xfId="25061"/>
    <cellStyle name="Normal 8 16 2 2 2" xfId="25062"/>
    <cellStyle name="Normal 8 16 2 3" xfId="25063"/>
    <cellStyle name="Normal 8 16 2 3 2" xfId="25064"/>
    <cellStyle name="Normal 8 16 2 4" xfId="25065"/>
    <cellStyle name="Normal 8 16 2 5" xfId="25060"/>
    <cellStyle name="Normal 8 16 3" xfId="5165"/>
    <cellStyle name="Normal 8 16 3 2" xfId="25067"/>
    <cellStyle name="Normal 8 16 3 3" xfId="25066"/>
    <cellStyle name="Normal 8 16 4" xfId="25068"/>
    <cellStyle name="Normal 8 16 4 2" xfId="25069"/>
    <cellStyle name="Normal 8 16 5" xfId="25070"/>
    <cellStyle name="Normal 8 16 6" xfId="25071"/>
    <cellStyle name="Normal 8 16 7" xfId="25059"/>
    <cellStyle name="Normal 8 17" xfId="2540"/>
    <cellStyle name="Normal 8 17 2" xfId="6781"/>
    <cellStyle name="Normal 8 17 2 2" xfId="25074"/>
    <cellStyle name="Normal 8 17 2 2 2" xfId="25075"/>
    <cellStyle name="Normal 8 17 2 3" xfId="25076"/>
    <cellStyle name="Normal 8 17 2 3 2" xfId="25077"/>
    <cellStyle name="Normal 8 17 2 4" xfId="25078"/>
    <cellStyle name="Normal 8 17 2 5" xfId="25073"/>
    <cellStyle name="Normal 8 17 3" xfId="5166"/>
    <cellStyle name="Normal 8 17 3 2" xfId="25080"/>
    <cellStyle name="Normal 8 17 3 3" xfId="25079"/>
    <cellStyle name="Normal 8 17 4" xfId="25081"/>
    <cellStyle name="Normal 8 17 4 2" xfId="25082"/>
    <cellStyle name="Normal 8 17 5" xfId="25083"/>
    <cellStyle name="Normal 8 17 6" xfId="25084"/>
    <cellStyle name="Normal 8 17 7" xfId="25072"/>
    <cellStyle name="Normal 8 18" xfId="2541"/>
    <cellStyle name="Normal 8 18 2" xfId="6782"/>
    <cellStyle name="Normal 8 18 2 2" xfId="25087"/>
    <cellStyle name="Normal 8 18 2 2 2" xfId="25088"/>
    <cellStyle name="Normal 8 18 2 3" xfId="25089"/>
    <cellStyle name="Normal 8 18 2 3 2" xfId="25090"/>
    <cellStyle name="Normal 8 18 2 4" xfId="25091"/>
    <cellStyle name="Normal 8 18 2 5" xfId="25086"/>
    <cellStyle name="Normal 8 18 3" xfId="5167"/>
    <cellStyle name="Normal 8 18 3 2" xfId="25093"/>
    <cellStyle name="Normal 8 18 3 3" xfId="25092"/>
    <cellStyle name="Normal 8 18 4" xfId="25094"/>
    <cellStyle name="Normal 8 18 4 2" xfId="25095"/>
    <cellStyle name="Normal 8 18 5" xfId="25096"/>
    <cellStyle name="Normal 8 18 6" xfId="25097"/>
    <cellStyle name="Normal 8 18 7" xfId="25085"/>
    <cellStyle name="Normal 8 19" xfId="2542"/>
    <cellStyle name="Normal 8 19 2" xfId="6783"/>
    <cellStyle name="Normal 8 19 2 2" xfId="25100"/>
    <cellStyle name="Normal 8 19 2 2 2" xfId="25101"/>
    <cellStyle name="Normal 8 19 2 3" xfId="25102"/>
    <cellStyle name="Normal 8 19 2 3 2" xfId="25103"/>
    <cellStyle name="Normal 8 19 2 4" xfId="25104"/>
    <cellStyle name="Normal 8 19 2 5" xfId="25099"/>
    <cellStyle name="Normal 8 19 3" xfId="5168"/>
    <cellStyle name="Normal 8 19 3 2" xfId="25106"/>
    <cellStyle name="Normal 8 19 3 3" xfId="25105"/>
    <cellStyle name="Normal 8 19 4" xfId="25107"/>
    <cellStyle name="Normal 8 19 4 2" xfId="25108"/>
    <cellStyle name="Normal 8 19 5" xfId="25109"/>
    <cellStyle name="Normal 8 19 6" xfId="25110"/>
    <cellStyle name="Normal 8 19 7" xfId="25098"/>
    <cellStyle name="Normal 8 2" xfId="2543"/>
    <cellStyle name="Normal 8 2 2" xfId="2544"/>
    <cellStyle name="Normal 8 2 2 2" xfId="6784"/>
    <cellStyle name="Normal 8 2 2 2 2" xfId="25114"/>
    <cellStyle name="Normal 8 2 2 2 3" xfId="25113"/>
    <cellStyle name="Normal 8 2 2 3" xfId="9009"/>
    <cellStyle name="Normal 8 2 2 3 2" xfId="25116"/>
    <cellStyle name="Normal 8 2 2 3 3" xfId="25115"/>
    <cellStyle name="Normal 8 2 2 4" xfId="25117"/>
    <cellStyle name="Normal 8 2 2 5" xfId="25112"/>
    <cellStyle name="Normal 8 2 3" xfId="2545"/>
    <cellStyle name="Normal 8 2 3 2" xfId="9010"/>
    <cellStyle name="Normal 8 2 3 2 2" xfId="25119"/>
    <cellStyle name="Normal 8 2 3 3" xfId="9011"/>
    <cellStyle name="Normal 8 2 3 4" xfId="9612"/>
    <cellStyle name="Normal 8 2 3 5" xfId="25118"/>
    <cellStyle name="Normal 8 2 4" xfId="5169"/>
    <cellStyle name="Normal 8 2 4 2" xfId="25121"/>
    <cellStyle name="Normal 8 2 4 3" xfId="25120"/>
    <cellStyle name="Normal 8 2 5" xfId="9012"/>
    <cellStyle name="Normal 8 2 5 2" xfId="25122"/>
    <cellStyle name="Normal 8 2 6" xfId="9013"/>
    <cellStyle name="Normal 8 2 6 2" xfId="25123"/>
    <cellStyle name="Normal 8 2 7" xfId="9859"/>
    <cellStyle name="Normal 8 2 8" xfId="25111"/>
    <cellStyle name="Normal 8 20" xfId="2546"/>
    <cellStyle name="Normal 8 20 2" xfId="6785"/>
    <cellStyle name="Normal 8 20 2 2" xfId="25126"/>
    <cellStyle name="Normal 8 20 2 2 2" xfId="25127"/>
    <cellStyle name="Normal 8 20 2 3" xfId="25128"/>
    <cellStyle name="Normal 8 20 2 3 2" xfId="25129"/>
    <cellStyle name="Normal 8 20 2 4" xfId="25130"/>
    <cellStyle name="Normal 8 20 2 5" xfId="25125"/>
    <cellStyle name="Normal 8 20 3" xfId="5170"/>
    <cellStyle name="Normal 8 20 3 2" xfId="25132"/>
    <cellStyle name="Normal 8 20 3 3" xfId="25131"/>
    <cellStyle name="Normal 8 20 4" xfId="25133"/>
    <cellStyle name="Normal 8 20 4 2" xfId="25134"/>
    <cellStyle name="Normal 8 20 5" xfId="25135"/>
    <cellStyle name="Normal 8 20 6" xfId="25136"/>
    <cellStyle name="Normal 8 20 7" xfId="25124"/>
    <cellStyle name="Normal 8 21" xfId="2547"/>
    <cellStyle name="Normal 8 21 2" xfId="6786"/>
    <cellStyle name="Normal 8 21 2 2" xfId="25139"/>
    <cellStyle name="Normal 8 21 2 2 2" xfId="25140"/>
    <cellStyle name="Normal 8 21 2 3" xfId="25141"/>
    <cellStyle name="Normal 8 21 2 3 2" xfId="25142"/>
    <cellStyle name="Normal 8 21 2 4" xfId="25143"/>
    <cellStyle name="Normal 8 21 2 5" xfId="25138"/>
    <cellStyle name="Normal 8 21 3" xfId="5171"/>
    <cellStyle name="Normal 8 21 3 2" xfId="25145"/>
    <cellStyle name="Normal 8 21 3 3" xfId="25144"/>
    <cellStyle name="Normal 8 21 4" xfId="25146"/>
    <cellStyle name="Normal 8 21 4 2" xfId="25147"/>
    <cellStyle name="Normal 8 21 5" xfId="25148"/>
    <cellStyle name="Normal 8 21 6" xfId="25149"/>
    <cellStyle name="Normal 8 21 7" xfId="25137"/>
    <cellStyle name="Normal 8 22" xfId="2548"/>
    <cellStyle name="Normal 8 22 2" xfId="6787"/>
    <cellStyle name="Normal 8 22 2 2" xfId="25152"/>
    <cellStyle name="Normal 8 22 2 2 2" xfId="25153"/>
    <cellStyle name="Normal 8 22 2 3" xfId="25154"/>
    <cellStyle name="Normal 8 22 2 3 2" xfId="25155"/>
    <cellStyle name="Normal 8 22 2 4" xfId="25156"/>
    <cellStyle name="Normal 8 22 2 5" xfId="25151"/>
    <cellStyle name="Normal 8 22 3" xfId="5172"/>
    <cellStyle name="Normal 8 22 3 2" xfId="25158"/>
    <cellStyle name="Normal 8 22 3 3" xfId="25157"/>
    <cellStyle name="Normal 8 22 4" xfId="25159"/>
    <cellStyle name="Normal 8 22 4 2" xfId="25160"/>
    <cellStyle name="Normal 8 22 5" xfId="25161"/>
    <cellStyle name="Normal 8 22 6" xfId="25162"/>
    <cellStyle name="Normal 8 22 7" xfId="25150"/>
    <cellStyle name="Normal 8 23" xfId="2549"/>
    <cellStyle name="Normal 8 23 2" xfId="6788"/>
    <cellStyle name="Normal 8 23 2 2" xfId="25165"/>
    <cellStyle name="Normal 8 23 2 2 2" xfId="25166"/>
    <cellStyle name="Normal 8 23 2 3" xfId="25167"/>
    <cellStyle name="Normal 8 23 2 3 2" xfId="25168"/>
    <cellStyle name="Normal 8 23 2 4" xfId="25169"/>
    <cellStyle name="Normal 8 23 2 5" xfId="25164"/>
    <cellStyle name="Normal 8 23 3" xfId="5173"/>
    <cellStyle name="Normal 8 23 3 2" xfId="25171"/>
    <cellStyle name="Normal 8 23 3 3" xfId="25170"/>
    <cellStyle name="Normal 8 23 4" xfId="25172"/>
    <cellStyle name="Normal 8 23 4 2" xfId="25173"/>
    <cellStyle name="Normal 8 23 5" xfId="25174"/>
    <cellStyle name="Normal 8 23 6" xfId="25175"/>
    <cellStyle name="Normal 8 23 7" xfId="25163"/>
    <cellStyle name="Normal 8 24" xfId="4022"/>
    <cellStyle name="Normal 8 24 2" xfId="4238"/>
    <cellStyle name="Normal 8 24 2 2" xfId="9642"/>
    <cellStyle name="Normal 8 24 2 2 2" xfId="25176"/>
    <cellStyle name="Normal 8 24 2 3" xfId="9949"/>
    <cellStyle name="Normal 8 24 2 3 2" xfId="16401"/>
    <cellStyle name="Normal 8 24 2 3 3" xfId="13228"/>
    <cellStyle name="Normal 8 24 2 4" xfId="15819"/>
    <cellStyle name="Normal 8 24 2 5" xfId="13127"/>
    <cellStyle name="Normal 8 24 3" xfId="4224"/>
    <cellStyle name="Normal 8 24 3 2" xfId="9935"/>
    <cellStyle name="Normal 8 24 3 2 2" xfId="16395"/>
    <cellStyle name="Normal 8 24 3 2 3" xfId="13222"/>
    <cellStyle name="Normal 8 24 3 3" xfId="15813"/>
    <cellStyle name="Normal 8 24 3 4" xfId="13121"/>
    <cellStyle name="Normal 8 24 4" xfId="6773"/>
    <cellStyle name="Normal 8 24 4 2" xfId="25177"/>
    <cellStyle name="Normal 8 24 5" xfId="9014"/>
    <cellStyle name="Normal 8 24 5 2" xfId="38020"/>
    <cellStyle name="Normal 8 24 6" xfId="9462"/>
    <cellStyle name="Normal 8 24 6 2" xfId="16289"/>
    <cellStyle name="Normal 8 24 6 3" xfId="13162"/>
    <cellStyle name="Normal 8 24 7" xfId="9918"/>
    <cellStyle name="Normal 8 24 7 2" xfId="16391"/>
    <cellStyle name="Normal 8 24 7 3" xfId="13218"/>
    <cellStyle name="Normal 8 24 8" xfId="15755"/>
    <cellStyle name="Normal 8 24 9" xfId="13117"/>
    <cellStyle name="Normal 8 25" xfId="4228"/>
    <cellStyle name="Normal 8 25 2" xfId="9015"/>
    <cellStyle name="Normal 8 25 2 2" xfId="25178"/>
    <cellStyle name="Normal 8 25 3" xfId="9016"/>
    <cellStyle name="Normal 8 25 4" xfId="9939"/>
    <cellStyle name="Normal 8 25 4 2" xfId="16398"/>
    <cellStyle name="Normal 8 25 4 3" xfId="13225"/>
    <cellStyle name="Normal 8 25 5" xfId="15816"/>
    <cellStyle name="Normal 8 25 6" xfId="13124"/>
    <cellStyle name="Normal 8 26" xfId="5158"/>
    <cellStyle name="Normal 8 26 2" xfId="9017"/>
    <cellStyle name="Normal 8 26 2 2" xfId="25180"/>
    <cellStyle name="Normal 8 26 3" xfId="25179"/>
    <cellStyle name="Normal 8 27" xfId="9018"/>
    <cellStyle name="Normal 8 27 2" xfId="9019"/>
    <cellStyle name="Normal 8 27 3" xfId="25181"/>
    <cellStyle name="Normal 8 28" xfId="9020"/>
    <cellStyle name="Normal 8 29" xfId="9021"/>
    <cellStyle name="Normal 8 3" xfId="2550"/>
    <cellStyle name="Normal 8 3 2" xfId="2551"/>
    <cellStyle name="Normal 8 3 2 2" xfId="6789"/>
    <cellStyle name="Normal 8 3 2 2 2" xfId="25185"/>
    <cellStyle name="Normal 8 3 2 2 3" xfId="25184"/>
    <cellStyle name="Normal 8 3 2 3" xfId="9022"/>
    <cellStyle name="Normal 8 3 2 3 2" xfId="25187"/>
    <cellStyle name="Normal 8 3 2 3 3" xfId="25186"/>
    <cellStyle name="Normal 8 3 2 4" xfId="25188"/>
    <cellStyle name="Normal 8 3 2 5" xfId="25183"/>
    <cellStyle name="Normal 8 3 3" xfId="2552"/>
    <cellStyle name="Normal 8 3 3 2" xfId="9023"/>
    <cellStyle name="Normal 8 3 3 2 2" xfId="25190"/>
    <cellStyle name="Normal 8 3 3 3" xfId="9024"/>
    <cellStyle name="Normal 8 3 3 4" xfId="9613"/>
    <cellStyle name="Normal 8 3 3 5" xfId="25189"/>
    <cellStyle name="Normal 8 3 4" xfId="5174"/>
    <cellStyle name="Normal 8 3 4 2" xfId="25192"/>
    <cellStyle name="Normal 8 3 4 3" xfId="25191"/>
    <cellStyle name="Normal 8 3 5" xfId="9025"/>
    <cellStyle name="Normal 8 3 5 2" xfId="25193"/>
    <cellStyle name="Normal 8 3 6" xfId="9026"/>
    <cellStyle name="Normal 8 3 6 2" xfId="25194"/>
    <cellStyle name="Normal 8 3 7" xfId="9860"/>
    <cellStyle name="Normal 8 3 8" xfId="25182"/>
    <cellStyle name="Normal 8 30" xfId="9027"/>
    <cellStyle name="Normal 8 31" xfId="9028"/>
    <cellStyle name="Normal 8 32" xfId="9029"/>
    <cellStyle name="Normal 8 33" xfId="9030"/>
    <cellStyle name="Normal 8 34" xfId="9031"/>
    <cellStyle name="Normal 8 35" xfId="9032"/>
    <cellStyle name="Normal 8 36" xfId="9033"/>
    <cellStyle name="Normal 8 37" xfId="9034"/>
    <cellStyle name="Normal 8 38" xfId="9035"/>
    <cellStyle name="Normal 8 39" xfId="9036"/>
    <cellStyle name="Normal 8 4" xfId="2553"/>
    <cellStyle name="Normal 8 4 2" xfId="2554"/>
    <cellStyle name="Normal 8 4 2 2" xfId="6790"/>
    <cellStyle name="Normal 8 4 2 2 2" xfId="25198"/>
    <cellStyle name="Normal 8 4 2 2 3" xfId="25197"/>
    <cellStyle name="Normal 8 4 2 3" xfId="25199"/>
    <cellStyle name="Normal 8 4 2 3 2" xfId="25200"/>
    <cellStyle name="Normal 8 4 2 4" xfId="25201"/>
    <cellStyle name="Normal 8 4 2 5" xfId="25196"/>
    <cellStyle name="Normal 8 4 3" xfId="2555"/>
    <cellStyle name="Normal 8 4 3 2" xfId="9614"/>
    <cellStyle name="Normal 8 4 3 2 2" xfId="25203"/>
    <cellStyle name="Normal 8 4 3 3" xfId="25202"/>
    <cellStyle name="Normal 8 4 4" xfId="5175"/>
    <cellStyle name="Normal 8 4 4 2" xfId="25205"/>
    <cellStyle name="Normal 8 4 4 3" xfId="25204"/>
    <cellStyle name="Normal 8 4 5" xfId="9861"/>
    <cellStyle name="Normal 8 4 5 2" xfId="25206"/>
    <cellStyle name="Normal 8 4 6" xfId="25207"/>
    <cellStyle name="Normal 8 4 7" xfId="25195"/>
    <cellStyle name="Normal 8 40" xfId="9037"/>
    <cellStyle name="Normal 8 41" xfId="9038"/>
    <cellStyle name="Normal 8 42" xfId="24980"/>
    <cellStyle name="Normal 8 5" xfId="2556"/>
    <cellStyle name="Normal 8 5 2" xfId="2557"/>
    <cellStyle name="Normal 8 5 2 2" xfId="6791"/>
    <cellStyle name="Normal 8 5 2 2 2" xfId="25211"/>
    <cellStyle name="Normal 8 5 2 2 3" xfId="25210"/>
    <cellStyle name="Normal 8 5 2 3" xfId="25212"/>
    <cellStyle name="Normal 8 5 2 3 2" xfId="25213"/>
    <cellStyle name="Normal 8 5 2 4" xfId="25214"/>
    <cellStyle name="Normal 8 5 2 5" xfId="25209"/>
    <cellStyle name="Normal 8 5 3" xfId="2558"/>
    <cellStyle name="Normal 8 5 3 2" xfId="9615"/>
    <cellStyle name="Normal 8 5 3 2 2" xfId="25216"/>
    <cellStyle name="Normal 8 5 3 3" xfId="25215"/>
    <cellStyle name="Normal 8 5 4" xfId="5176"/>
    <cellStyle name="Normal 8 5 4 2" xfId="25218"/>
    <cellStyle name="Normal 8 5 4 3" xfId="25217"/>
    <cellStyle name="Normal 8 5 5" xfId="9862"/>
    <cellStyle name="Normal 8 5 5 2" xfId="25219"/>
    <cellStyle name="Normal 8 5 6" xfId="25220"/>
    <cellStyle name="Normal 8 5 7" xfId="25208"/>
    <cellStyle name="Normal 8 6" xfId="2559"/>
    <cellStyle name="Normal 8 6 2" xfId="2560"/>
    <cellStyle name="Normal 8 6 2 2" xfId="6792"/>
    <cellStyle name="Normal 8 6 2 2 2" xfId="25224"/>
    <cellStyle name="Normal 8 6 2 2 3" xfId="25223"/>
    <cellStyle name="Normal 8 6 2 3" xfId="25225"/>
    <cellStyle name="Normal 8 6 2 3 2" xfId="25226"/>
    <cellStyle name="Normal 8 6 2 4" xfId="25227"/>
    <cellStyle name="Normal 8 6 2 5" xfId="25222"/>
    <cellStyle name="Normal 8 6 3" xfId="2561"/>
    <cellStyle name="Normal 8 6 3 2" xfId="9616"/>
    <cellStyle name="Normal 8 6 3 2 2" xfId="25229"/>
    <cellStyle name="Normal 8 6 3 3" xfId="25228"/>
    <cellStyle name="Normal 8 6 4" xfId="5177"/>
    <cellStyle name="Normal 8 6 4 2" xfId="25231"/>
    <cellStyle name="Normal 8 6 4 3" xfId="25230"/>
    <cellStyle name="Normal 8 6 5" xfId="9863"/>
    <cellStyle name="Normal 8 6 5 2" xfId="25232"/>
    <cellStyle name="Normal 8 6 6" xfId="25233"/>
    <cellStyle name="Normal 8 6 7" xfId="25221"/>
    <cellStyle name="Normal 8 7" xfId="2562"/>
    <cellStyle name="Normal 8 7 2" xfId="2563"/>
    <cellStyle name="Normal 8 7 2 2" xfId="6793"/>
    <cellStyle name="Normal 8 7 2 2 2" xfId="25237"/>
    <cellStyle name="Normal 8 7 2 2 3" xfId="25236"/>
    <cellStyle name="Normal 8 7 2 3" xfId="25238"/>
    <cellStyle name="Normal 8 7 2 3 2" xfId="25239"/>
    <cellStyle name="Normal 8 7 2 4" xfId="25240"/>
    <cellStyle name="Normal 8 7 2 5" xfId="25235"/>
    <cellStyle name="Normal 8 7 3" xfId="2564"/>
    <cellStyle name="Normal 8 7 3 2" xfId="9617"/>
    <cellStyle name="Normal 8 7 3 2 2" xfId="25242"/>
    <cellStyle name="Normal 8 7 3 3" xfId="25241"/>
    <cellStyle name="Normal 8 7 4" xfId="5178"/>
    <cellStyle name="Normal 8 7 4 2" xfId="25244"/>
    <cellStyle name="Normal 8 7 4 3" xfId="25243"/>
    <cellStyle name="Normal 8 7 5" xfId="9864"/>
    <cellStyle name="Normal 8 7 5 2" xfId="25245"/>
    <cellStyle name="Normal 8 7 6" xfId="25246"/>
    <cellStyle name="Normal 8 7 7" xfId="25234"/>
    <cellStyle name="Normal 8 8" xfId="2565"/>
    <cellStyle name="Normal 8 8 2" xfId="2566"/>
    <cellStyle name="Normal 8 8 2 2" xfId="6794"/>
    <cellStyle name="Normal 8 8 2 2 2" xfId="25250"/>
    <cellStyle name="Normal 8 8 2 2 3" xfId="25249"/>
    <cellStyle name="Normal 8 8 2 3" xfId="25251"/>
    <cellStyle name="Normal 8 8 2 3 2" xfId="25252"/>
    <cellStyle name="Normal 8 8 2 4" xfId="25253"/>
    <cellStyle name="Normal 8 8 2 5" xfId="25248"/>
    <cellStyle name="Normal 8 8 3" xfId="2567"/>
    <cellStyle name="Normal 8 8 3 2" xfId="9618"/>
    <cellStyle name="Normal 8 8 3 2 2" xfId="25255"/>
    <cellStyle name="Normal 8 8 3 3" xfId="25254"/>
    <cellStyle name="Normal 8 8 4" xfId="5179"/>
    <cellStyle name="Normal 8 8 4 2" xfId="25257"/>
    <cellStyle name="Normal 8 8 4 3" xfId="25256"/>
    <cellStyle name="Normal 8 8 5" xfId="9865"/>
    <cellStyle name="Normal 8 8 5 2" xfId="25258"/>
    <cellStyle name="Normal 8 8 6" xfId="25259"/>
    <cellStyle name="Normal 8 8 7" xfId="25247"/>
    <cellStyle name="Normal 8 9" xfId="2568"/>
    <cellStyle name="Normal 8 9 2" xfId="2569"/>
    <cellStyle name="Normal 8 9 2 2" xfId="6795"/>
    <cellStyle name="Normal 8 9 2 2 2" xfId="25263"/>
    <cellStyle name="Normal 8 9 2 2 3" xfId="25262"/>
    <cellStyle name="Normal 8 9 2 3" xfId="25264"/>
    <cellStyle name="Normal 8 9 2 3 2" xfId="25265"/>
    <cellStyle name="Normal 8 9 2 4" xfId="25266"/>
    <cellStyle name="Normal 8 9 2 5" xfId="25261"/>
    <cellStyle name="Normal 8 9 3" xfId="2570"/>
    <cellStyle name="Normal 8 9 3 2" xfId="9619"/>
    <cellStyle name="Normal 8 9 3 2 2" xfId="25268"/>
    <cellStyle name="Normal 8 9 3 3" xfId="25267"/>
    <cellStyle name="Normal 8 9 4" xfId="5180"/>
    <cellStyle name="Normal 8 9 4 2" xfId="25270"/>
    <cellStyle name="Normal 8 9 4 3" xfId="25269"/>
    <cellStyle name="Normal 8 9 5" xfId="9866"/>
    <cellStyle name="Normal 8 9 5 2" xfId="25271"/>
    <cellStyle name="Normal 8 9 6" xfId="25272"/>
    <cellStyle name="Normal 8 9 7" xfId="25260"/>
    <cellStyle name="Normal 80" xfId="2571"/>
    <cellStyle name="Normal 80 2" xfId="6796"/>
    <cellStyle name="Normal 80 2 2" xfId="25275"/>
    <cellStyle name="Normal 80 2 2 2" xfId="25276"/>
    <cellStyle name="Normal 80 2 3" xfId="25277"/>
    <cellStyle name="Normal 80 2 3 2" xfId="25278"/>
    <cellStyle name="Normal 80 2 4" xfId="25279"/>
    <cellStyle name="Normal 80 2 5" xfId="25274"/>
    <cellStyle name="Normal 80 3" xfId="5181"/>
    <cellStyle name="Normal 80 3 2" xfId="25281"/>
    <cellStyle name="Normal 80 3 3" xfId="25280"/>
    <cellStyle name="Normal 80 4" xfId="25282"/>
    <cellStyle name="Normal 80 4 2" xfId="25283"/>
    <cellStyle name="Normal 80 5" xfId="25284"/>
    <cellStyle name="Normal 80 6" xfId="25285"/>
    <cellStyle name="Normal 80 7" xfId="25273"/>
    <cellStyle name="Normal 81" xfId="2572"/>
    <cellStyle name="Normal 81 2" xfId="6797"/>
    <cellStyle name="Normal 81 2 2" xfId="25288"/>
    <cellStyle name="Normal 81 2 2 2" xfId="25289"/>
    <cellStyle name="Normal 81 2 3" xfId="25290"/>
    <cellStyle name="Normal 81 2 3 2" xfId="25291"/>
    <cellStyle name="Normal 81 2 4" xfId="25292"/>
    <cellStyle name="Normal 81 2 5" xfId="25287"/>
    <cellStyle name="Normal 81 3" xfId="5182"/>
    <cellStyle name="Normal 81 3 2" xfId="25294"/>
    <cellStyle name="Normal 81 3 3" xfId="25293"/>
    <cellStyle name="Normal 81 4" xfId="25295"/>
    <cellStyle name="Normal 81 4 2" xfId="25296"/>
    <cellStyle name="Normal 81 5" xfId="25297"/>
    <cellStyle name="Normal 81 6" xfId="25298"/>
    <cellStyle name="Normal 81 7" xfId="25286"/>
    <cellStyle name="Normal 82" xfId="2573"/>
    <cellStyle name="Normal 82 2" xfId="6798"/>
    <cellStyle name="Normal 82 2 2" xfId="25301"/>
    <cellStyle name="Normal 82 2 2 2" xfId="25302"/>
    <cellStyle name="Normal 82 2 3" xfId="25303"/>
    <cellStyle name="Normal 82 2 3 2" xfId="25304"/>
    <cellStyle name="Normal 82 2 4" xfId="25305"/>
    <cellStyle name="Normal 82 2 5" xfId="25300"/>
    <cellStyle name="Normal 82 3" xfId="5183"/>
    <cellStyle name="Normal 82 3 2" xfId="25307"/>
    <cellStyle name="Normal 82 3 3" xfId="25306"/>
    <cellStyle name="Normal 82 4" xfId="25308"/>
    <cellStyle name="Normal 82 4 2" xfId="25309"/>
    <cellStyle name="Normal 82 5" xfId="25310"/>
    <cellStyle name="Normal 82 6" xfId="25311"/>
    <cellStyle name="Normal 82 7" xfId="25299"/>
    <cellStyle name="Normal 83" xfId="2574"/>
    <cellStyle name="Normal 83 2" xfId="6799"/>
    <cellStyle name="Normal 83 2 2" xfId="25314"/>
    <cellStyle name="Normal 83 2 2 2" xfId="25315"/>
    <cellStyle name="Normal 83 2 3" xfId="25316"/>
    <cellStyle name="Normal 83 2 3 2" xfId="25317"/>
    <cellStyle name="Normal 83 2 4" xfId="25318"/>
    <cellStyle name="Normal 83 2 5" xfId="25313"/>
    <cellStyle name="Normal 83 3" xfId="5184"/>
    <cellStyle name="Normal 83 3 2" xfId="25320"/>
    <cellStyle name="Normal 83 3 3" xfId="25319"/>
    <cellStyle name="Normal 83 4" xfId="25321"/>
    <cellStyle name="Normal 83 4 2" xfId="25322"/>
    <cellStyle name="Normal 83 5" xfId="25323"/>
    <cellStyle name="Normal 83 6" xfId="25324"/>
    <cellStyle name="Normal 83 7" xfId="25312"/>
    <cellStyle name="Normal 84" xfId="2575"/>
    <cellStyle name="Normal 84 2" xfId="6800"/>
    <cellStyle name="Normal 84 2 2" xfId="25327"/>
    <cellStyle name="Normal 84 2 2 2" xfId="25328"/>
    <cellStyle name="Normal 84 2 3" xfId="25329"/>
    <cellStyle name="Normal 84 2 3 2" xfId="25330"/>
    <cellStyle name="Normal 84 2 4" xfId="25331"/>
    <cellStyle name="Normal 84 2 5" xfId="25326"/>
    <cellStyle name="Normal 84 3" xfId="5185"/>
    <cellStyle name="Normal 84 3 2" xfId="25333"/>
    <cellStyle name="Normal 84 3 3" xfId="25332"/>
    <cellStyle name="Normal 84 4" xfId="25334"/>
    <cellStyle name="Normal 84 4 2" xfId="25335"/>
    <cellStyle name="Normal 84 5" xfId="25336"/>
    <cellStyle name="Normal 84 6" xfId="25337"/>
    <cellStyle name="Normal 84 7" xfId="25325"/>
    <cellStyle name="Normal 85" xfId="2576"/>
    <cellStyle name="Normal 85 2" xfId="6801"/>
    <cellStyle name="Normal 85 2 2" xfId="25340"/>
    <cellStyle name="Normal 85 2 2 2" xfId="25341"/>
    <cellStyle name="Normal 85 2 3" xfId="25342"/>
    <cellStyle name="Normal 85 2 3 2" xfId="25343"/>
    <cellStyle name="Normal 85 2 4" xfId="25344"/>
    <cellStyle name="Normal 85 2 5" xfId="25339"/>
    <cellStyle name="Normal 85 3" xfId="5186"/>
    <cellStyle name="Normal 85 3 2" xfId="25346"/>
    <cellStyle name="Normal 85 3 3" xfId="25345"/>
    <cellStyle name="Normal 85 4" xfId="25347"/>
    <cellStyle name="Normal 85 4 2" xfId="25348"/>
    <cellStyle name="Normal 85 5" xfId="25349"/>
    <cellStyle name="Normal 85 6" xfId="25350"/>
    <cellStyle name="Normal 85 7" xfId="25338"/>
    <cellStyle name="Normal 86" xfId="2577"/>
    <cellStyle name="Normal 86 2" xfId="6802"/>
    <cellStyle name="Normal 86 2 2" xfId="25353"/>
    <cellStyle name="Normal 86 2 2 2" xfId="25354"/>
    <cellStyle name="Normal 86 2 3" xfId="25355"/>
    <cellStyle name="Normal 86 2 3 2" xfId="25356"/>
    <cellStyle name="Normal 86 2 4" xfId="25357"/>
    <cellStyle name="Normal 86 2 5" xfId="25352"/>
    <cellStyle name="Normal 86 3" xfId="5187"/>
    <cellStyle name="Normal 86 3 2" xfId="25359"/>
    <cellStyle name="Normal 86 3 3" xfId="25358"/>
    <cellStyle name="Normal 86 4" xfId="25360"/>
    <cellStyle name="Normal 86 4 2" xfId="25361"/>
    <cellStyle name="Normal 86 5" xfId="25362"/>
    <cellStyle name="Normal 86 6" xfId="25363"/>
    <cellStyle name="Normal 86 7" xfId="25351"/>
    <cellStyle name="Normal 87" xfId="2578"/>
    <cellStyle name="Normal 87 2" xfId="6803"/>
    <cellStyle name="Normal 87 2 2" xfId="25366"/>
    <cellStyle name="Normal 87 2 2 2" xfId="25367"/>
    <cellStyle name="Normal 87 2 3" xfId="25368"/>
    <cellStyle name="Normal 87 2 3 2" xfId="25369"/>
    <cellStyle name="Normal 87 2 4" xfId="25370"/>
    <cellStyle name="Normal 87 2 5" xfId="25365"/>
    <cellStyle name="Normal 87 3" xfId="5188"/>
    <cellStyle name="Normal 87 3 2" xfId="25372"/>
    <cellStyle name="Normal 87 3 3" xfId="25371"/>
    <cellStyle name="Normal 87 4" xfId="25373"/>
    <cellStyle name="Normal 87 4 2" xfId="25374"/>
    <cellStyle name="Normal 87 5" xfId="25375"/>
    <cellStyle name="Normal 87 6" xfId="25376"/>
    <cellStyle name="Normal 87 7" xfId="25364"/>
    <cellStyle name="Normal 88" xfId="2579"/>
    <cellStyle name="Normal 88 2" xfId="6804"/>
    <cellStyle name="Normal 88 2 2" xfId="25379"/>
    <cellStyle name="Normal 88 2 2 2" xfId="25380"/>
    <cellStyle name="Normal 88 2 3" xfId="25381"/>
    <cellStyle name="Normal 88 2 3 2" xfId="25382"/>
    <cellStyle name="Normal 88 2 4" xfId="25383"/>
    <cellStyle name="Normal 88 2 5" xfId="25378"/>
    <cellStyle name="Normal 88 3" xfId="5189"/>
    <cellStyle name="Normal 88 3 2" xfId="25385"/>
    <cellStyle name="Normal 88 3 3" xfId="25384"/>
    <cellStyle name="Normal 88 4" xfId="25386"/>
    <cellStyle name="Normal 88 4 2" xfId="25387"/>
    <cellStyle name="Normal 88 5" xfId="25388"/>
    <cellStyle name="Normal 88 6" xfId="25389"/>
    <cellStyle name="Normal 88 7" xfId="25377"/>
    <cellStyle name="Normal 89" xfId="2580"/>
    <cellStyle name="Normal 89 2" xfId="6805"/>
    <cellStyle name="Normal 89 2 2" xfId="25392"/>
    <cellStyle name="Normal 89 2 2 2" xfId="25393"/>
    <cellStyle name="Normal 89 2 3" xfId="25394"/>
    <cellStyle name="Normal 89 2 3 2" xfId="25395"/>
    <cellStyle name="Normal 89 2 4" xfId="25396"/>
    <cellStyle name="Normal 89 2 5" xfId="25391"/>
    <cellStyle name="Normal 89 3" xfId="5190"/>
    <cellStyle name="Normal 89 3 2" xfId="25398"/>
    <cellStyle name="Normal 89 3 3" xfId="25397"/>
    <cellStyle name="Normal 89 4" xfId="25399"/>
    <cellStyle name="Normal 89 4 2" xfId="25400"/>
    <cellStyle name="Normal 89 5" xfId="25401"/>
    <cellStyle name="Normal 89 6" xfId="25402"/>
    <cellStyle name="Normal 89 7" xfId="25390"/>
    <cellStyle name="Normal 9" xfId="2581"/>
    <cellStyle name="Normal 9 10" xfId="2582"/>
    <cellStyle name="Normal 9 10 2" xfId="6807"/>
    <cellStyle name="Normal 9 10 2 2" xfId="25406"/>
    <cellStyle name="Normal 9 10 2 2 2" xfId="25407"/>
    <cellStyle name="Normal 9 10 2 3" xfId="25408"/>
    <cellStyle name="Normal 9 10 2 3 2" xfId="25409"/>
    <cellStyle name="Normal 9 10 2 4" xfId="25410"/>
    <cellStyle name="Normal 9 10 2 5" xfId="25405"/>
    <cellStyle name="Normal 9 10 3" xfId="5192"/>
    <cellStyle name="Normal 9 10 3 2" xfId="25412"/>
    <cellStyle name="Normal 9 10 3 3" xfId="25411"/>
    <cellStyle name="Normal 9 10 4" xfId="25413"/>
    <cellStyle name="Normal 9 10 4 2" xfId="25414"/>
    <cellStyle name="Normal 9 10 5" xfId="25415"/>
    <cellStyle name="Normal 9 10 6" xfId="25416"/>
    <cellStyle name="Normal 9 10 7" xfId="25404"/>
    <cellStyle name="Normal 9 11" xfId="2583"/>
    <cellStyle name="Normal 9 11 2" xfId="6808"/>
    <cellStyle name="Normal 9 11 2 2" xfId="25419"/>
    <cellStyle name="Normal 9 11 2 2 2" xfId="25420"/>
    <cellStyle name="Normal 9 11 2 3" xfId="25421"/>
    <cellStyle name="Normal 9 11 2 3 2" xfId="25422"/>
    <cellStyle name="Normal 9 11 2 4" xfId="25423"/>
    <cellStyle name="Normal 9 11 2 5" xfId="25418"/>
    <cellStyle name="Normal 9 11 3" xfId="5193"/>
    <cellStyle name="Normal 9 11 3 2" xfId="25425"/>
    <cellStyle name="Normal 9 11 3 3" xfId="25424"/>
    <cellStyle name="Normal 9 11 4" xfId="25426"/>
    <cellStyle name="Normal 9 11 4 2" xfId="25427"/>
    <cellStyle name="Normal 9 11 5" xfId="25428"/>
    <cellStyle name="Normal 9 11 6" xfId="25429"/>
    <cellStyle name="Normal 9 11 7" xfId="25417"/>
    <cellStyle name="Normal 9 12" xfId="2584"/>
    <cellStyle name="Normal 9 12 2" xfId="6809"/>
    <cellStyle name="Normal 9 12 2 2" xfId="25432"/>
    <cellStyle name="Normal 9 12 2 2 2" xfId="25433"/>
    <cellStyle name="Normal 9 12 2 3" xfId="25434"/>
    <cellStyle name="Normal 9 12 2 3 2" xfId="25435"/>
    <cellStyle name="Normal 9 12 2 4" xfId="25436"/>
    <cellStyle name="Normal 9 12 2 5" xfId="25431"/>
    <cellStyle name="Normal 9 12 3" xfId="5194"/>
    <cellStyle name="Normal 9 12 3 2" xfId="25438"/>
    <cellStyle name="Normal 9 12 3 3" xfId="25437"/>
    <cellStyle name="Normal 9 12 4" xfId="25439"/>
    <cellStyle name="Normal 9 12 4 2" xfId="25440"/>
    <cellStyle name="Normal 9 12 5" xfId="25441"/>
    <cellStyle name="Normal 9 12 6" xfId="25442"/>
    <cellStyle name="Normal 9 12 7" xfId="25430"/>
    <cellStyle name="Normal 9 13" xfId="2585"/>
    <cellStyle name="Normal 9 13 2" xfId="6810"/>
    <cellStyle name="Normal 9 13 2 2" xfId="25445"/>
    <cellStyle name="Normal 9 13 2 2 2" xfId="25446"/>
    <cellStyle name="Normal 9 13 2 3" xfId="25447"/>
    <cellStyle name="Normal 9 13 2 3 2" xfId="25448"/>
    <cellStyle name="Normal 9 13 2 4" xfId="25449"/>
    <cellStyle name="Normal 9 13 2 5" xfId="25444"/>
    <cellStyle name="Normal 9 13 3" xfId="5195"/>
    <cellStyle name="Normal 9 13 3 2" xfId="25451"/>
    <cellStyle name="Normal 9 13 3 3" xfId="25450"/>
    <cellStyle name="Normal 9 13 4" xfId="25452"/>
    <cellStyle name="Normal 9 13 4 2" xfId="25453"/>
    <cellStyle name="Normal 9 13 5" xfId="25454"/>
    <cellStyle name="Normal 9 13 6" xfId="25455"/>
    <cellStyle name="Normal 9 13 7" xfId="25443"/>
    <cellStyle name="Normal 9 14" xfId="2586"/>
    <cellStyle name="Normal 9 14 2" xfId="6811"/>
    <cellStyle name="Normal 9 14 2 2" xfId="25458"/>
    <cellStyle name="Normal 9 14 2 2 2" xfId="25459"/>
    <cellStyle name="Normal 9 14 2 3" xfId="25460"/>
    <cellStyle name="Normal 9 14 2 3 2" xfId="25461"/>
    <cellStyle name="Normal 9 14 2 4" xfId="25462"/>
    <cellStyle name="Normal 9 14 2 5" xfId="25457"/>
    <cellStyle name="Normal 9 14 3" xfId="5196"/>
    <cellStyle name="Normal 9 14 3 2" xfId="25464"/>
    <cellStyle name="Normal 9 14 3 3" xfId="25463"/>
    <cellStyle name="Normal 9 14 4" xfId="25465"/>
    <cellStyle name="Normal 9 14 4 2" xfId="25466"/>
    <cellStyle name="Normal 9 14 5" xfId="25467"/>
    <cellStyle name="Normal 9 14 6" xfId="25468"/>
    <cellStyle name="Normal 9 14 7" xfId="25456"/>
    <cellStyle name="Normal 9 15" xfId="2587"/>
    <cellStyle name="Normal 9 15 2" xfId="6812"/>
    <cellStyle name="Normal 9 15 2 2" xfId="25471"/>
    <cellStyle name="Normal 9 15 2 2 2" xfId="25472"/>
    <cellStyle name="Normal 9 15 2 3" xfId="25473"/>
    <cellStyle name="Normal 9 15 2 3 2" xfId="25474"/>
    <cellStyle name="Normal 9 15 2 4" xfId="25475"/>
    <cellStyle name="Normal 9 15 2 5" xfId="25470"/>
    <cellStyle name="Normal 9 15 3" xfId="5197"/>
    <cellStyle name="Normal 9 15 3 2" xfId="25477"/>
    <cellStyle name="Normal 9 15 3 3" xfId="25476"/>
    <cellStyle name="Normal 9 15 4" xfId="25478"/>
    <cellStyle name="Normal 9 15 4 2" xfId="25479"/>
    <cellStyle name="Normal 9 15 5" xfId="25480"/>
    <cellStyle name="Normal 9 15 6" xfId="25481"/>
    <cellStyle name="Normal 9 15 7" xfId="25469"/>
    <cellStyle name="Normal 9 16" xfId="2588"/>
    <cellStyle name="Normal 9 16 2" xfId="6813"/>
    <cellStyle name="Normal 9 16 2 2" xfId="25484"/>
    <cellStyle name="Normal 9 16 2 2 2" xfId="25485"/>
    <cellStyle name="Normal 9 16 2 3" xfId="25486"/>
    <cellStyle name="Normal 9 16 2 3 2" xfId="25487"/>
    <cellStyle name="Normal 9 16 2 4" xfId="25488"/>
    <cellStyle name="Normal 9 16 2 5" xfId="25483"/>
    <cellStyle name="Normal 9 16 3" xfId="5198"/>
    <cellStyle name="Normal 9 16 3 2" xfId="25490"/>
    <cellStyle name="Normal 9 16 3 3" xfId="25489"/>
    <cellStyle name="Normal 9 16 4" xfId="25491"/>
    <cellStyle name="Normal 9 16 4 2" xfId="25492"/>
    <cellStyle name="Normal 9 16 5" xfId="25493"/>
    <cellStyle name="Normal 9 16 6" xfId="25494"/>
    <cellStyle name="Normal 9 16 7" xfId="25482"/>
    <cellStyle name="Normal 9 17" xfId="2589"/>
    <cellStyle name="Normal 9 17 2" xfId="6814"/>
    <cellStyle name="Normal 9 17 2 2" xfId="25497"/>
    <cellStyle name="Normal 9 17 2 2 2" xfId="25498"/>
    <cellStyle name="Normal 9 17 2 3" xfId="25499"/>
    <cellStyle name="Normal 9 17 2 3 2" xfId="25500"/>
    <cellStyle name="Normal 9 17 2 4" xfId="25501"/>
    <cellStyle name="Normal 9 17 2 5" xfId="25496"/>
    <cellStyle name="Normal 9 17 3" xfId="5199"/>
    <cellStyle name="Normal 9 17 3 2" xfId="25503"/>
    <cellStyle name="Normal 9 17 3 3" xfId="25502"/>
    <cellStyle name="Normal 9 17 4" xfId="25504"/>
    <cellStyle name="Normal 9 17 4 2" xfId="25505"/>
    <cellStyle name="Normal 9 17 5" xfId="25506"/>
    <cellStyle name="Normal 9 17 6" xfId="25507"/>
    <cellStyle name="Normal 9 17 7" xfId="25495"/>
    <cellStyle name="Normal 9 18" xfId="2590"/>
    <cellStyle name="Normal 9 18 2" xfId="6815"/>
    <cellStyle name="Normal 9 18 2 2" xfId="25510"/>
    <cellStyle name="Normal 9 18 2 2 2" xfId="25511"/>
    <cellStyle name="Normal 9 18 2 3" xfId="25512"/>
    <cellStyle name="Normal 9 18 2 3 2" xfId="25513"/>
    <cellStyle name="Normal 9 18 2 4" xfId="25514"/>
    <cellStyle name="Normal 9 18 2 5" xfId="25509"/>
    <cellStyle name="Normal 9 18 3" xfId="5200"/>
    <cellStyle name="Normal 9 18 3 2" xfId="25516"/>
    <cellStyle name="Normal 9 18 3 3" xfId="25515"/>
    <cellStyle name="Normal 9 18 4" xfId="25517"/>
    <cellStyle name="Normal 9 18 4 2" xfId="25518"/>
    <cellStyle name="Normal 9 18 5" xfId="25519"/>
    <cellStyle name="Normal 9 18 6" xfId="25520"/>
    <cellStyle name="Normal 9 18 7" xfId="25508"/>
    <cellStyle name="Normal 9 19" xfId="2591"/>
    <cellStyle name="Normal 9 19 2" xfId="6816"/>
    <cellStyle name="Normal 9 19 2 2" xfId="25523"/>
    <cellStyle name="Normal 9 19 2 2 2" xfId="25524"/>
    <cellStyle name="Normal 9 19 2 3" xfId="25525"/>
    <cellStyle name="Normal 9 19 2 3 2" xfId="25526"/>
    <cellStyle name="Normal 9 19 2 4" xfId="25527"/>
    <cellStyle name="Normal 9 19 2 5" xfId="25522"/>
    <cellStyle name="Normal 9 19 3" xfId="5201"/>
    <cellStyle name="Normal 9 19 3 2" xfId="25529"/>
    <cellStyle name="Normal 9 19 3 3" xfId="25528"/>
    <cellStyle name="Normal 9 19 4" xfId="25530"/>
    <cellStyle name="Normal 9 19 4 2" xfId="25531"/>
    <cellStyle name="Normal 9 19 5" xfId="25532"/>
    <cellStyle name="Normal 9 19 6" xfId="25533"/>
    <cellStyle name="Normal 9 19 7" xfId="25521"/>
    <cellStyle name="Normal 9 2" xfId="2592"/>
    <cellStyle name="Normal 9 2 2" xfId="2593"/>
    <cellStyle name="Normal 9 2 2 2" xfId="6817"/>
    <cellStyle name="Normal 9 2 2 2 2" xfId="25537"/>
    <cellStyle name="Normal 9 2 2 2 3" xfId="25536"/>
    <cellStyle name="Normal 9 2 2 3" xfId="25538"/>
    <cellStyle name="Normal 9 2 2 3 2" xfId="25539"/>
    <cellStyle name="Normal 9 2 2 4" xfId="25540"/>
    <cellStyle name="Normal 9 2 2 5" xfId="25535"/>
    <cellStyle name="Normal 9 2 3" xfId="2594"/>
    <cellStyle name="Normal 9 2 3 2" xfId="9620"/>
    <cellStyle name="Normal 9 2 3 2 2" xfId="25542"/>
    <cellStyle name="Normal 9 2 3 3" xfId="25541"/>
    <cellStyle name="Normal 9 2 4" xfId="5202"/>
    <cellStyle name="Normal 9 2 4 2" xfId="25544"/>
    <cellStyle name="Normal 9 2 4 3" xfId="25543"/>
    <cellStyle name="Normal 9 2 5" xfId="9867"/>
    <cellStyle name="Normal 9 2 5 2" xfId="25545"/>
    <cellStyle name="Normal 9 2 6" xfId="12591"/>
    <cellStyle name="Normal 9 2 6 2" xfId="25546"/>
    <cellStyle name="Normal 9 2 7" xfId="12592"/>
    <cellStyle name="Normal 9 2 7 2" xfId="25534"/>
    <cellStyle name="Normal 9 20" xfId="2595"/>
    <cellStyle name="Normal 9 20 2" xfId="6818"/>
    <cellStyle name="Normal 9 20 2 2" xfId="25549"/>
    <cellStyle name="Normal 9 20 2 2 2" xfId="25550"/>
    <cellStyle name="Normal 9 20 2 3" xfId="25551"/>
    <cellStyle name="Normal 9 20 2 3 2" xfId="25552"/>
    <cellStyle name="Normal 9 20 2 4" xfId="25553"/>
    <cellStyle name="Normal 9 20 2 5" xfId="25548"/>
    <cellStyle name="Normal 9 20 3" xfId="5203"/>
    <cellStyle name="Normal 9 20 3 2" xfId="25555"/>
    <cellStyle name="Normal 9 20 3 3" xfId="25554"/>
    <cellStyle name="Normal 9 20 4" xfId="25556"/>
    <cellStyle name="Normal 9 20 4 2" xfId="25557"/>
    <cellStyle name="Normal 9 20 5" xfId="25558"/>
    <cellStyle name="Normal 9 20 6" xfId="25559"/>
    <cellStyle name="Normal 9 20 7" xfId="25547"/>
    <cellStyle name="Normal 9 21" xfId="2596"/>
    <cellStyle name="Normal 9 21 2" xfId="6819"/>
    <cellStyle name="Normal 9 21 2 2" xfId="25562"/>
    <cellStyle name="Normal 9 21 2 2 2" xfId="25563"/>
    <cellStyle name="Normal 9 21 2 3" xfId="25564"/>
    <cellStyle name="Normal 9 21 2 3 2" xfId="25565"/>
    <cellStyle name="Normal 9 21 2 4" xfId="25566"/>
    <cellStyle name="Normal 9 21 2 5" xfId="25561"/>
    <cellStyle name="Normal 9 21 3" xfId="5204"/>
    <cellStyle name="Normal 9 21 3 2" xfId="25568"/>
    <cellStyle name="Normal 9 21 3 3" xfId="25567"/>
    <cellStyle name="Normal 9 21 4" xfId="25569"/>
    <cellStyle name="Normal 9 21 4 2" xfId="25570"/>
    <cellStyle name="Normal 9 21 5" xfId="25571"/>
    <cellStyle name="Normal 9 21 6" xfId="25572"/>
    <cellStyle name="Normal 9 21 7" xfId="25560"/>
    <cellStyle name="Normal 9 22" xfId="2597"/>
    <cellStyle name="Normal 9 22 2" xfId="6820"/>
    <cellStyle name="Normal 9 22 2 2" xfId="25575"/>
    <cellStyle name="Normal 9 22 2 2 2" xfId="25576"/>
    <cellStyle name="Normal 9 22 2 3" xfId="25577"/>
    <cellStyle name="Normal 9 22 2 3 2" xfId="25578"/>
    <cellStyle name="Normal 9 22 2 4" xfId="25579"/>
    <cellStyle name="Normal 9 22 2 5" xfId="25574"/>
    <cellStyle name="Normal 9 22 3" xfId="5205"/>
    <cellStyle name="Normal 9 22 3 2" xfId="25581"/>
    <cellStyle name="Normal 9 22 3 3" xfId="25580"/>
    <cellStyle name="Normal 9 22 4" xfId="25582"/>
    <cellStyle name="Normal 9 22 4 2" xfId="25583"/>
    <cellStyle name="Normal 9 22 5" xfId="25584"/>
    <cellStyle name="Normal 9 22 6" xfId="25585"/>
    <cellStyle name="Normal 9 22 7" xfId="25573"/>
    <cellStyle name="Normal 9 23" xfId="2598"/>
    <cellStyle name="Normal 9 23 2" xfId="6821"/>
    <cellStyle name="Normal 9 23 2 2" xfId="25588"/>
    <cellStyle name="Normal 9 23 2 2 2" xfId="25589"/>
    <cellStyle name="Normal 9 23 2 3" xfId="25590"/>
    <cellStyle name="Normal 9 23 2 3 2" xfId="25591"/>
    <cellStyle name="Normal 9 23 2 4" xfId="25592"/>
    <cellStyle name="Normal 9 23 2 5" xfId="25587"/>
    <cellStyle name="Normal 9 23 3" xfId="5206"/>
    <cellStyle name="Normal 9 23 3 2" xfId="25594"/>
    <cellStyle name="Normal 9 23 3 3" xfId="25593"/>
    <cellStyle name="Normal 9 23 4" xfId="25595"/>
    <cellStyle name="Normal 9 23 4 2" xfId="25596"/>
    <cellStyle name="Normal 9 23 5" xfId="25597"/>
    <cellStyle name="Normal 9 23 6" xfId="25598"/>
    <cellStyle name="Normal 9 23 7" xfId="25586"/>
    <cellStyle name="Normal 9 24" xfId="6806"/>
    <cellStyle name="Normal 9 24 2" xfId="25600"/>
    <cellStyle name="Normal 9 24 2 2" xfId="25601"/>
    <cellStyle name="Normal 9 24 3" xfId="25602"/>
    <cellStyle name="Normal 9 24 3 2" xfId="25603"/>
    <cellStyle name="Normal 9 24 4" xfId="25604"/>
    <cellStyle name="Normal 9 24 5" xfId="25599"/>
    <cellStyle name="Normal 9 25" xfId="5191"/>
    <cellStyle name="Normal 9 25 2" xfId="25606"/>
    <cellStyle name="Normal 9 25 3" xfId="25605"/>
    <cellStyle name="Normal 9 26" xfId="9039"/>
    <cellStyle name="Normal 9 26 2" xfId="25608"/>
    <cellStyle name="Normal 9 26 3" xfId="25607"/>
    <cellStyle name="Normal 9 27" xfId="9040"/>
    <cellStyle name="Normal 9 27 2" xfId="25609"/>
    <cellStyle name="Normal 9 28" xfId="9041"/>
    <cellStyle name="Normal 9 29" xfId="9042"/>
    <cellStyle name="Normal 9 3" xfId="2599"/>
    <cellStyle name="Normal 9 3 2" xfId="2600"/>
    <cellStyle name="Normal 9 3 2 2" xfId="6822"/>
    <cellStyle name="Normal 9 3 2 2 2" xfId="25613"/>
    <cellStyle name="Normal 9 3 2 2 3" xfId="25612"/>
    <cellStyle name="Normal 9 3 2 3" xfId="25614"/>
    <cellStyle name="Normal 9 3 2 3 2" xfId="25615"/>
    <cellStyle name="Normal 9 3 2 4" xfId="25616"/>
    <cellStyle name="Normal 9 3 2 5" xfId="25611"/>
    <cellStyle name="Normal 9 3 3" xfId="2601"/>
    <cellStyle name="Normal 9 3 3 2" xfId="9621"/>
    <cellStyle name="Normal 9 3 3 2 2" xfId="25618"/>
    <cellStyle name="Normal 9 3 3 3" xfId="25617"/>
    <cellStyle name="Normal 9 3 4" xfId="5207"/>
    <cellStyle name="Normal 9 3 4 2" xfId="25620"/>
    <cellStyle name="Normal 9 3 4 3" xfId="25619"/>
    <cellStyle name="Normal 9 3 5" xfId="9868"/>
    <cellStyle name="Normal 9 3 5 2" xfId="25621"/>
    <cellStyle name="Normal 9 3 6" xfId="12593"/>
    <cellStyle name="Normal 9 3 6 2" xfId="25622"/>
    <cellStyle name="Normal 9 3 7" xfId="12594"/>
    <cellStyle name="Normal 9 3 7 2" xfId="25610"/>
    <cellStyle name="Normal 9 30" xfId="9043"/>
    <cellStyle name="Normal 9 31" xfId="9044"/>
    <cellStyle name="Normal 9 32" xfId="9045"/>
    <cellStyle name="Normal 9 33" xfId="9046"/>
    <cellStyle name="Normal 9 34" xfId="9047"/>
    <cellStyle name="Normal 9 35" xfId="9048"/>
    <cellStyle name="Normal 9 36" xfId="9049"/>
    <cellStyle name="Normal 9 37" xfId="9050"/>
    <cellStyle name="Normal 9 38" xfId="9051"/>
    <cellStyle name="Normal 9 39" xfId="9052"/>
    <cellStyle name="Normal 9 4" xfId="2602"/>
    <cellStyle name="Normal 9 4 2" xfId="2603"/>
    <cellStyle name="Normal 9 4 2 2" xfId="6823"/>
    <cellStyle name="Normal 9 4 2 2 2" xfId="25626"/>
    <cellStyle name="Normal 9 4 2 2 3" xfId="25625"/>
    <cellStyle name="Normal 9 4 2 3" xfId="25627"/>
    <cellStyle name="Normal 9 4 2 3 2" xfId="25628"/>
    <cellStyle name="Normal 9 4 2 4" xfId="25629"/>
    <cellStyle name="Normal 9 4 2 5" xfId="25624"/>
    <cellStyle name="Normal 9 4 3" xfId="2604"/>
    <cellStyle name="Normal 9 4 3 2" xfId="9622"/>
    <cellStyle name="Normal 9 4 3 2 2" xfId="25631"/>
    <cellStyle name="Normal 9 4 3 3" xfId="25630"/>
    <cellStyle name="Normal 9 4 4" xfId="5208"/>
    <cellStyle name="Normal 9 4 4 2" xfId="25633"/>
    <cellStyle name="Normal 9 4 4 3" xfId="25632"/>
    <cellStyle name="Normal 9 4 5" xfId="9869"/>
    <cellStyle name="Normal 9 4 5 2" xfId="25634"/>
    <cellStyle name="Normal 9 4 6" xfId="12595"/>
    <cellStyle name="Normal 9 4 6 2" xfId="25635"/>
    <cellStyle name="Normal 9 4 7" xfId="25623"/>
    <cellStyle name="Normal 9 40" xfId="9053"/>
    <cellStyle name="Normal 9 41" xfId="9054"/>
    <cellStyle name="Normal 9 42" xfId="9055"/>
    <cellStyle name="Normal 9 43" xfId="9056"/>
    <cellStyle name="Normal 9 44" xfId="9057"/>
    <cellStyle name="Normal 9 45" xfId="25403"/>
    <cellStyle name="Normal 9 5" xfId="2605"/>
    <cellStyle name="Normal 9 5 2" xfId="2606"/>
    <cellStyle name="Normal 9 5 2 2" xfId="6824"/>
    <cellStyle name="Normal 9 5 2 2 2" xfId="25639"/>
    <cellStyle name="Normal 9 5 2 2 3" xfId="25638"/>
    <cellStyle name="Normal 9 5 2 3" xfId="25640"/>
    <cellStyle name="Normal 9 5 2 3 2" xfId="25641"/>
    <cellStyle name="Normal 9 5 2 4" xfId="25642"/>
    <cellStyle name="Normal 9 5 2 5" xfId="25637"/>
    <cellStyle name="Normal 9 5 3" xfId="2607"/>
    <cellStyle name="Normal 9 5 3 2" xfId="9623"/>
    <cellStyle name="Normal 9 5 3 2 2" xfId="25644"/>
    <cellStyle name="Normal 9 5 3 3" xfId="25643"/>
    <cellStyle name="Normal 9 5 4" xfId="5209"/>
    <cellStyle name="Normal 9 5 4 2" xfId="25646"/>
    <cellStyle name="Normal 9 5 4 3" xfId="25645"/>
    <cellStyle name="Normal 9 5 5" xfId="9870"/>
    <cellStyle name="Normal 9 5 5 2" xfId="25647"/>
    <cellStyle name="Normal 9 5 6" xfId="12596"/>
    <cellStyle name="Normal 9 5 6 2" xfId="25648"/>
    <cellStyle name="Normal 9 5 7" xfId="25636"/>
    <cellStyle name="Normal 9 6" xfId="2608"/>
    <cellStyle name="Normal 9 6 2" xfId="2609"/>
    <cellStyle name="Normal 9 6 2 2" xfId="6825"/>
    <cellStyle name="Normal 9 6 2 2 2" xfId="25652"/>
    <cellStyle name="Normal 9 6 2 2 3" xfId="25651"/>
    <cellStyle name="Normal 9 6 2 3" xfId="25653"/>
    <cellStyle name="Normal 9 6 2 3 2" xfId="25654"/>
    <cellStyle name="Normal 9 6 2 4" xfId="25655"/>
    <cellStyle name="Normal 9 6 2 5" xfId="25650"/>
    <cellStyle name="Normal 9 6 3" xfId="2610"/>
    <cellStyle name="Normal 9 6 3 2" xfId="9624"/>
    <cellStyle name="Normal 9 6 3 2 2" xfId="25657"/>
    <cellStyle name="Normal 9 6 3 3" xfId="25656"/>
    <cellStyle name="Normal 9 6 4" xfId="5210"/>
    <cellStyle name="Normal 9 6 4 2" xfId="25659"/>
    <cellStyle name="Normal 9 6 4 3" xfId="25658"/>
    <cellStyle name="Normal 9 6 5" xfId="9871"/>
    <cellStyle name="Normal 9 6 5 2" xfId="25660"/>
    <cellStyle name="Normal 9 6 6" xfId="12597"/>
    <cellStyle name="Normal 9 6 6 2" xfId="25661"/>
    <cellStyle name="Normal 9 6 7" xfId="25649"/>
    <cellStyle name="Normal 9 7" xfId="2611"/>
    <cellStyle name="Normal 9 7 2" xfId="2612"/>
    <cellStyle name="Normal 9 7 2 2" xfId="6826"/>
    <cellStyle name="Normal 9 7 2 2 2" xfId="25665"/>
    <cellStyle name="Normal 9 7 2 2 3" xfId="25664"/>
    <cellStyle name="Normal 9 7 2 3" xfId="25666"/>
    <cellStyle name="Normal 9 7 2 3 2" xfId="25667"/>
    <cellStyle name="Normal 9 7 2 4" xfId="25668"/>
    <cellStyle name="Normal 9 7 2 5" xfId="25663"/>
    <cellStyle name="Normal 9 7 3" xfId="2613"/>
    <cellStyle name="Normal 9 7 3 2" xfId="9625"/>
    <cellStyle name="Normal 9 7 3 2 2" xfId="25670"/>
    <cellStyle name="Normal 9 7 3 3" xfId="25669"/>
    <cellStyle name="Normal 9 7 4" xfId="5211"/>
    <cellStyle name="Normal 9 7 4 2" xfId="25672"/>
    <cellStyle name="Normal 9 7 4 3" xfId="25671"/>
    <cellStyle name="Normal 9 7 5" xfId="9872"/>
    <cellStyle name="Normal 9 7 5 2" xfId="25673"/>
    <cellStyle name="Normal 9 7 6" xfId="12598"/>
    <cellStyle name="Normal 9 7 6 2" xfId="25674"/>
    <cellStyle name="Normal 9 7 7" xfId="25662"/>
    <cellStyle name="Normal 9 8" xfId="2614"/>
    <cellStyle name="Normal 9 8 2" xfId="2615"/>
    <cellStyle name="Normal 9 8 2 2" xfId="6827"/>
    <cellStyle name="Normal 9 8 2 2 2" xfId="25678"/>
    <cellStyle name="Normal 9 8 2 2 3" xfId="25677"/>
    <cellStyle name="Normal 9 8 2 3" xfId="25679"/>
    <cellStyle name="Normal 9 8 2 3 2" xfId="25680"/>
    <cellStyle name="Normal 9 8 2 4" xfId="25681"/>
    <cellStyle name="Normal 9 8 2 5" xfId="25676"/>
    <cellStyle name="Normal 9 8 3" xfId="2616"/>
    <cellStyle name="Normal 9 8 3 2" xfId="9626"/>
    <cellStyle name="Normal 9 8 3 2 2" xfId="25683"/>
    <cellStyle name="Normal 9 8 3 3" xfId="25682"/>
    <cellStyle name="Normal 9 8 4" xfId="5212"/>
    <cellStyle name="Normal 9 8 4 2" xfId="25685"/>
    <cellStyle name="Normal 9 8 4 3" xfId="25684"/>
    <cellStyle name="Normal 9 8 5" xfId="9873"/>
    <cellStyle name="Normal 9 8 5 2" xfId="25686"/>
    <cellStyle name="Normal 9 8 6" xfId="12599"/>
    <cellStyle name="Normal 9 8 6 2" xfId="25687"/>
    <cellStyle name="Normal 9 8 7" xfId="25675"/>
    <cellStyle name="Normal 9 9" xfId="2617"/>
    <cellStyle name="Normal 9 9 2" xfId="2618"/>
    <cellStyle name="Normal 9 9 2 2" xfId="6828"/>
    <cellStyle name="Normal 9 9 2 2 2" xfId="25691"/>
    <cellStyle name="Normal 9 9 2 2 3" xfId="25690"/>
    <cellStyle name="Normal 9 9 2 3" xfId="25692"/>
    <cellStyle name="Normal 9 9 2 3 2" xfId="25693"/>
    <cellStyle name="Normal 9 9 2 4" xfId="25694"/>
    <cellStyle name="Normal 9 9 2 5" xfId="25689"/>
    <cellStyle name="Normal 9 9 3" xfId="2619"/>
    <cellStyle name="Normal 9 9 3 2" xfId="9627"/>
    <cellStyle name="Normal 9 9 3 2 2" xfId="25696"/>
    <cellStyle name="Normal 9 9 3 3" xfId="25695"/>
    <cellStyle name="Normal 9 9 4" xfId="5213"/>
    <cellStyle name="Normal 9 9 4 2" xfId="25698"/>
    <cellStyle name="Normal 9 9 4 3" xfId="25697"/>
    <cellStyle name="Normal 9 9 5" xfId="9874"/>
    <cellStyle name="Normal 9 9 5 2" xfId="25699"/>
    <cellStyle name="Normal 9 9 6" xfId="12600"/>
    <cellStyle name="Normal 9 9 6 2" xfId="25700"/>
    <cellStyle name="Normal 9 9 7" xfId="25688"/>
    <cellStyle name="Normal 90" xfId="2620"/>
    <cellStyle name="Normal 90 2" xfId="6829"/>
    <cellStyle name="Normal 90 2 2" xfId="25703"/>
    <cellStyle name="Normal 90 2 2 2" xfId="25704"/>
    <cellStyle name="Normal 90 2 3" xfId="25705"/>
    <cellStyle name="Normal 90 2 3 2" xfId="25706"/>
    <cellStyle name="Normal 90 2 4" xfId="25707"/>
    <cellStyle name="Normal 90 2 5" xfId="25702"/>
    <cellStyle name="Normal 90 3" xfId="5214"/>
    <cellStyle name="Normal 90 3 2" xfId="25709"/>
    <cellStyle name="Normal 90 3 3" xfId="25708"/>
    <cellStyle name="Normal 90 4" xfId="25710"/>
    <cellStyle name="Normal 90 4 2" xfId="25711"/>
    <cellStyle name="Normal 90 5" xfId="25712"/>
    <cellStyle name="Normal 90 6" xfId="25713"/>
    <cellStyle name="Normal 90 7" xfId="25701"/>
    <cellStyle name="Normal 91" xfId="2621"/>
    <cellStyle name="Normal 91 2" xfId="6830"/>
    <cellStyle name="Normal 91 2 2" xfId="25716"/>
    <cellStyle name="Normal 91 2 2 2" xfId="25717"/>
    <cellStyle name="Normal 91 2 3" xfId="25718"/>
    <cellStyle name="Normal 91 2 3 2" xfId="25719"/>
    <cellStyle name="Normal 91 2 4" xfId="25720"/>
    <cellStyle name="Normal 91 2 5" xfId="25715"/>
    <cellStyle name="Normal 91 3" xfId="5215"/>
    <cellStyle name="Normal 91 3 2" xfId="25722"/>
    <cellStyle name="Normal 91 3 3" xfId="25721"/>
    <cellStyle name="Normal 91 4" xfId="25723"/>
    <cellStyle name="Normal 91 4 2" xfId="25724"/>
    <cellStyle name="Normal 91 5" xfId="25725"/>
    <cellStyle name="Normal 91 6" xfId="25726"/>
    <cellStyle name="Normal 91 7" xfId="25714"/>
    <cellStyle name="Normal 92" xfId="2622"/>
    <cellStyle name="Normal 92 2" xfId="6831"/>
    <cellStyle name="Normal 92 2 2" xfId="25729"/>
    <cellStyle name="Normal 92 2 2 2" xfId="25730"/>
    <cellStyle name="Normal 92 2 3" xfId="25731"/>
    <cellStyle name="Normal 92 2 3 2" xfId="25732"/>
    <cellStyle name="Normal 92 2 4" xfId="25733"/>
    <cellStyle name="Normal 92 2 5" xfId="25728"/>
    <cellStyle name="Normal 92 3" xfId="5216"/>
    <cellStyle name="Normal 92 3 2" xfId="25735"/>
    <cellStyle name="Normal 92 3 3" xfId="25734"/>
    <cellStyle name="Normal 92 4" xfId="25736"/>
    <cellStyle name="Normal 92 4 2" xfId="25737"/>
    <cellStyle name="Normal 92 5" xfId="25738"/>
    <cellStyle name="Normal 92 6" xfId="25739"/>
    <cellStyle name="Normal 92 7" xfId="25727"/>
    <cellStyle name="Normal 93" xfId="2623"/>
    <cellStyle name="Normal 93 2" xfId="6832"/>
    <cellStyle name="Normal 93 2 2" xfId="25742"/>
    <cellStyle name="Normal 93 2 2 2" xfId="25743"/>
    <cellStyle name="Normal 93 2 3" xfId="25744"/>
    <cellStyle name="Normal 93 2 3 2" xfId="25745"/>
    <cellStyle name="Normal 93 2 4" xfId="25746"/>
    <cellStyle name="Normal 93 2 5" xfId="25741"/>
    <cellStyle name="Normal 93 3" xfId="5217"/>
    <cellStyle name="Normal 93 3 2" xfId="25748"/>
    <cellStyle name="Normal 93 3 3" xfId="25747"/>
    <cellStyle name="Normal 93 4" xfId="25749"/>
    <cellStyle name="Normal 93 4 2" xfId="25750"/>
    <cellStyle name="Normal 93 5" xfId="25751"/>
    <cellStyle name="Normal 93 6" xfId="25752"/>
    <cellStyle name="Normal 93 7" xfId="25740"/>
    <cellStyle name="Normal 94" xfId="2624"/>
    <cellStyle name="Normal 94 2" xfId="6833"/>
    <cellStyle name="Normal 94 2 2" xfId="25755"/>
    <cellStyle name="Normal 94 2 2 2" xfId="25756"/>
    <cellStyle name="Normal 94 2 3" xfId="25757"/>
    <cellStyle name="Normal 94 2 3 2" xfId="25758"/>
    <cellStyle name="Normal 94 2 4" xfId="25759"/>
    <cellStyle name="Normal 94 2 5" xfId="25754"/>
    <cellStyle name="Normal 94 3" xfId="5218"/>
    <cellStyle name="Normal 94 3 2" xfId="25761"/>
    <cellStyle name="Normal 94 3 3" xfId="25760"/>
    <cellStyle name="Normal 94 4" xfId="25762"/>
    <cellStyle name="Normal 94 4 2" xfId="25763"/>
    <cellStyle name="Normal 94 5" xfId="25764"/>
    <cellStyle name="Normal 94 6" xfId="25765"/>
    <cellStyle name="Normal 94 7" xfId="25753"/>
    <cellStyle name="Normal 95" xfId="2625"/>
    <cellStyle name="Normal 95 2" xfId="6834"/>
    <cellStyle name="Normal 95 2 2" xfId="25768"/>
    <cellStyle name="Normal 95 2 2 2" xfId="25769"/>
    <cellStyle name="Normal 95 2 3" xfId="25770"/>
    <cellStyle name="Normal 95 2 3 2" xfId="25771"/>
    <cellStyle name="Normal 95 2 4" xfId="25772"/>
    <cellStyle name="Normal 95 2 5" xfId="25767"/>
    <cellStyle name="Normal 95 3" xfId="5219"/>
    <cellStyle name="Normal 95 3 2" xfId="25774"/>
    <cellStyle name="Normal 95 3 3" xfId="25773"/>
    <cellStyle name="Normal 95 4" xfId="25775"/>
    <cellStyle name="Normal 95 4 2" xfId="25776"/>
    <cellStyle name="Normal 95 5" xfId="25777"/>
    <cellStyle name="Normal 95 6" xfId="25778"/>
    <cellStyle name="Normal 95 7" xfId="25766"/>
    <cellStyle name="Normal 96" xfId="2626"/>
    <cellStyle name="Normal 96 2" xfId="6835"/>
    <cellStyle name="Normal 96 2 2" xfId="25781"/>
    <cellStyle name="Normal 96 2 2 2" xfId="25782"/>
    <cellStyle name="Normal 96 2 3" xfId="25783"/>
    <cellStyle name="Normal 96 2 3 2" xfId="25784"/>
    <cellStyle name="Normal 96 2 4" xfId="25785"/>
    <cellStyle name="Normal 96 2 5" xfId="25780"/>
    <cellStyle name="Normal 96 3" xfId="5220"/>
    <cellStyle name="Normal 96 3 2" xfId="25787"/>
    <cellStyle name="Normal 96 3 3" xfId="25786"/>
    <cellStyle name="Normal 96 4" xfId="25788"/>
    <cellStyle name="Normal 96 4 2" xfId="25789"/>
    <cellStyle name="Normal 96 5" xfId="25790"/>
    <cellStyle name="Normal 96 6" xfId="25791"/>
    <cellStyle name="Normal 96 7" xfId="25779"/>
    <cellStyle name="Normal 97" xfId="2627"/>
    <cellStyle name="Normal 97 2" xfId="6836"/>
    <cellStyle name="Normal 97 2 2" xfId="25794"/>
    <cellStyle name="Normal 97 2 2 2" xfId="25795"/>
    <cellStyle name="Normal 97 2 3" xfId="25796"/>
    <cellStyle name="Normal 97 2 3 2" xfId="25797"/>
    <cellStyle name="Normal 97 2 4" xfId="25798"/>
    <cellStyle name="Normal 97 2 5" xfId="25793"/>
    <cellStyle name="Normal 97 3" xfId="5221"/>
    <cellStyle name="Normal 97 3 2" xfId="25800"/>
    <cellStyle name="Normal 97 3 3" xfId="25799"/>
    <cellStyle name="Normal 97 4" xfId="25801"/>
    <cellStyle name="Normal 97 4 2" xfId="25802"/>
    <cellStyle name="Normal 97 5" xfId="25803"/>
    <cellStyle name="Normal 97 6" xfId="25804"/>
    <cellStyle name="Normal 97 7" xfId="25792"/>
    <cellStyle name="Normal 98" xfId="2628"/>
    <cellStyle name="Normal 98 2" xfId="6837"/>
    <cellStyle name="Normal 98 2 2" xfId="25807"/>
    <cellStyle name="Normal 98 2 2 2" xfId="25808"/>
    <cellStyle name="Normal 98 2 3" xfId="25809"/>
    <cellStyle name="Normal 98 2 3 2" xfId="25810"/>
    <cellStyle name="Normal 98 2 4" xfId="25811"/>
    <cellStyle name="Normal 98 2 5" xfId="25806"/>
    <cellStyle name="Normal 98 3" xfId="5222"/>
    <cellStyle name="Normal 98 3 2" xfId="25813"/>
    <cellStyle name="Normal 98 3 3" xfId="25812"/>
    <cellStyle name="Normal 98 4" xfId="25814"/>
    <cellStyle name="Normal 98 4 2" xfId="25815"/>
    <cellStyle name="Normal 98 5" xfId="25816"/>
    <cellStyle name="Normal 98 6" xfId="25817"/>
    <cellStyle name="Normal 98 7" xfId="25805"/>
    <cellStyle name="Normal 99" xfId="2629"/>
    <cellStyle name="Normal 99 2" xfId="6838"/>
    <cellStyle name="Normal 99 2 2" xfId="25820"/>
    <cellStyle name="Normal 99 2 2 2" xfId="25821"/>
    <cellStyle name="Normal 99 2 3" xfId="25822"/>
    <cellStyle name="Normal 99 2 3 2" xfId="25823"/>
    <cellStyle name="Normal 99 2 4" xfId="25824"/>
    <cellStyle name="Normal 99 2 5" xfId="25819"/>
    <cellStyle name="Normal 99 3" xfId="5223"/>
    <cellStyle name="Normal 99 3 2" xfId="25826"/>
    <cellStyle name="Normal 99 3 3" xfId="25825"/>
    <cellStyle name="Normal 99 4" xfId="25827"/>
    <cellStyle name="Normal 99 4 2" xfId="25828"/>
    <cellStyle name="Normal 99 5" xfId="25829"/>
    <cellStyle name="Normal 99 6" xfId="25830"/>
    <cellStyle name="Normal 99 7" xfId="25818"/>
    <cellStyle name="Normal_ARTS" xfId="2630"/>
    <cellStyle name="Normal_BF" xfId="2631"/>
    <cellStyle name="Normal_CCI" xfId="2632"/>
    <cellStyle name="Normal_College Of Architecture" xfId="2633"/>
    <cellStyle name="Normal_EHHS" xfId="2634"/>
    <cellStyle name="Normal_EMSA" xfId="2635"/>
    <cellStyle name="Normal_FY09 Resources p VII-VIII" xfId="2636"/>
    <cellStyle name="Normal_HR" xfId="2637"/>
    <cellStyle name="Normal_IA" xfId="2638"/>
    <cellStyle name="Normal_KC Division Summary" xfId="2639"/>
    <cellStyle name="Normal_KC E&amp;G program trend" xfId="2640"/>
    <cellStyle name="Normal_KC E&amp;G1" xfId="2641"/>
    <cellStyle name="Normal_Other" xfId="2642"/>
    <cellStyle name="Normal_President" xfId="2643"/>
    <cellStyle name="Normal_RC Aux 2" xfId="2644"/>
    <cellStyle name="Normal_RC E&amp;G 1" xfId="2645"/>
    <cellStyle name="Normal_RC E&amp;G 3" xfId="2646"/>
    <cellStyle name="Normal_RD" xfId="2647"/>
    <cellStyle name="Normal_Sheet3" xfId="2648"/>
    <cellStyle name="Normal_Sheet6" xfId="2649"/>
    <cellStyle name="Normal_Sheet7" xfId="2650"/>
    <cellStyle name="Normal_SUPPORT" xfId="2651"/>
    <cellStyle name="Normal_TECH" xfId="2652"/>
    <cellStyle name="Note" xfId="2653" builtinId="10" customBuiltin="1"/>
    <cellStyle name="Note 10" xfId="2654"/>
    <cellStyle name="Note 10 2" xfId="6840"/>
    <cellStyle name="Note 10 2 2" xfId="25833"/>
    <cellStyle name="Note 10 2 3" xfId="25832"/>
    <cellStyle name="Note 10 3" xfId="5225"/>
    <cellStyle name="Note 10 3 2" xfId="25835"/>
    <cellStyle name="Note 10 3 3" xfId="25834"/>
    <cellStyle name="Note 10 4" xfId="25836"/>
    <cellStyle name="Note 10 5" xfId="25831"/>
    <cellStyle name="Note 11" xfId="2655"/>
    <cellStyle name="Note 11 2" xfId="6841"/>
    <cellStyle name="Note 11 2 2" xfId="25839"/>
    <cellStyle name="Note 11 2 3" xfId="25838"/>
    <cellStyle name="Note 11 3" xfId="5226"/>
    <cellStyle name="Note 11 3 2" xfId="25841"/>
    <cellStyle name="Note 11 3 3" xfId="25840"/>
    <cellStyle name="Note 11 4" xfId="25842"/>
    <cellStyle name="Note 11 5" xfId="25837"/>
    <cellStyle name="Note 12" xfId="2656"/>
    <cellStyle name="Note 12 2" xfId="6842"/>
    <cellStyle name="Note 12 2 2" xfId="25845"/>
    <cellStyle name="Note 12 2 3" xfId="25844"/>
    <cellStyle name="Note 12 3" xfId="5227"/>
    <cellStyle name="Note 12 3 2" xfId="25847"/>
    <cellStyle name="Note 12 3 3" xfId="25846"/>
    <cellStyle name="Note 12 4" xfId="25848"/>
    <cellStyle name="Note 12 5" xfId="25843"/>
    <cellStyle name="Note 13" xfId="2657"/>
    <cellStyle name="Note 13 2" xfId="6843"/>
    <cellStyle name="Note 13 2 2" xfId="25851"/>
    <cellStyle name="Note 13 2 3" xfId="25850"/>
    <cellStyle name="Note 13 3" xfId="5228"/>
    <cellStyle name="Note 13 3 2" xfId="25853"/>
    <cellStyle name="Note 13 3 3" xfId="25852"/>
    <cellStyle name="Note 13 4" xfId="25854"/>
    <cellStyle name="Note 13 5" xfId="25849"/>
    <cellStyle name="Note 14" xfId="2658"/>
    <cellStyle name="Note 14 2" xfId="6844"/>
    <cellStyle name="Note 14 2 2" xfId="25857"/>
    <cellStyle name="Note 14 2 3" xfId="25856"/>
    <cellStyle name="Note 14 3" xfId="5229"/>
    <cellStyle name="Note 14 3 2" xfId="25859"/>
    <cellStyle name="Note 14 3 3" xfId="25858"/>
    <cellStyle name="Note 14 4" xfId="25860"/>
    <cellStyle name="Note 14 5" xfId="25855"/>
    <cellStyle name="Note 15" xfId="2659"/>
    <cellStyle name="Note 15 2" xfId="6845"/>
    <cellStyle name="Note 15 2 2" xfId="25863"/>
    <cellStyle name="Note 15 2 3" xfId="25862"/>
    <cellStyle name="Note 15 3" xfId="5230"/>
    <cellStyle name="Note 15 3 2" xfId="25865"/>
    <cellStyle name="Note 15 3 3" xfId="25864"/>
    <cellStyle name="Note 15 4" xfId="25866"/>
    <cellStyle name="Note 15 5" xfId="25861"/>
    <cellStyle name="Note 16" xfId="2660"/>
    <cellStyle name="Note 16 2" xfId="6846"/>
    <cellStyle name="Note 16 2 2" xfId="25869"/>
    <cellStyle name="Note 16 2 3" xfId="25868"/>
    <cellStyle name="Note 16 3" xfId="5231"/>
    <cellStyle name="Note 16 3 2" xfId="25871"/>
    <cellStyle name="Note 16 3 3" xfId="25870"/>
    <cellStyle name="Note 16 4" xfId="25872"/>
    <cellStyle name="Note 16 5" xfId="25867"/>
    <cellStyle name="Note 17" xfId="2661"/>
    <cellStyle name="Note 17 2" xfId="6847"/>
    <cellStyle name="Note 17 2 2" xfId="25875"/>
    <cellStyle name="Note 17 2 3" xfId="25874"/>
    <cellStyle name="Note 17 3" xfId="5232"/>
    <cellStyle name="Note 17 3 2" xfId="25877"/>
    <cellStyle name="Note 17 3 3" xfId="25876"/>
    <cellStyle name="Note 17 4" xfId="25878"/>
    <cellStyle name="Note 17 5" xfId="25873"/>
    <cellStyle name="Note 18" xfId="2662"/>
    <cellStyle name="Note 18 2" xfId="6848"/>
    <cellStyle name="Note 18 2 2" xfId="25881"/>
    <cellStyle name="Note 18 2 3" xfId="25880"/>
    <cellStyle name="Note 18 3" xfId="5233"/>
    <cellStyle name="Note 18 3 2" xfId="25883"/>
    <cellStyle name="Note 18 3 3" xfId="25882"/>
    <cellStyle name="Note 18 4" xfId="25884"/>
    <cellStyle name="Note 18 5" xfId="25879"/>
    <cellStyle name="Note 19" xfId="2663"/>
    <cellStyle name="Note 19 2" xfId="6849"/>
    <cellStyle name="Note 19 2 2" xfId="25887"/>
    <cellStyle name="Note 19 2 3" xfId="25886"/>
    <cellStyle name="Note 19 3" xfId="5234"/>
    <cellStyle name="Note 19 3 2" xfId="25889"/>
    <cellStyle name="Note 19 3 3" xfId="25888"/>
    <cellStyle name="Note 19 4" xfId="25890"/>
    <cellStyle name="Note 19 5" xfId="25885"/>
    <cellStyle name="Note 2" xfId="2664"/>
    <cellStyle name="Note 2 10" xfId="2665"/>
    <cellStyle name="Note 2 10 2" xfId="6851"/>
    <cellStyle name="Note 2 10 2 2" xfId="25894"/>
    <cellStyle name="Note 2 10 2 2 2" xfId="25895"/>
    <cellStyle name="Note 2 10 2 2 2 2" xfId="25896"/>
    <cellStyle name="Note 2 10 2 2 3" xfId="25897"/>
    <cellStyle name="Note 2 10 2 3" xfId="25898"/>
    <cellStyle name="Note 2 10 2 3 2" xfId="25899"/>
    <cellStyle name="Note 2 10 2 3 3" xfId="25900"/>
    <cellStyle name="Note 2 10 2 4" xfId="25901"/>
    <cellStyle name="Note 2 10 2 5" xfId="25902"/>
    <cellStyle name="Note 2 10 2 6" xfId="25893"/>
    <cellStyle name="Note 2 10 3" xfId="5236"/>
    <cellStyle name="Note 2 10 3 2" xfId="25904"/>
    <cellStyle name="Note 2 10 3 2 2" xfId="25905"/>
    <cellStyle name="Note 2 10 3 3" xfId="25906"/>
    <cellStyle name="Note 2 10 3 4" xfId="25903"/>
    <cellStyle name="Note 2 10 4" xfId="25907"/>
    <cellStyle name="Note 2 10 4 2" xfId="25908"/>
    <cellStyle name="Note 2 10 4 3" xfId="25909"/>
    <cellStyle name="Note 2 10 5" xfId="25910"/>
    <cellStyle name="Note 2 10 6" xfId="25911"/>
    <cellStyle name="Note 2 10 7" xfId="25912"/>
    <cellStyle name="Note 2 10 7 2" xfId="25913"/>
    <cellStyle name="Note 2 10 7 3" xfId="25914"/>
    <cellStyle name="Note 2 10 8" xfId="25892"/>
    <cellStyle name="Note 2 100" xfId="2666"/>
    <cellStyle name="Note 2 100 2" xfId="6852"/>
    <cellStyle name="Note 2 100 2 2" xfId="25917"/>
    <cellStyle name="Note 2 100 2 2 2" xfId="25918"/>
    <cellStyle name="Note 2 100 2 3" xfId="25919"/>
    <cellStyle name="Note 2 100 2 3 2" xfId="25920"/>
    <cellStyle name="Note 2 100 2 4" xfId="25921"/>
    <cellStyle name="Note 2 100 2 5" xfId="25916"/>
    <cellStyle name="Note 2 100 3" xfId="5237"/>
    <cellStyle name="Note 2 100 3 2" xfId="25923"/>
    <cellStyle name="Note 2 100 3 3" xfId="25922"/>
    <cellStyle name="Note 2 100 4" xfId="25924"/>
    <cellStyle name="Note 2 100 4 2" xfId="25925"/>
    <cellStyle name="Note 2 100 5" xfId="25926"/>
    <cellStyle name="Note 2 100 6" xfId="25927"/>
    <cellStyle name="Note 2 100 6 2" xfId="25928"/>
    <cellStyle name="Note 2 100 6 3" xfId="25929"/>
    <cellStyle name="Note 2 100 7" xfId="25915"/>
    <cellStyle name="Note 2 101" xfId="2667"/>
    <cellStyle name="Note 2 101 2" xfId="6853"/>
    <cellStyle name="Note 2 101 2 2" xfId="25932"/>
    <cellStyle name="Note 2 101 2 2 2" xfId="25933"/>
    <cellStyle name="Note 2 101 2 3" xfId="25934"/>
    <cellStyle name="Note 2 101 2 3 2" xfId="25935"/>
    <cellStyle name="Note 2 101 2 4" xfId="25936"/>
    <cellStyle name="Note 2 101 2 5" xfId="25931"/>
    <cellStyle name="Note 2 101 3" xfId="5238"/>
    <cellStyle name="Note 2 101 3 2" xfId="25938"/>
    <cellStyle name="Note 2 101 3 3" xfId="25937"/>
    <cellStyle name="Note 2 101 4" xfId="25939"/>
    <cellStyle name="Note 2 101 4 2" xfId="25940"/>
    <cellStyle name="Note 2 101 5" xfId="25941"/>
    <cellStyle name="Note 2 101 6" xfId="25942"/>
    <cellStyle name="Note 2 101 6 2" xfId="25943"/>
    <cellStyle name="Note 2 101 6 3" xfId="25944"/>
    <cellStyle name="Note 2 101 7" xfId="25930"/>
    <cellStyle name="Note 2 102" xfId="2668"/>
    <cellStyle name="Note 2 102 2" xfId="6854"/>
    <cellStyle name="Note 2 102 2 2" xfId="25947"/>
    <cellStyle name="Note 2 102 2 2 2" xfId="25948"/>
    <cellStyle name="Note 2 102 2 3" xfId="25949"/>
    <cellStyle name="Note 2 102 2 3 2" xfId="25950"/>
    <cellStyle name="Note 2 102 2 4" xfId="25951"/>
    <cellStyle name="Note 2 102 2 5" xfId="25946"/>
    <cellStyle name="Note 2 102 3" xfId="5239"/>
    <cellStyle name="Note 2 102 3 2" xfId="25953"/>
    <cellStyle name="Note 2 102 3 3" xfId="25952"/>
    <cellStyle name="Note 2 102 4" xfId="25954"/>
    <cellStyle name="Note 2 102 4 2" xfId="25955"/>
    <cellStyle name="Note 2 102 5" xfId="25956"/>
    <cellStyle name="Note 2 102 6" xfId="25957"/>
    <cellStyle name="Note 2 102 6 2" xfId="25958"/>
    <cellStyle name="Note 2 102 6 3" xfId="25959"/>
    <cellStyle name="Note 2 102 7" xfId="25945"/>
    <cellStyle name="Note 2 103" xfId="2669"/>
    <cellStyle name="Note 2 103 2" xfId="6855"/>
    <cellStyle name="Note 2 103 2 2" xfId="25962"/>
    <cellStyle name="Note 2 103 2 2 2" xfId="25963"/>
    <cellStyle name="Note 2 103 2 3" xfId="25964"/>
    <cellStyle name="Note 2 103 2 3 2" xfId="25965"/>
    <cellStyle name="Note 2 103 2 4" xfId="25966"/>
    <cellStyle name="Note 2 103 2 5" xfId="25961"/>
    <cellStyle name="Note 2 103 3" xfId="5240"/>
    <cellStyle name="Note 2 103 3 2" xfId="25968"/>
    <cellStyle name="Note 2 103 3 3" xfId="25967"/>
    <cellStyle name="Note 2 103 4" xfId="25969"/>
    <cellStyle name="Note 2 103 4 2" xfId="25970"/>
    <cellStyle name="Note 2 103 5" xfId="25971"/>
    <cellStyle name="Note 2 103 6" xfId="25972"/>
    <cellStyle name="Note 2 103 6 2" xfId="25973"/>
    <cellStyle name="Note 2 103 6 3" xfId="25974"/>
    <cellStyle name="Note 2 103 7" xfId="25960"/>
    <cellStyle name="Note 2 104" xfId="6850"/>
    <cellStyle name="Note 2 104 2" xfId="9644"/>
    <cellStyle name="Note 2 104 2 2" xfId="25977"/>
    <cellStyle name="Note 2 104 2 3" xfId="25976"/>
    <cellStyle name="Note 2 104 3" xfId="25978"/>
    <cellStyle name="Note 2 104 3 2" xfId="25979"/>
    <cellStyle name="Note 2 104 4" xfId="25980"/>
    <cellStyle name="Note 2 104 5" xfId="25975"/>
    <cellStyle name="Note 2 105" xfId="5235"/>
    <cellStyle name="Note 2 105 2" xfId="25982"/>
    <cellStyle name="Note 2 105 3" xfId="25981"/>
    <cellStyle name="Note 2 106" xfId="9058"/>
    <cellStyle name="Note 2 106 2" xfId="25984"/>
    <cellStyle name="Note 2 106 3" xfId="25983"/>
    <cellStyle name="Note 2 106 4" xfId="37991"/>
    <cellStyle name="Note 2 106 5" xfId="38019"/>
    <cellStyle name="Note 2 107" xfId="9059"/>
    <cellStyle name="Note 2 107 2" xfId="25985"/>
    <cellStyle name="Note 2 107 3" xfId="38005"/>
    <cellStyle name="Note 2 108" xfId="9060"/>
    <cellStyle name="Note 2 108 2" xfId="25986"/>
    <cellStyle name="Note 2 109" xfId="9061"/>
    <cellStyle name="Note 2 109 2" xfId="25988"/>
    <cellStyle name="Note 2 109 3" xfId="25989"/>
    <cellStyle name="Note 2 109 4" xfId="25987"/>
    <cellStyle name="Note 2 11" xfId="2670"/>
    <cellStyle name="Note 2 11 2" xfId="6856"/>
    <cellStyle name="Note 2 11 2 2" xfId="25992"/>
    <cellStyle name="Note 2 11 2 2 2" xfId="25993"/>
    <cellStyle name="Note 2 11 2 2 2 2" xfId="25994"/>
    <cellStyle name="Note 2 11 2 2 3" xfId="25995"/>
    <cellStyle name="Note 2 11 2 3" xfId="25996"/>
    <cellStyle name="Note 2 11 2 3 2" xfId="25997"/>
    <cellStyle name="Note 2 11 2 3 3" xfId="25998"/>
    <cellStyle name="Note 2 11 2 4" xfId="25999"/>
    <cellStyle name="Note 2 11 2 5" xfId="26000"/>
    <cellStyle name="Note 2 11 2 6" xfId="25991"/>
    <cellStyle name="Note 2 11 3" xfId="5241"/>
    <cellStyle name="Note 2 11 3 2" xfId="26002"/>
    <cellStyle name="Note 2 11 3 2 2" xfId="26003"/>
    <cellStyle name="Note 2 11 3 3" xfId="26004"/>
    <cellStyle name="Note 2 11 3 4" xfId="26001"/>
    <cellStyle name="Note 2 11 4" xfId="26005"/>
    <cellStyle name="Note 2 11 4 2" xfId="26006"/>
    <cellStyle name="Note 2 11 4 3" xfId="26007"/>
    <cellStyle name="Note 2 11 5" xfId="26008"/>
    <cellStyle name="Note 2 11 6" xfId="26009"/>
    <cellStyle name="Note 2 11 7" xfId="26010"/>
    <cellStyle name="Note 2 11 7 2" xfId="26011"/>
    <cellStyle name="Note 2 11 7 3" xfId="26012"/>
    <cellStyle name="Note 2 11 8" xfId="25990"/>
    <cellStyle name="Note 2 110" xfId="9062"/>
    <cellStyle name="Note 2 110 2" xfId="37978"/>
    <cellStyle name="Note 2 111" xfId="9063"/>
    <cellStyle name="Note 2 111 2" xfId="37979"/>
    <cellStyle name="Note 2 112" xfId="9064"/>
    <cellStyle name="Note 2 112 2" xfId="37980"/>
    <cellStyle name="Note 2 113" xfId="25891"/>
    <cellStyle name="Note 2 12" xfId="2671"/>
    <cellStyle name="Note 2 12 2" xfId="6857"/>
    <cellStyle name="Note 2 12 2 2" xfId="26015"/>
    <cellStyle name="Note 2 12 2 2 2" xfId="26016"/>
    <cellStyle name="Note 2 12 2 2 2 2" xfId="26017"/>
    <cellStyle name="Note 2 12 2 2 3" xfId="26018"/>
    <cellStyle name="Note 2 12 2 3" xfId="26019"/>
    <cellStyle name="Note 2 12 2 3 2" xfId="26020"/>
    <cellStyle name="Note 2 12 2 3 3" xfId="26021"/>
    <cellStyle name="Note 2 12 2 4" xfId="26022"/>
    <cellStyle name="Note 2 12 2 5" xfId="26023"/>
    <cellStyle name="Note 2 12 2 6" xfId="26014"/>
    <cellStyle name="Note 2 12 3" xfId="5242"/>
    <cellStyle name="Note 2 12 3 2" xfId="26025"/>
    <cellStyle name="Note 2 12 3 2 2" xfId="26026"/>
    <cellStyle name="Note 2 12 3 3" xfId="26027"/>
    <cellStyle name="Note 2 12 3 4" xfId="26024"/>
    <cellStyle name="Note 2 12 4" xfId="26028"/>
    <cellStyle name="Note 2 12 4 2" xfId="26029"/>
    <cellStyle name="Note 2 12 4 3" xfId="26030"/>
    <cellStyle name="Note 2 12 5" xfId="26031"/>
    <cellStyle name="Note 2 12 6" xfId="26032"/>
    <cellStyle name="Note 2 12 7" xfId="26033"/>
    <cellStyle name="Note 2 12 7 2" xfId="26034"/>
    <cellStyle name="Note 2 12 7 3" xfId="26035"/>
    <cellStyle name="Note 2 12 8" xfId="26013"/>
    <cellStyle name="Note 2 13" xfId="2672"/>
    <cellStyle name="Note 2 13 2" xfId="6858"/>
    <cellStyle name="Note 2 13 2 2" xfId="26038"/>
    <cellStyle name="Note 2 13 2 2 2" xfId="26039"/>
    <cellStyle name="Note 2 13 2 2 3" xfId="26040"/>
    <cellStyle name="Note 2 13 2 3" xfId="26041"/>
    <cellStyle name="Note 2 13 2 3 2" xfId="26042"/>
    <cellStyle name="Note 2 13 2 4" xfId="26043"/>
    <cellStyle name="Note 2 13 2 5" xfId="26044"/>
    <cellStyle name="Note 2 13 2 6" xfId="26037"/>
    <cellStyle name="Note 2 13 3" xfId="5243"/>
    <cellStyle name="Note 2 13 3 2" xfId="26046"/>
    <cellStyle name="Note 2 13 3 3" xfId="26047"/>
    <cellStyle name="Note 2 13 3 4" xfId="26045"/>
    <cellStyle name="Note 2 13 4" xfId="26048"/>
    <cellStyle name="Note 2 13 4 2" xfId="26049"/>
    <cellStyle name="Note 2 13 5" xfId="26050"/>
    <cellStyle name="Note 2 13 6" xfId="26051"/>
    <cellStyle name="Note 2 13 6 2" xfId="26052"/>
    <cellStyle name="Note 2 13 6 3" xfId="26053"/>
    <cellStyle name="Note 2 13 7" xfId="26054"/>
    <cellStyle name="Note 2 13 8" xfId="26036"/>
    <cellStyle name="Note 2 14" xfId="2673"/>
    <cellStyle name="Note 2 14 2" xfId="6859"/>
    <cellStyle name="Note 2 14 2 2" xfId="26057"/>
    <cellStyle name="Note 2 14 2 2 2" xfId="26058"/>
    <cellStyle name="Note 2 14 2 3" xfId="26059"/>
    <cellStyle name="Note 2 14 2 3 2" xfId="26060"/>
    <cellStyle name="Note 2 14 2 4" xfId="26061"/>
    <cellStyle name="Note 2 14 2 5" xfId="26062"/>
    <cellStyle name="Note 2 14 2 6" xfId="26056"/>
    <cellStyle name="Note 2 14 3" xfId="5244"/>
    <cellStyle name="Note 2 14 3 2" xfId="26064"/>
    <cellStyle name="Note 2 14 3 3" xfId="26063"/>
    <cellStyle name="Note 2 14 4" xfId="26065"/>
    <cellStyle name="Note 2 14 4 2" xfId="26066"/>
    <cellStyle name="Note 2 14 5" xfId="26067"/>
    <cellStyle name="Note 2 14 6" xfId="26068"/>
    <cellStyle name="Note 2 14 6 2" xfId="26069"/>
    <cellStyle name="Note 2 14 6 3" xfId="26070"/>
    <cellStyle name="Note 2 14 7" xfId="26071"/>
    <cellStyle name="Note 2 14 8" xfId="26055"/>
    <cellStyle name="Note 2 15" xfId="2674"/>
    <cellStyle name="Note 2 15 2" xfId="6860"/>
    <cellStyle name="Note 2 15 2 2" xfId="26074"/>
    <cellStyle name="Note 2 15 2 2 2" xfId="26075"/>
    <cellStyle name="Note 2 15 2 3" xfId="26076"/>
    <cellStyle name="Note 2 15 2 3 2" xfId="26077"/>
    <cellStyle name="Note 2 15 2 4" xfId="26078"/>
    <cellStyle name="Note 2 15 2 5" xfId="26073"/>
    <cellStyle name="Note 2 15 3" xfId="5245"/>
    <cellStyle name="Note 2 15 3 2" xfId="26080"/>
    <cellStyle name="Note 2 15 3 3" xfId="26079"/>
    <cellStyle name="Note 2 15 4" xfId="26081"/>
    <cellStyle name="Note 2 15 4 2" xfId="26082"/>
    <cellStyle name="Note 2 15 5" xfId="26083"/>
    <cellStyle name="Note 2 15 6" xfId="26084"/>
    <cellStyle name="Note 2 15 6 2" xfId="26085"/>
    <cellStyle name="Note 2 15 6 3" xfId="26086"/>
    <cellStyle name="Note 2 15 7" xfId="26087"/>
    <cellStyle name="Note 2 15 8" xfId="26072"/>
    <cellStyle name="Note 2 16" xfId="2675"/>
    <cellStyle name="Note 2 16 2" xfId="6861"/>
    <cellStyle name="Note 2 16 2 2" xfId="26090"/>
    <cellStyle name="Note 2 16 2 2 2" xfId="26091"/>
    <cellStyle name="Note 2 16 2 3" xfId="26092"/>
    <cellStyle name="Note 2 16 2 3 2" xfId="26093"/>
    <cellStyle name="Note 2 16 2 4" xfId="26094"/>
    <cellStyle name="Note 2 16 2 5" xfId="26089"/>
    <cellStyle name="Note 2 16 3" xfId="5246"/>
    <cellStyle name="Note 2 16 3 2" xfId="26096"/>
    <cellStyle name="Note 2 16 3 3" xfId="26095"/>
    <cellStyle name="Note 2 16 4" xfId="26097"/>
    <cellStyle name="Note 2 16 4 2" xfId="26098"/>
    <cellStyle name="Note 2 16 5" xfId="26099"/>
    <cellStyle name="Note 2 16 6" xfId="26100"/>
    <cellStyle name="Note 2 16 6 2" xfId="26101"/>
    <cellStyle name="Note 2 16 6 3" xfId="26102"/>
    <cellStyle name="Note 2 16 7" xfId="26088"/>
    <cellStyle name="Note 2 17" xfId="2676"/>
    <cellStyle name="Note 2 17 2" xfId="6862"/>
    <cellStyle name="Note 2 17 2 2" xfId="26105"/>
    <cellStyle name="Note 2 17 2 2 2" xfId="26106"/>
    <cellStyle name="Note 2 17 2 3" xfId="26107"/>
    <cellStyle name="Note 2 17 2 3 2" xfId="26108"/>
    <cellStyle name="Note 2 17 2 4" xfId="26109"/>
    <cellStyle name="Note 2 17 2 5" xfId="26104"/>
    <cellStyle name="Note 2 17 3" xfId="5247"/>
    <cellStyle name="Note 2 17 3 2" xfId="26111"/>
    <cellStyle name="Note 2 17 3 3" xfId="26110"/>
    <cellStyle name="Note 2 17 4" xfId="26112"/>
    <cellStyle name="Note 2 17 4 2" xfId="26113"/>
    <cellStyle name="Note 2 17 5" xfId="26114"/>
    <cellStyle name="Note 2 17 6" xfId="26115"/>
    <cellStyle name="Note 2 17 6 2" xfId="26116"/>
    <cellStyle name="Note 2 17 6 3" xfId="26117"/>
    <cellStyle name="Note 2 17 7" xfId="26103"/>
    <cellStyle name="Note 2 18" xfId="2677"/>
    <cellStyle name="Note 2 18 2" xfId="6863"/>
    <cellStyle name="Note 2 18 2 2" xfId="26120"/>
    <cellStyle name="Note 2 18 2 2 2" xfId="26121"/>
    <cellStyle name="Note 2 18 2 3" xfId="26122"/>
    <cellStyle name="Note 2 18 2 3 2" xfId="26123"/>
    <cellStyle name="Note 2 18 2 4" xfId="26124"/>
    <cellStyle name="Note 2 18 2 5" xfId="26119"/>
    <cellStyle name="Note 2 18 3" xfId="5248"/>
    <cellStyle name="Note 2 18 3 2" xfId="26126"/>
    <cellStyle name="Note 2 18 3 3" xfId="26125"/>
    <cellStyle name="Note 2 18 4" xfId="26127"/>
    <cellStyle name="Note 2 18 4 2" xfId="26128"/>
    <cellStyle name="Note 2 18 5" xfId="26129"/>
    <cellStyle name="Note 2 18 6" xfId="26130"/>
    <cellStyle name="Note 2 18 6 2" xfId="26131"/>
    <cellStyle name="Note 2 18 6 3" xfId="26132"/>
    <cellStyle name="Note 2 18 7" xfId="26118"/>
    <cellStyle name="Note 2 19" xfId="2678"/>
    <cellStyle name="Note 2 19 2" xfId="6864"/>
    <cellStyle name="Note 2 19 2 2" xfId="26135"/>
    <cellStyle name="Note 2 19 2 2 2" xfId="26136"/>
    <cellStyle name="Note 2 19 2 3" xfId="26137"/>
    <cellStyle name="Note 2 19 2 3 2" xfId="26138"/>
    <cellStyle name="Note 2 19 2 4" xfId="26139"/>
    <cellStyle name="Note 2 19 2 5" xfId="26134"/>
    <cellStyle name="Note 2 19 3" xfId="5249"/>
    <cellStyle name="Note 2 19 3 2" xfId="26141"/>
    <cellStyle name="Note 2 19 3 3" xfId="26140"/>
    <cellStyle name="Note 2 19 4" xfId="26142"/>
    <cellStyle name="Note 2 19 4 2" xfId="26143"/>
    <cellStyle name="Note 2 19 5" xfId="26144"/>
    <cellStyle name="Note 2 19 6" xfId="26145"/>
    <cellStyle name="Note 2 19 6 2" xfId="26146"/>
    <cellStyle name="Note 2 19 6 3" xfId="26147"/>
    <cellStyle name="Note 2 19 7" xfId="26133"/>
    <cellStyle name="Note 2 2" xfId="2679"/>
    <cellStyle name="Note 2 2 2" xfId="6865"/>
    <cellStyle name="Note 2 2 2 2" xfId="9645"/>
    <cellStyle name="Note 2 2 2 2 2" xfId="26151"/>
    <cellStyle name="Note 2 2 2 2 2 2" xfId="26152"/>
    <cellStyle name="Note 2 2 2 2 3" xfId="26153"/>
    <cellStyle name="Note 2 2 2 2 4" xfId="26150"/>
    <cellStyle name="Note 2 2 2 3" xfId="26154"/>
    <cellStyle name="Note 2 2 2 3 2" xfId="26155"/>
    <cellStyle name="Note 2 2 2 3 3" xfId="26156"/>
    <cellStyle name="Note 2 2 2 4" xfId="26157"/>
    <cellStyle name="Note 2 2 2 5" xfId="26158"/>
    <cellStyle name="Note 2 2 2 6" xfId="26149"/>
    <cellStyle name="Note 2 2 3" xfId="5250"/>
    <cellStyle name="Note 2 2 3 2" xfId="26160"/>
    <cellStyle name="Note 2 2 3 2 2" xfId="26161"/>
    <cellStyle name="Note 2 2 3 3" xfId="26162"/>
    <cellStyle name="Note 2 2 3 4" xfId="26159"/>
    <cellStyle name="Note 2 2 4" xfId="26163"/>
    <cellStyle name="Note 2 2 4 2" xfId="26164"/>
    <cellStyle name="Note 2 2 4 3" xfId="26165"/>
    <cellStyle name="Note 2 2 5" xfId="26166"/>
    <cellStyle name="Note 2 2 6" xfId="26167"/>
    <cellStyle name="Note 2 2 7" xfId="26168"/>
    <cellStyle name="Note 2 2 7 2" xfId="26169"/>
    <cellStyle name="Note 2 2 7 3" xfId="26170"/>
    <cellStyle name="Note 2 2 8" xfId="26148"/>
    <cellStyle name="Note 2 20" xfId="2680"/>
    <cellStyle name="Note 2 20 2" xfId="6866"/>
    <cellStyle name="Note 2 20 2 2" xfId="26173"/>
    <cellStyle name="Note 2 20 2 2 2" xfId="26174"/>
    <cellStyle name="Note 2 20 2 3" xfId="26175"/>
    <cellStyle name="Note 2 20 2 3 2" xfId="26176"/>
    <cellStyle name="Note 2 20 2 4" xfId="26177"/>
    <cellStyle name="Note 2 20 2 5" xfId="26172"/>
    <cellStyle name="Note 2 20 3" xfId="5251"/>
    <cellStyle name="Note 2 20 3 2" xfId="26179"/>
    <cellStyle name="Note 2 20 3 3" xfId="26178"/>
    <cellStyle name="Note 2 20 4" xfId="26180"/>
    <cellStyle name="Note 2 20 4 2" xfId="26181"/>
    <cellStyle name="Note 2 20 5" xfId="26182"/>
    <cellStyle name="Note 2 20 6" xfId="26183"/>
    <cellStyle name="Note 2 20 6 2" xfId="26184"/>
    <cellStyle name="Note 2 20 6 3" xfId="26185"/>
    <cellStyle name="Note 2 20 7" xfId="26171"/>
    <cellStyle name="Note 2 21" xfId="2681"/>
    <cellStyle name="Note 2 21 2" xfId="6867"/>
    <cellStyle name="Note 2 21 2 2" xfId="26188"/>
    <cellStyle name="Note 2 21 2 2 2" xfId="26189"/>
    <cellStyle name="Note 2 21 2 3" xfId="26190"/>
    <cellStyle name="Note 2 21 2 3 2" xfId="26191"/>
    <cellStyle name="Note 2 21 2 4" xfId="26192"/>
    <cellStyle name="Note 2 21 2 5" xfId="26187"/>
    <cellStyle name="Note 2 21 3" xfId="5252"/>
    <cellStyle name="Note 2 21 3 2" xfId="26194"/>
    <cellStyle name="Note 2 21 3 3" xfId="26193"/>
    <cellStyle name="Note 2 21 4" xfId="26195"/>
    <cellStyle name="Note 2 21 4 2" xfId="26196"/>
    <cellStyle name="Note 2 21 5" xfId="26197"/>
    <cellStyle name="Note 2 21 6" xfId="26198"/>
    <cellStyle name="Note 2 21 6 2" xfId="26199"/>
    <cellStyle name="Note 2 21 6 3" xfId="26200"/>
    <cellStyle name="Note 2 21 7" xfId="26186"/>
    <cellStyle name="Note 2 22" xfId="2682"/>
    <cellStyle name="Note 2 22 2" xfId="6868"/>
    <cellStyle name="Note 2 22 2 2" xfId="26203"/>
    <cellStyle name="Note 2 22 2 2 2" xfId="26204"/>
    <cellStyle name="Note 2 22 2 3" xfId="26205"/>
    <cellStyle name="Note 2 22 2 3 2" xfId="26206"/>
    <cellStyle name="Note 2 22 2 4" xfId="26207"/>
    <cellStyle name="Note 2 22 2 5" xfId="26202"/>
    <cellStyle name="Note 2 22 3" xfId="5253"/>
    <cellStyle name="Note 2 22 3 2" xfId="26209"/>
    <cellStyle name="Note 2 22 3 3" xfId="26208"/>
    <cellStyle name="Note 2 22 4" xfId="26210"/>
    <cellStyle name="Note 2 22 4 2" xfId="26211"/>
    <cellStyle name="Note 2 22 5" xfId="26212"/>
    <cellStyle name="Note 2 22 6" xfId="26213"/>
    <cellStyle name="Note 2 22 6 2" xfId="26214"/>
    <cellStyle name="Note 2 22 6 3" xfId="26215"/>
    <cellStyle name="Note 2 22 7" xfId="26201"/>
    <cellStyle name="Note 2 23" xfId="2683"/>
    <cellStyle name="Note 2 23 2" xfId="6869"/>
    <cellStyle name="Note 2 23 2 2" xfId="26218"/>
    <cellStyle name="Note 2 23 2 2 2" xfId="26219"/>
    <cellStyle name="Note 2 23 2 3" xfId="26220"/>
    <cellStyle name="Note 2 23 2 3 2" xfId="26221"/>
    <cellStyle name="Note 2 23 2 4" xfId="26222"/>
    <cellStyle name="Note 2 23 2 5" xfId="26217"/>
    <cellStyle name="Note 2 23 3" xfId="5254"/>
    <cellStyle name="Note 2 23 3 2" xfId="26224"/>
    <cellStyle name="Note 2 23 3 3" xfId="26223"/>
    <cellStyle name="Note 2 23 4" xfId="26225"/>
    <cellStyle name="Note 2 23 4 2" xfId="26226"/>
    <cellStyle name="Note 2 23 5" xfId="26227"/>
    <cellStyle name="Note 2 23 6" xfId="26228"/>
    <cellStyle name="Note 2 23 6 2" xfId="26229"/>
    <cellStyle name="Note 2 23 6 3" xfId="26230"/>
    <cellStyle name="Note 2 23 7" xfId="26216"/>
    <cellStyle name="Note 2 24" xfId="2684"/>
    <cellStyle name="Note 2 24 2" xfId="6870"/>
    <cellStyle name="Note 2 24 2 2" xfId="26233"/>
    <cellStyle name="Note 2 24 2 2 2" xfId="26234"/>
    <cellStyle name="Note 2 24 2 3" xfId="26235"/>
    <cellStyle name="Note 2 24 2 3 2" xfId="26236"/>
    <cellStyle name="Note 2 24 2 4" xfId="26237"/>
    <cellStyle name="Note 2 24 2 5" xfId="26232"/>
    <cellStyle name="Note 2 24 3" xfId="5255"/>
    <cellStyle name="Note 2 24 3 2" xfId="26239"/>
    <cellStyle name="Note 2 24 3 3" xfId="26238"/>
    <cellStyle name="Note 2 24 4" xfId="26240"/>
    <cellStyle name="Note 2 24 4 2" xfId="26241"/>
    <cellStyle name="Note 2 24 5" xfId="26242"/>
    <cellStyle name="Note 2 24 6" xfId="26243"/>
    <cellStyle name="Note 2 24 6 2" xfId="26244"/>
    <cellStyle name="Note 2 24 6 3" xfId="26245"/>
    <cellStyle name="Note 2 24 7" xfId="26231"/>
    <cellStyle name="Note 2 25" xfId="2685"/>
    <cellStyle name="Note 2 25 2" xfId="6871"/>
    <cellStyle name="Note 2 25 2 2" xfId="26248"/>
    <cellStyle name="Note 2 25 2 2 2" xfId="26249"/>
    <cellStyle name="Note 2 25 2 3" xfId="26250"/>
    <cellStyle name="Note 2 25 2 3 2" xfId="26251"/>
    <cellStyle name="Note 2 25 2 4" xfId="26252"/>
    <cellStyle name="Note 2 25 2 5" xfId="26247"/>
    <cellStyle name="Note 2 25 3" xfId="5256"/>
    <cellStyle name="Note 2 25 3 2" xfId="26254"/>
    <cellStyle name="Note 2 25 3 3" xfId="26253"/>
    <cellStyle name="Note 2 25 4" xfId="26255"/>
    <cellStyle name="Note 2 25 4 2" xfId="26256"/>
    <cellStyle name="Note 2 25 5" xfId="26257"/>
    <cellStyle name="Note 2 25 6" xfId="26258"/>
    <cellStyle name="Note 2 25 6 2" xfId="26259"/>
    <cellStyle name="Note 2 25 6 3" xfId="26260"/>
    <cellStyle name="Note 2 25 7" xfId="26246"/>
    <cellStyle name="Note 2 26" xfId="2686"/>
    <cellStyle name="Note 2 26 2" xfId="6872"/>
    <cellStyle name="Note 2 26 2 2" xfId="26263"/>
    <cellStyle name="Note 2 26 2 2 2" xfId="26264"/>
    <cellStyle name="Note 2 26 2 3" xfId="26265"/>
    <cellStyle name="Note 2 26 2 3 2" xfId="26266"/>
    <cellStyle name="Note 2 26 2 4" xfId="26267"/>
    <cellStyle name="Note 2 26 2 5" xfId="26262"/>
    <cellStyle name="Note 2 26 3" xfId="5257"/>
    <cellStyle name="Note 2 26 3 2" xfId="26269"/>
    <cellStyle name="Note 2 26 3 3" xfId="26268"/>
    <cellStyle name="Note 2 26 4" xfId="26270"/>
    <cellStyle name="Note 2 26 4 2" xfId="26271"/>
    <cellStyle name="Note 2 26 5" xfId="26272"/>
    <cellStyle name="Note 2 26 6" xfId="26273"/>
    <cellStyle name="Note 2 26 6 2" xfId="26274"/>
    <cellStyle name="Note 2 26 6 3" xfId="26275"/>
    <cellStyle name="Note 2 26 7" xfId="26261"/>
    <cellStyle name="Note 2 27" xfId="2687"/>
    <cellStyle name="Note 2 27 2" xfId="6873"/>
    <cellStyle name="Note 2 27 2 2" xfId="26278"/>
    <cellStyle name="Note 2 27 2 2 2" xfId="26279"/>
    <cellStyle name="Note 2 27 2 3" xfId="26280"/>
    <cellStyle name="Note 2 27 2 3 2" xfId="26281"/>
    <cellStyle name="Note 2 27 2 4" xfId="26282"/>
    <cellStyle name="Note 2 27 2 5" xfId="26277"/>
    <cellStyle name="Note 2 27 3" xfId="5258"/>
    <cellStyle name="Note 2 27 3 2" xfId="26284"/>
    <cellStyle name="Note 2 27 3 3" xfId="26283"/>
    <cellStyle name="Note 2 27 4" xfId="26285"/>
    <cellStyle name="Note 2 27 4 2" xfId="26286"/>
    <cellStyle name="Note 2 27 5" xfId="26287"/>
    <cellStyle name="Note 2 27 6" xfId="26288"/>
    <cellStyle name="Note 2 27 6 2" xfId="26289"/>
    <cellStyle name="Note 2 27 6 3" xfId="26290"/>
    <cellStyle name="Note 2 27 7" xfId="26276"/>
    <cellStyle name="Note 2 28" xfId="2688"/>
    <cellStyle name="Note 2 28 2" xfId="6874"/>
    <cellStyle name="Note 2 28 2 2" xfId="26293"/>
    <cellStyle name="Note 2 28 2 2 2" xfId="26294"/>
    <cellStyle name="Note 2 28 2 3" xfId="26295"/>
    <cellStyle name="Note 2 28 2 3 2" xfId="26296"/>
    <cellStyle name="Note 2 28 2 4" xfId="26297"/>
    <cellStyle name="Note 2 28 2 5" xfId="26292"/>
    <cellStyle name="Note 2 28 3" xfId="5259"/>
    <cellStyle name="Note 2 28 3 2" xfId="26299"/>
    <cellStyle name="Note 2 28 3 3" xfId="26298"/>
    <cellStyle name="Note 2 28 4" xfId="26300"/>
    <cellStyle name="Note 2 28 4 2" xfId="26301"/>
    <cellStyle name="Note 2 28 5" xfId="26302"/>
    <cellStyle name="Note 2 28 6" xfId="26303"/>
    <cellStyle name="Note 2 28 6 2" xfId="26304"/>
    <cellStyle name="Note 2 28 6 3" xfId="26305"/>
    <cellStyle name="Note 2 28 7" xfId="26291"/>
    <cellStyle name="Note 2 29" xfId="2689"/>
    <cellStyle name="Note 2 29 2" xfId="6875"/>
    <cellStyle name="Note 2 29 2 2" xfId="26308"/>
    <cellStyle name="Note 2 29 2 2 2" xfId="26309"/>
    <cellStyle name="Note 2 29 2 3" xfId="26310"/>
    <cellStyle name="Note 2 29 2 3 2" xfId="26311"/>
    <cellStyle name="Note 2 29 2 4" xfId="26312"/>
    <cellStyle name="Note 2 29 2 5" xfId="26307"/>
    <cellStyle name="Note 2 29 3" xfId="5260"/>
    <cellStyle name="Note 2 29 3 2" xfId="26314"/>
    <cellStyle name="Note 2 29 3 3" xfId="26313"/>
    <cellStyle name="Note 2 29 4" xfId="26315"/>
    <cellStyle name="Note 2 29 4 2" xfId="26316"/>
    <cellStyle name="Note 2 29 5" xfId="26317"/>
    <cellStyle name="Note 2 29 6" xfId="26318"/>
    <cellStyle name="Note 2 29 6 2" xfId="26319"/>
    <cellStyle name="Note 2 29 6 3" xfId="26320"/>
    <cellStyle name="Note 2 29 7" xfId="26306"/>
    <cellStyle name="Note 2 3" xfId="2690"/>
    <cellStyle name="Note 2 3 2" xfId="6876"/>
    <cellStyle name="Note 2 3 2 2" xfId="26323"/>
    <cellStyle name="Note 2 3 2 2 2" xfId="26324"/>
    <cellStyle name="Note 2 3 2 2 2 2" xfId="26325"/>
    <cellStyle name="Note 2 3 2 2 3" xfId="26326"/>
    <cellStyle name="Note 2 3 2 3" xfId="26327"/>
    <cellStyle name="Note 2 3 2 3 2" xfId="26328"/>
    <cellStyle name="Note 2 3 2 3 3" xfId="26329"/>
    <cellStyle name="Note 2 3 2 4" xfId="26330"/>
    <cellStyle name="Note 2 3 2 5" xfId="26331"/>
    <cellStyle name="Note 2 3 2 6" xfId="26322"/>
    <cellStyle name="Note 2 3 3" xfId="5261"/>
    <cellStyle name="Note 2 3 3 2" xfId="26333"/>
    <cellStyle name="Note 2 3 3 2 2" xfId="26334"/>
    <cellStyle name="Note 2 3 3 3" xfId="26335"/>
    <cellStyle name="Note 2 3 3 4" xfId="26332"/>
    <cellStyle name="Note 2 3 4" xfId="26336"/>
    <cellStyle name="Note 2 3 4 2" xfId="26337"/>
    <cellStyle name="Note 2 3 4 3" xfId="26338"/>
    <cellStyle name="Note 2 3 5" xfId="26339"/>
    <cellStyle name="Note 2 3 6" xfId="26340"/>
    <cellStyle name="Note 2 3 7" xfId="26341"/>
    <cellStyle name="Note 2 3 7 2" xfId="26342"/>
    <cellStyle name="Note 2 3 7 3" xfId="26343"/>
    <cellStyle name="Note 2 3 8" xfId="26321"/>
    <cellStyle name="Note 2 30" xfId="2691"/>
    <cellStyle name="Note 2 30 2" xfId="6877"/>
    <cellStyle name="Note 2 30 2 2" xfId="26346"/>
    <cellStyle name="Note 2 30 2 2 2" xfId="26347"/>
    <cellStyle name="Note 2 30 2 3" xfId="26348"/>
    <cellStyle name="Note 2 30 2 3 2" xfId="26349"/>
    <cellStyle name="Note 2 30 2 4" xfId="26350"/>
    <cellStyle name="Note 2 30 2 5" xfId="26345"/>
    <cellStyle name="Note 2 30 3" xfId="5262"/>
    <cellStyle name="Note 2 30 3 2" xfId="26352"/>
    <cellStyle name="Note 2 30 3 3" xfId="26351"/>
    <cellStyle name="Note 2 30 4" xfId="26353"/>
    <cellStyle name="Note 2 30 4 2" xfId="26354"/>
    <cellStyle name="Note 2 30 5" xfId="26355"/>
    <cellStyle name="Note 2 30 6" xfId="26356"/>
    <cellStyle name="Note 2 30 6 2" xfId="26357"/>
    <cellStyle name="Note 2 30 6 3" xfId="26358"/>
    <cellStyle name="Note 2 30 7" xfId="26344"/>
    <cellStyle name="Note 2 31" xfId="2692"/>
    <cellStyle name="Note 2 31 2" xfId="6878"/>
    <cellStyle name="Note 2 31 2 2" xfId="26361"/>
    <cellStyle name="Note 2 31 2 2 2" xfId="26362"/>
    <cellStyle name="Note 2 31 2 3" xfId="26363"/>
    <cellStyle name="Note 2 31 2 3 2" xfId="26364"/>
    <cellStyle name="Note 2 31 2 4" xfId="26365"/>
    <cellStyle name="Note 2 31 2 5" xfId="26360"/>
    <cellStyle name="Note 2 31 3" xfId="5263"/>
    <cellStyle name="Note 2 31 3 2" xfId="26367"/>
    <cellStyle name="Note 2 31 3 3" xfId="26366"/>
    <cellStyle name="Note 2 31 4" xfId="26368"/>
    <cellStyle name="Note 2 31 4 2" xfId="26369"/>
    <cellStyle name="Note 2 31 5" xfId="26370"/>
    <cellStyle name="Note 2 31 6" xfId="26371"/>
    <cellStyle name="Note 2 31 6 2" xfId="26372"/>
    <cellStyle name="Note 2 31 6 3" xfId="26373"/>
    <cellStyle name="Note 2 31 7" xfId="26359"/>
    <cellStyle name="Note 2 32" xfId="2693"/>
    <cellStyle name="Note 2 32 2" xfId="6879"/>
    <cellStyle name="Note 2 32 2 2" xfId="26376"/>
    <cellStyle name="Note 2 32 2 2 2" xfId="26377"/>
    <cellStyle name="Note 2 32 2 3" xfId="26378"/>
    <cellStyle name="Note 2 32 2 3 2" xfId="26379"/>
    <cellStyle name="Note 2 32 2 4" xfId="26380"/>
    <cellStyle name="Note 2 32 2 5" xfId="26375"/>
    <cellStyle name="Note 2 32 3" xfId="5264"/>
    <cellStyle name="Note 2 32 3 2" xfId="26382"/>
    <cellStyle name="Note 2 32 3 3" xfId="26381"/>
    <cellStyle name="Note 2 32 4" xfId="26383"/>
    <cellStyle name="Note 2 32 4 2" xfId="26384"/>
    <cellStyle name="Note 2 32 5" xfId="26385"/>
    <cellStyle name="Note 2 32 6" xfId="26386"/>
    <cellStyle name="Note 2 32 6 2" xfId="26387"/>
    <cellStyle name="Note 2 32 6 3" xfId="26388"/>
    <cellStyle name="Note 2 32 7" xfId="26374"/>
    <cellStyle name="Note 2 33" xfId="2694"/>
    <cellStyle name="Note 2 33 2" xfId="6880"/>
    <cellStyle name="Note 2 33 2 2" xfId="26391"/>
    <cellStyle name="Note 2 33 2 2 2" xfId="26392"/>
    <cellStyle name="Note 2 33 2 3" xfId="26393"/>
    <cellStyle name="Note 2 33 2 3 2" xfId="26394"/>
    <cellStyle name="Note 2 33 2 4" xfId="26395"/>
    <cellStyle name="Note 2 33 2 5" xfId="26390"/>
    <cellStyle name="Note 2 33 3" xfId="5265"/>
    <cellStyle name="Note 2 33 3 2" xfId="26397"/>
    <cellStyle name="Note 2 33 3 3" xfId="26396"/>
    <cellStyle name="Note 2 33 4" xfId="26398"/>
    <cellStyle name="Note 2 33 4 2" xfId="26399"/>
    <cellStyle name="Note 2 33 5" xfId="26400"/>
    <cellStyle name="Note 2 33 6" xfId="26401"/>
    <cellStyle name="Note 2 33 6 2" xfId="26402"/>
    <cellStyle name="Note 2 33 6 3" xfId="26403"/>
    <cellStyle name="Note 2 33 7" xfId="26389"/>
    <cellStyle name="Note 2 34" xfId="2695"/>
    <cellStyle name="Note 2 34 2" xfId="6881"/>
    <cellStyle name="Note 2 34 2 2" xfId="26406"/>
    <cellStyle name="Note 2 34 2 2 2" xfId="26407"/>
    <cellStyle name="Note 2 34 2 3" xfId="26408"/>
    <cellStyle name="Note 2 34 2 3 2" xfId="26409"/>
    <cellStyle name="Note 2 34 2 4" xfId="26410"/>
    <cellStyle name="Note 2 34 2 5" xfId="26405"/>
    <cellStyle name="Note 2 34 3" xfId="5266"/>
    <cellStyle name="Note 2 34 3 2" xfId="26412"/>
    <cellStyle name="Note 2 34 3 3" xfId="26411"/>
    <cellStyle name="Note 2 34 4" xfId="26413"/>
    <cellStyle name="Note 2 34 4 2" xfId="26414"/>
    <cellStyle name="Note 2 34 5" xfId="26415"/>
    <cellStyle name="Note 2 34 6" xfId="26416"/>
    <cellStyle name="Note 2 34 6 2" xfId="26417"/>
    <cellStyle name="Note 2 34 6 3" xfId="26418"/>
    <cellStyle name="Note 2 34 7" xfId="26404"/>
    <cellStyle name="Note 2 35" xfId="2696"/>
    <cellStyle name="Note 2 35 2" xfId="6882"/>
    <cellStyle name="Note 2 35 2 2" xfId="26421"/>
    <cellStyle name="Note 2 35 2 2 2" xfId="26422"/>
    <cellStyle name="Note 2 35 2 3" xfId="26423"/>
    <cellStyle name="Note 2 35 2 3 2" xfId="26424"/>
    <cellStyle name="Note 2 35 2 4" xfId="26425"/>
    <cellStyle name="Note 2 35 2 5" xfId="26420"/>
    <cellStyle name="Note 2 35 3" xfId="5267"/>
    <cellStyle name="Note 2 35 3 2" xfId="26427"/>
    <cellStyle name="Note 2 35 3 3" xfId="26426"/>
    <cellStyle name="Note 2 35 4" xfId="26428"/>
    <cellStyle name="Note 2 35 4 2" xfId="26429"/>
    <cellStyle name="Note 2 35 5" xfId="26430"/>
    <cellStyle name="Note 2 35 6" xfId="26431"/>
    <cellStyle name="Note 2 35 6 2" xfId="26432"/>
    <cellStyle name="Note 2 35 6 3" xfId="26433"/>
    <cellStyle name="Note 2 35 7" xfId="26419"/>
    <cellStyle name="Note 2 36" xfId="2697"/>
    <cellStyle name="Note 2 36 2" xfId="6883"/>
    <cellStyle name="Note 2 36 2 2" xfId="26436"/>
    <cellStyle name="Note 2 36 2 2 2" xfId="26437"/>
    <cellStyle name="Note 2 36 2 3" xfId="26438"/>
    <cellStyle name="Note 2 36 2 3 2" xfId="26439"/>
    <cellStyle name="Note 2 36 2 4" xfId="26440"/>
    <cellStyle name="Note 2 36 2 5" xfId="26435"/>
    <cellStyle name="Note 2 36 3" xfId="5268"/>
    <cellStyle name="Note 2 36 3 2" xfId="26442"/>
    <cellStyle name="Note 2 36 3 3" xfId="26441"/>
    <cellStyle name="Note 2 36 4" xfId="26443"/>
    <cellStyle name="Note 2 36 4 2" xfId="26444"/>
    <cellStyle name="Note 2 36 5" xfId="26445"/>
    <cellStyle name="Note 2 36 6" xfId="26446"/>
    <cellStyle name="Note 2 36 6 2" xfId="26447"/>
    <cellStyle name="Note 2 36 6 3" xfId="26448"/>
    <cellStyle name="Note 2 36 7" xfId="26434"/>
    <cellStyle name="Note 2 37" xfId="2698"/>
    <cellStyle name="Note 2 37 2" xfId="6884"/>
    <cellStyle name="Note 2 37 2 2" xfId="26451"/>
    <cellStyle name="Note 2 37 2 2 2" xfId="26452"/>
    <cellStyle name="Note 2 37 2 3" xfId="26453"/>
    <cellStyle name="Note 2 37 2 3 2" xfId="26454"/>
    <cellStyle name="Note 2 37 2 4" xfId="26455"/>
    <cellStyle name="Note 2 37 2 5" xfId="26450"/>
    <cellStyle name="Note 2 37 3" xfId="5269"/>
    <cellStyle name="Note 2 37 3 2" xfId="26457"/>
    <cellStyle name="Note 2 37 3 3" xfId="26456"/>
    <cellStyle name="Note 2 37 4" xfId="26458"/>
    <cellStyle name="Note 2 37 4 2" xfId="26459"/>
    <cellStyle name="Note 2 37 5" xfId="26460"/>
    <cellStyle name="Note 2 37 6" xfId="26461"/>
    <cellStyle name="Note 2 37 6 2" xfId="26462"/>
    <cellStyle name="Note 2 37 6 3" xfId="26463"/>
    <cellStyle name="Note 2 37 7" xfId="26449"/>
    <cellStyle name="Note 2 38" xfId="2699"/>
    <cellStyle name="Note 2 38 2" xfId="6885"/>
    <cellStyle name="Note 2 38 2 2" xfId="26466"/>
    <cellStyle name="Note 2 38 2 2 2" xfId="26467"/>
    <cellStyle name="Note 2 38 2 3" xfId="26468"/>
    <cellStyle name="Note 2 38 2 3 2" xfId="26469"/>
    <cellStyle name="Note 2 38 2 4" xfId="26470"/>
    <cellStyle name="Note 2 38 2 5" xfId="26465"/>
    <cellStyle name="Note 2 38 3" xfId="5270"/>
    <cellStyle name="Note 2 38 3 2" xfId="26472"/>
    <cellStyle name="Note 2 38 3 3" xfId="26471"/>
    <cellStyle name="Note 2 38 4" xfId="26473"/>
    <cellStyle name="Note 2 38 4 2" xfId="26474"/>
    <cellStyle name="Note 2 38 5" xfId="26475"/>
    <cellStyle name="Note 2 38 6" xfId="26476"/>
    <cellStyle name="Note 2 38 6 2" xfId="26477"/>
    <cellStyle name="Note 2 38 6 3" xfId="26478"/>
    <cellStyle name="Note 2 38 7" xfId="26464"/>
    <cellStyle name="Note 2 39" xfId="2700"/>
    <cellStyle name="Note 2 39 2" xfId="6886"/>
    <cellStyle name="Note 2 39 2 2" xfId="26481"/>
    <cellStyle name="Note 2 39 2 2 2" xfId="26482"/>
    <cellStyle name="Note 2 39 2 3" xfId="26483"/>
    <cellStyle name="Note 2 39 2 3 2" xfId="26484"/>
    <cellStyle name="Note 2 39 2 4" xfId="26485"/>
    <cellStyle name="Note 2 39 2 5" xfId="26480"/>
    <cellStyle name="Note 2 39 3" xfId="5271"/>
    <cellStyle name="Note 2 39 3 2" xfId="26487"/>
    <cellStyle name="Note 2 39 3 3" xfId="26486"/>
    <cellStyle name="Note 2 39 4" xfId="26488"/>
    <cellStyle name="Note 2 39 4 2" xfId="26489"/>
    <cellStyle name="Note 2 39 5" xfId="26490"/>
    <cellStyle name="Note 2 39 6" xfId="26491"/>
    <cellStyle name="Note 2 39 6 2" xfId="26492"/>
    <cellStyle name="Note 2 39 6 3" xfId="26493"/>
    <cellStyle name="Note 2 39 7" xfId="26479"/>
    <cellStyle name="Note 2 4" xfId="2701"/>
    <cellStyle name="Note 2 4 2" xfId="6887"/>
    <cellStyle name="Note 2 4 2 2" xfId="26496"/>
    <cellStyle name="Note 2 4 2 2 2" xfId="26497"/>
    <cellStyle name="Note 2 4 2 2 2 2" xfId="26498"/>
    <cellStyle name="Note 2 4 2 2 3" xfId="26499"/>
    <cellStyle name="Note 2 4 2 3" xfId="26500"/>
    <cellStyle name="Note 2 4 2 3 2" xfId="26501"/>
    <cellStyle name="Note 2 4 2 3 3" xfId="26502"/>
    <cellStyle name="Note 2 4 2 4" xfId="26503"/>
    <cellStyle name="Note 2 4 2 5" xfId="26504"/>
    <cellStyle name="Note 2 4 2 6" xfId="26495"/>
    <cellStyle name="Note 2 4 3" xfId="5272"/>
    <cellStyle name="Note 2 4 3 2" xfId="26506"/>
    <cellStyle name="Note 2 4 3 2 2" xfId="26507"/>
    <cellStyle name="Note 2 4 3 3" xfId="26508"/>
    <cellStyle name="Note 2 4 3 4" xfId="26505"/>
    <cellStyle name="Note 2 4 4" xfId="26509"/>
    <cellStyle name="Note 2 4 4 2" xfId="26510"/>
    <cellStyle name="Note 2 4 4 3" xfId="26511"/>
    <cellStyle name="Note 2 4 5" xfId="26512"/>
    <cellStyle name="Note 2 4 6" xfId="26513"/>
    <cellStyle name="Note 2 4 7" xfId="26514"/>
    <cellStyle name="Note 2 4 7 2" xfId="26515"/>
    <cellStyle name="Note 2 4 7 3" xfId="26516"/>
    <cellStyle name="Note 2 4 8" xfId="26494"/>
    <cellStyle name="Note 2 40" xfId="2702"/>
    <cellStyle name="Note 2 40 2" xfId="6888"/>
    <cellStyle name="Note 2 40 2 2" xfId="26519"/>
    <cellStyle name="Note 2 40 2 2 2" xfId="26520"/>
    <cellStyle name="Note 2 40 2 3" xfId="26521"/>
    <cellStyle name="Note 2 40 2 3 2" xfId="26522"/>
    <cellStyle name="Note 2 40 2 4" xfId="26523"/>
    <cellStyle name="Note 2 40 2 5" xfId="26518"/>
    <cellStyle name="Note 2 40 3" xfId="5273"/>
    <cellStyle name="Note 2 40 3 2" xfId="26525"/>
    <cellStyle name="Note 2 40 3 3" xfId="26524"/>
    <cellStyle name="Note 2 40 4" xfId="26526"/>
    <cellStyle name="Note 2 40 4 2" xfId="26527"/>
    <cellStyle name="Note 2 40 5" xfId="26528"/>
    <cellStyle name="Note 2 40 6" xfId="26529"/>
    <cellStyle name="Note 2 40 6 2" xfId="26530"/>
    <cellStyle name="Note 2 40 6 3" xfId="26531"/>
    <cellStyle name="Note 2 40 7" xfId="26517"/>
    <cellStyle name="Note 2 41" xfId="2703"/>
    <cellStyle name="Note 2 41 2" xfId="6889"/>
    <cellStyle name="Note 2 41 2 2" xfId="26534"/>
    <cellStyle name="Note 2 41 2 2 2" xfId="26535"/>
    <cellStyle name="Note 2 41 2 3" xfId="26536"/>
    <cellStyle name="Note 2 41 2 3 2" xfId="26537"/>
    <cellStyle name="Note 2 41 2 4" xfId="26538"/>
    <cellStyle name="Note 2 41 2 5" xfId="26533"/>
    <cellStyle name="Note 2 41 3" xfId="5274"/>
    <cellStyle name="Note 2 41 3 2" xfId="26540"/>
    <cellStyle name="Note 2 41 3 3" xfId="26539"/>
    <cellStyle name="Note 2 41 4" xfId="26541"/>
    <cellStyle name="Note 2 41 4 2" xfId="26542"/>
    <cellStyle name="Note 2 41 5" xfId="26543"/>
    <cellStyle name="Note 2 41 6" xfId="26544"/>
    <cellStyle name="Note 2 41 6 2" xfId="26545"/>
    <cellStyle name="Note 2 41 6 3" xfId="26546"/>
    <cellStyle name="Note 2 41 7" xfId="26532"/>
    <cellStyle name="Note 2 42" xfId="2704"/>
    <cellStyle name="Note 2 42 2" xfId="6890"/>
    <cellStyle name="Note 2 42 2 2" xfId="26549"/>
    <cellStyle name="Note 2 42 2 2 2" xfId="26550"/>
    <cellStyle name="Note 2 42 2 3" xfId="26551"/>
    <cellStyle name="Note 2 42 2 3 2" xfId="26552"/>
    <cellStyle name="Note 2 42 2 4" xfId="26553"/>
    <cellStyle name="Note 2 42 2 5" xfId="26548"/>
    <cellStyle name="Note 2 42 3" xfId="5275"/>
    <cellStyle name="Note 2 42 3 2" xfId="26555"/>
    <cellStyle name="Note 2 42 3 3" xfId="26554"/>
    <cellStyle name="Note 2 42 4" xfId="26556"/>
    <cellStyle name="Note 2 42 4 2" xfId="26557"/>
    <cellStyle name="Note 2 42 5" xfId="26558"/>
    <cellStyle name="Note 2 42 6" xfId="26559"/>
    <cellStyle name="Note 2 42 6 2" xfId="26560"/>
    <cellStyle name="Note 2 42 6 3" xfId="26561"/>
    <cellStyle name="Note 2 42 7" xfId="26547"/>
    <cellStyle name="Note 2 43" xfId="2705"/>
    <cellStyle name="Note 2 43 2" xfId="6891"/>
    <cellStyle name="Note 2 43 2 2" xfId="26564"/>
    <cellStyle name="Note 2 43 2 2 2" xfId="26565"/>
    <cellStyle name="Note 2 43 2 3" xfId="26566"/>
    <cellStyle name="Note 2 43 2 3 2" xfId="26567"/>
    <cellStyle name="Note 2 43 2 4" xfId="26568"/>
    <cellStyle name="Note 2 43 2 5" xfId="26563"/>
    <cellStyle name="Note 2 43 3" xfId="5276"/>
    <cellStyle name="Note 2 43 3 2" xfId="26570"/>
    <cellStyle name="Note 2 43 3 3" xfId="26569"/>
    <cellStyle name="Note 2 43 4" xfId="26571"/>
    <cellStyle name="Note 2 43 4 2" xfId="26572"/>
    <cellStyle name="Note 2 43 5" xfId="26573"/>
    <cellStyle name="Note 2 43 6" xfId="26574"/>
    <cellStyle name="Note 2 43 6 2" xfId="26575"/>
    <cellStyle name="Note 2 43 6 3" xfId="26576"/>
    <cellStyle name="Note 2 43 7" xfId="26562"/>
    <cellStyle name="Note 2 44" xfId="2706"/>
    <cellStyle name="Note 2 44 2" xfId="6892"/>
    <cellStyle name="Note 2 44 2 2" xfId="26579"/>
    <cellStyle name="Note 2 44 2 2 2" xfId="26580"/>
    <cellStyle name="Note 2 44 2 3" xfId="26581"/>
    <cellStyle name="Note 2 44 2 3 2" xfId="26582"/>
    <cellStyle name="Note 2 44 2 4" xfId="26583"/>
    <cellStyle name="Note 2 44 2 5" xfId="26578"/>
    <cellStyle name="Note 2 44 3" xfId="5277"/>
    <cellStyle name="Note 2 44 3 2" xfId="26585"/>
    <cellStyle name="Note 2 44 3 3" xfId="26584"/>
    <cellStyle name="Note 2 44 4" xfId="26586"/>
    <cellStyle name="Note 2 44 4 2" xfId="26587"/>
    <cellStyle name="Note 2 44 5" xfId="26588"/>
    <cellStyle name="Note 2 44 6" xfId="26589"/>
    <cellStyle name="Note 2 44 6 2" xfId="26590"/>
    <cellStyle name="Note 2 44 6 3" xfId="26591"/>
    <cellStyle name="Note 2 44 7" xfId="26577"/>
    <cellStyle name="Note 2 45" xfId="2707"/>
    <cellStyle name="Note 2 45 2" xfId="6893"/>
    <cellStyle name="Note 2 45 2 2" xfId="26594"/>
    <cellStyle name="Note 2 45 2 2 2" xfId="26595"/>
    <cellStyle name="Note 2 45 2 3" xfId="26596"/>
    <cellStyle name="Note 2 45 2 3 2" xfId="26597"/>
    <cellStyle name="Note 2 45 2 4" xfId="26598"/>
    <cellStyle name="Note 2 45 2 5" xfId="26593"/>
    <cellStyle name="Note 2 45 3" xfId="5278"/>
    <cellStyle name="Note 2 45 3 2" xfId="26600"/>
    <cellStyle name="Note 2 45 3 3" xfId="26599"/>
    <cellStyle name="Note 2 45 4" xfId="26601"/>
    <cellStyle name="Note 2 45 4 2" xfId="26602"/>
    <cellStyle name="Note 2 45 5" xfId="26603"/>
    <cellStyle name="Note 2 45 6" xfId="26604"/>
    <cellStyle name="Note 2 45 6 2" xfId="26605"/>
    <cellStyle name="Note 2 45 6 3" xfId="26606"/>
    <cellStyle name="Note 2 45 7" xfId="26592"/>
    <cellStyle name="Note 2 46" xfId="2708"/>
    <cellStyle name="Note 2 46 2" xfId="6894"/>
    <cellStyle name="Note 2 46 2 2" xfId="26609"/>
    <cellStyle name="Note 2 46 2 2 2" xfId="26610"/>
    <cellStyle name="Note 2 46 2 3" xfId="26611"/>
    <cellStyle name="Note 2 46 2 3 2" xfId="26612"/>
    <cellStyle name="Note 2 46 2 4" xfId="26613"/>
    <cellStyle name="Note 2 46 2 5" xfId="26608"/>
    <cellStyle name="Note 2 46 3" xfId="5279"/>
    <cellStyle name="Note 2 46 3 2" xfId="26615"/>
    <cellStyle name="Note 2 46 3 3" xfId="26614"/>
    <cellStyle name="Note 2 46 4" xfId="26616"/>
    <cellStyle name="Note 2 46 4 2" xfId="26617"/>
    <cellStyle name="Note 2 46 5" xfId="26618"/>
    <cellStyle name="Note 2 46 6" xfId="26619"/>
    <cellStyle name="Note 2 46 6 2" xfId="26620"/>
    <cellStyle name="Note 2 46 6 3" xfId="26621"/>
    <cellStyle name="Note 2 46 7" xfId="26607"/>
    <cellStyle name="Note 2 47" xfId="2709"/>
    <cellStyle name="Note 2 47 2" xfId="6895"/>
    <cellStyle name="Note 2 47 2 2" xfId="26624"/>
    <cellStyle name="Note 2 47 2 2 2" xfId="26625"/>
    <cellStyle name="Note 2 47 2 3" xfId="26626"/>
    <cellStyle name="Note 2 47 2 3 2" xfId="26627"/>
    <cellStyle name="Note 2 47 2 4" xfId="26628"/>
    <cellStyle name="Note 2 47 2 5" xfId="26623"/>
    <cellStyle name="Note 2 47 3" xfId="5280"/>
    <cellStyle name="Note 2 47 3 2" xfId="26630"/>
    <cellStyle name="Note 2 47 3 3" xfId="26629"/>
    <cellStyle name="Note 2 47 4" xfId="26631"/>
    <cellStyle name="Note 2 47 4 2" xfId="26632"/>
    <cellStyle name="Note 2 47 5" xfId="26633"/>
    <cellStyle name="Note 2 47 6" xfId="26634"/>
    <cellStyle name="Note 2 47 6 2" xfId="26635"/>
    <cellStyle name="Note 2 47 6 3" xfId="26636"/>
    <cellStyle name="Note 2 47 7" xfId="26622"/>
    <cellStyle name="Note 2 48" xfId="2710"/>
    <cellStyle name="Note 2 48 2" xfId="6896"/>
    <cellStyle name="Note 2 48 2 2" xfId="26639"/>
    <cellStyle name="Note 2 48 2 2 2" xfId="26640"/>
    <cellStyle name="Note 2 48 2 3" xfId="26641"/>
    <cellStyle name="Note 2 48 2 3 2" xfId="26642"/>
    <cellStyle name="Note 2 48 2 4" xfId="26643"/>
    <cellStyle name="Note 2 48 2 5" xfId="26638"/>
    <cellStyle name="Note 2 48 3" xfId="5281"/>
    <cellStyle name="Note 2 48 3 2" xfId="26645"/>
    <cellStyle name="Note 2 48 3 3" xfId="26644"/>
    <cellStyle name="Note 2 48 4" xfId="26646"/>
    <cellStyle name="Note 2 48 4 2" xfId="26647"/>
    <cellStyle name="Note 2 48 5" xfId="26648"/>
    <cellStyle name="Note 2 48 6" xfId="26649"/>
    <cellStyle name="Note 2 48 6 2" xfId="26650"/>
    <cellStyle name="Note 2 48 6 3" xfId="26651"/>
    <cellStyle name="Note 2 48 7" xfId="26637"/>
    <cellStyle name="Note 2 49" xfId="2711"/>
    <cellStyle name="Note 2 49 2" xfId="6897"/>
    <cellStyle name="Note 2 49 2 2" xfId="26654"/>
    <cellStyle name="Note 2 49 2 2 2" xfId="26655"/>
    <cellStyle name="Note 2 49 2 3" xfId="26656"/>
    <cellStyle name="Note 2 49 2 3 2" xfId="26657"/>
    <cellStyle name="Note 2 49 2 4" xfId="26658"/>
    <cellStyle name="Note 2 49 2 5" xfId="26653"/>
    <cellStyle name="Note 2 49 3" xfId="5282"/>
    <cellStyle name="Note 2 49 3 2" xfId="26660"/>
    <cellStyle name="Note 2 49 3 3" xfId="26659"/>
    <cellStyle name="Note 2 49 4" xfId="26661"/>
    <cellStyle name="Note 2 49 4 2" xfId="26662"/>
    <cellStyle name="Note 2 49 5" xfId="26663"/>
    <cellStyle name="Note 2 49 6" xfId="26664"/>
    <cellStyle name="Note 2 49 6 2" xfId="26665"/>
    <cellStyle name="Note 2 49 6 3" xfId="26666"/>
    <cellStyle name="Note 2 49 7" xfId="26652"/>
    <cellStyle name="Note 2 5" xfId="2712"/>
    <cellStyle name="Note 2 5 2" xfId="6898"/>
    <cellStyle name="Note 2 5 2 2" xfId="26669"/>
    <cellStyle name="Note 2 5 2 2 2" xfId="26670"/>
    <cellStyle name="Note 2 5 2 2 2 2" xfId="26671"/>
    <cellStyle name="Note 2 5 2 2 3" xfId="26672"/>
    <cellStyle name="Note 2 5 2 3" xfId="26673"/>
    <cellStyle name="Note 2 5 2 3 2" xfId="26674"/>
    <cellStyle name="Note 2 5 2 3 3" xfId="26675"/>
    <cellStyle name="Note 2 5 2 4" xfId="26676"/>
    <cellStyle name="Note 2 5 2 5" xfId="26677"/>
    <cellStyle name="Note 2 5 2 6" xfId="26668"/>
    <cellStyle name="Note 2 5 3" xfId="5283"/>
    <cellStyle name="Note 2 5 3 2" xfId="26679"/>
    <cellStyle name="Note 2 5 3 2 2" xfId="26680"/>
    <cellStyle name="Note 2 5 3 3" xfId="26681"/>
    <cellStyle name="Note 2 5 3 4" xfId="26678"/>
    <cellStyle name="Note 2 5 4" xfId="26682"/>
    <cellStyle name="Note 2 5 4 2" xfId="26683"/>
    <cellStyle name="Note 2 5 4 3" xfId="26684"/>
    <cellStyle name="Note 2 5 5" xfId="26685"/>
    <cellStyle name="Note 2 5 6" xfId="26686"/>
    <cellStyle name="Note 2 5 7" xfId="26687"/>
    <cellStyle name="Note 2 5 7 2" xfId="26688"/>
    <cellStyle name="Note 2 5 7 3" xfId="26689"/>
    <cellStyle name="Note 2 5 8" xfId="26667"/>
    <cellStyle name="Note 2 50" xfId="2713"/>
    <cellStyle name="Note 2 50 2" xfId="6899"/>
    <cellStyle name="Note 2 50 2 2" xfId="26692"/>
    <cellStyle name="Note 2 50 2 2 2" xfId="26693"/>
    <cellStyle name="Note 2 50 2 3" xfId="26694"/>
    <cellStyle name="Note 2 50 2 3 2" xfId="26695"/>
    <cellStyle name="Note 2 50 2 4" xfId="26696"/>
    <cellStyle name="Note 2 50 2 5" xfId="26691"/>
    <cellStyle name="Note 2 50 3" xfId="5284"/>
    <cellStyle name="Note 2 50 3 2" xfId="26698"/>
    <cellStyle name="Note 2 50 3 3" xfId="26697"/>
    <cellStyle name="Note 2 50 4" xfId="26699"/>
    <cellStyle name="Note 2 50 4 2" xfId="26700"/>
    <cellStyle name="Note 2 50 5" xfId="26701"/>
    <cellStyle name="Note 2 50 6" xfId="26702"/>
    <cellStyle name="Note 2 50 6 2" xfId="26703"/>
    <cellStyle name="Note 2 50 6 3" xfId="26704"/>
    <cellStyle name="Note 2 50 7" xfId="26690"/>
    <cellStyle name="Note 2 51" xfId="2714"/>
    <cellStyle name="Note 2 51 2" xfId="6900"/>
    <cellStyle name="Note 2 51 2 2" xfId="26707"/>
    <cellStyle name="Note 2 51 2 2 2" xfId="26708"/>
    <cellStyle name="Note 2 51 2 3" xfId="26709"/>
    <cellStyle name="Note 2 51 2 3 2" xfId="26710"/>
    <cellStyle name="Note 2 51 2 4" xfId="26711"/>
    <cellStyle name="Note 2 51 2 5" xfId="26706"/>
    <cellStyle name="Note 2 51 3" xfId="5285"/>
    <cellStyle name="Note 2 51 3 2" xfId="26713"/>
    <cellStyle name="Note 2 51 3 3" xfId="26712"/>
    <cellStyle name="Note 2 51 4" xfId="26714"/>
    <cellStyle name="Note 2 51 4 2" xfId="26715"/>
    <cellStyle name="Note 2 51 5" xfId="26716"/>
    <cellStyle name="Note 2 51 6" xfId="26717"/>
    <cellStyle name="Note 2 51 6 2" xfId="26718"/>
    <cellStyle name="Note 2 51 6 3" xfId="26719"/>
    <cellStyle name="Note 2 51 7" xfId="26705"/>
    <cellStyle name="Note 2 52" xfId="2715"/>
    <cellStyle name="Note 2 52 2" xfId="6901"/>
    <cellStyle name="Note 2 52 2 2" xfId="26722"/>
    <cellStyle name="Note 2 52 2 2 2" xfId="26723"/>
    <cellStyle name="Note 2 52 2 3" xfId="26724"/>
    <cellStyle name="Note 2 52 2 3 2" xfId="26725"/>
    <cellStyle name="Note 2 52 2 4" xfId="26726"/>
    <cellStyle name="Note 2 52 2 5" xfId="26721"/>
    <cellStyle name="Note 2 52 3" xfId="5286"/>
    <cellStyle name="Note 2 52 3 2" xfId="26728"/>
    <cellStyle name="Note 2 52 3 3" xfId="26727"/>
    <cellStyle name="Note 2 52 4" xfId="26729"/>
    <cellStyle name="Note 2 52 4 2" xfId="26730"/>
    <cellStyle name="Note 2 52 5" xfId="26731"/>
    <cellStyle name="Note 2 52 6" xfId="26732"/>
    <cellStyle name="Note 2 52 6 2" xfId="26733"/>
    <cellStyle name="Note 2 52 6 3" xfId="26734"/>
    <cellStyle name="Note 2 52 7" xfId="26720"/>
    <cellStyle name="Note 2 53" xfId="2716"/>
    <cellStyle name="Note 2 53 2" xfId="6902"/>
    <cellStyle name="Note 2 53 2 2" xfId="26737"/>
    <cellStyle name="Note 2 53 2 2 2" xfId="26738"/>
    <cellStyle name="Note 2 53 2 3" xfId="26739"/>
    <cellStyle name="Note 2 53 2 3 2" xfId="26740"/>
    <cellStyle name="Note 2 53 2 4" xfId="26741"/>
    <cellStyle name="Note 2 53 2 5" xfId="26736"/>
    <cellStyle name="Note 2 53 3" xfId="5287"/>
    <cellStyle name="Note 2 53 3 2" xfId="26743"/>
    <cellStyle name="Note 2 53 3 3" xfId="26742"/>
    <cellStyle name="Note 2 53 4" xfId="26744"/>
    <cellStyle name="Note 2 53 4 2" xfId="26745"/>
    <cellStyle name="Note 2 53 5" xfId="26746"/>
    <cellStyle name="Note 2 53 6" xfId="26747"/>
    <cellStyle name="Note 2 53 6 2" xfId="26748"/>
    <cellStyle name="Note 2 53 6 3" xfId="26749"/>
    <cellStyle name="Note 2 53 7" xfId="26735"/>
    <cellStyle name="Note 2 54" xfId="2717"/>
    <cellStyle name="Note 2 54 2" xfId="6903"/>
    <cellStyle name="Note 2 54 2 2" xfId="26752"/>
    <cellStyle name="Note 2 54 2 2 2" xfId="26753"/>
    <cellStyle name="Note 2 54 2 3" xfId="26754"/>
    <cellStyle name="Note 2 54 2 3 2" xfId="26755"/>
    <cellStyle name="Note 2 54 2 4" xfId="26756"/>
    <cellStyle name="Note 2 54 2 5" xfId="26751"/>
    <cellStyle name="Note 2 54 3" xfId="5288"/>
    <cellStyle name="Note 2 54 3 2" xfId="26758"/>
    <cellStyle name="Note 2 54 3 3" xfId="26757"/>
    <cellStyle name="Note 2 54 4" xfId="26759"/>
    <cellStyle name="Note 2 54 4 2" xfId="26760"/>
    <cellStyle name="Note 2 54 5" xfId="26761"/>
    <cellStyle name="Note 2 54 6" xfId="26762"/>
    <cellStyle name="Note 2 54 6 2" xfId="26763"/>
    <cellStyle name="Note 2 54 6 3" xfId="26764"/>
    <cellStyle name="Note 2 54 7" xfId="26750"/>
    <cellStyle name="Note 2 55" xfId="2718"/>
    <cellStyle name="Note 2 55 2" xfId="6904"/>
    <cellStyle name="Note 2 55 2 2" xfId="26767"/>
    <cellStyle name="Note 2 55 2 2 2" xfId="26768"/>
    <cellStyle name="Note 2 55 2 3" xfId="26769"/>
    <cellStyle name="Note 2 55 2 3 2" xfId="26770"/>
    <cellStyle name="Note 2 55 2 4" xfId="26771"/>
    <cellStyle name="Note 2 55 2 5" xfId="26766"/>
    <cellStyle name="Note 2 55 3" xfId="5289"/>
    <cellStyle name="Note 2 55 3 2" xfId="26773"/>
    <cellStyle name="Note 2 55 3 3" xfId="26772"/>
    <cellStyle name="Note 2 55 4" xfId="26774"/>
    <cellStyle name="Note 2 55 4 2" xfId="26775"/>
    <cellStyle name="Note 2 55 5" xfId="26776"/>
    <cellStyle name="Note 2 55 6" xfId="26777"/>
    <cellStyle name="Note 2 55 6 2" xfId="26778"/>
    <cellStyle name="Note 2 55 6 3" xfId="26779"/>
    <cellStyle name="Note 2 55 7" xfId="26765"/>
    <cellStyle name="Note 2 56" xfId="2719"/>
    <cellStyle name="Note 2 56 2" xfId="6905"/>
    <cellStyle name="Note 2 56 2 2" xfId="26782"/>
    <cellStyle name="Note 2 56 2 2 2" xfId="26783"/>
    <cellStyle name="Note 2 56 2 3" xfId="26784"/>
    <cellStyle name="Note 2 56 2 3 2" xfId="26785"/>
    <cellStyle name="Note 2 56 2 4" xfId="26786"/>
    <cellStyle name="Note 2 56 2 5" xfId="26781"/>
    <cellStyle name="Note 2 56 3" xfId="5290"/>
    <cellStyle name="Note 2 56 3 2" xfId="26788"/>
    <cellStyle name="Note 2 56 3 3" xfId="26787"/>
    <cellStyle name="Note 2 56 4" xfId="26789"/>
    <cellStyle name="Note 2 56 4 2" xfId="26790"/>
    <cellStyle name="Note 2 56 5" xfId="26791"/>
    <cellStyle name="Note 2 56 6" xfId="26792"/>
    <cellStyle name="Note 2 56 6 2" xfId="26793"/>
    <cellStyle name="Note 2 56 6 3" xfId="26794"/>
    <cellStyle name="Note 2 56 7" xfId="26780"/>
    <cellStyle name="Note 2 57" xfId="2720"/>
    <cellStyle name="Note 2 57 2" xfId="6906"/>
    <cellStyle name="Note 2 57 2 2" xfId="26797"/>
    <cellStyle name="Note 2 57 2 2 2" xfId="26798"/>
    <cellStyle name="Note 2 57 2 3" xfId="26799"/>
    <cellStyle name="Note 2 57 2 3 2" xfId="26800"/>
    <cellStyle name="Note 2 57 2 4" xfId="26801"/>
    <cellStyle name="Note 2 57 2 5" xfId="26796"/>
    <cellStyle name="Note 2 57 3" xfId="5291"/>
    <cellStyle name="Note 2 57 3 2" xfId="26803"/>
    <cellStyle name="Note 2 57 3 3" xfId="26802"/>
    <cellStyle name="Note 2 57 4" xfId="26804"/>
    <cellStyle name="Note 2 57 4 2" xfId="26805"/>
    <cellStyle name="Note 2 57 5" xfId="26806"/>
    <cellStyle name="Note 2 57 6" xfId="26807"/>
    <cellStyle name="Note 2 57 6 2" xfId="26808"/>
    <cellStyle name="Note 2 57 6 3" xfId="26809"/>
    <cellStyle name="Note 2 57 7" xfId="26795"/>
    <cellStyle name="Note 2 58" xfId="2721"/>
    <cellStyle name="Note 2 58 2" xfId="6907"/>
    <cellStyle name="Note 2 58 2 2" xfId="26812"/>
    <cellStyle name="Note 2 58 2 2 2" xfId="26813"/>
    <cellStyle name="Note 2 58 2 3" xfId="26814"/>
    <cellStyle name="Note 2 58 2 3 2" xfId="26815"/>
    <cellStyle name="Note 2 58 2 4" xfId="26816"/>
    <cellStyle name="Note 2 58 2 5" xfId="26811"/>
    <cellStyle name="Note 2 58 3" xfId="5292"/>
    <cellStyle name="Note 2 58 3 2" xfId="26818"/>
    <cellStyle name="Note 2 58 3 3" xfId="26817"/>
    <cellStyle name="Note 2 58 4" xfId="26819"/>
    <cellStyle name="Note 2 58 4 2" xfId="26820"/>
    <cellStyle name="Note 2 58 5" xfId="26821"/>
    <cellStyle name="Note 2 58 6" xfId="26822"/>
    <cellStyle name="Note 2 58 6 2" xfId="26823"/>
    <cellStyle name="Note 2 58 6 3" xfId="26824"/>
    <cellStyle name="Note 2 58 7" xfId="26810"/>
    <cellStyle name="Note 2 59" xfId="2722"/>
    <cellStyle name="Note 2 59 2" xfId="6908"/>
    <cellStyle name="Note 2 59 2 2" xfId="26827"/>
    <cellStyle name="Note 2 59 2 2 2" xfId="26828"/>
    <cellStyle name="Note 2 59 2 3" xfId="26829"/>
    <cellStyle name="Note 2 59 2 3 2" xfId="26830"/>
    <cellStyle name="Note 2 59 2 4" xfId="26831"/>
    <cellStyle name="Note 2 59 2 5" xfId="26826"/>
    <cellStyle name="Note 2 59 3" xfId="5293"/>
    <cellStyle name="Note 2 59 3 2" xfId="26833"/>
    <cellStyle name="Note 2 59 3 3" xfId="26832"/>
    <cellStyle name="Note 2 59 4" xfId="26834"/>
    <cellStyle name="Note 2 59 4 2" xfId="26835"/>
    <cellStyle name="Note 2 59 5" xfId="26836"/>
    <cellStyle name="Note 2 59 6" xfId="26837"/>
    <cellStyle name="Note 2 59 6 2" xfId="26838"/>
    <cellStyle name="Note 2 59 6 3" xfId="26839"/>
    <cellStyle name="Note 2 59 7" xfId="26825"/>
    <cellStyle name="Note 2 6" xfId="2723"/>
    <cellStyle name="Note 2 6 2" xfId="6909"/>
    <cellStyle name="Note 2 6 2 2" xfId="26842"/>
    <cellStyle name="Note 2 6 2 2 2" xfId="26843"/>
    <cellStyle name="Note 2 6 2 2 2 2" xfId="26844"/>
    <cellStyle name="Note 2 6 2 2 3" xfId="26845"/>
    <cellStyle name="Note 2 6 2 3" xfId="26846"/>
    <cellStyle name="Note 2 6 2 3 2" xfId="26847"/>
    <cellStyle name="Note 2 6 2 3 3" xfId="26848"/>
    <cellStyle name="Note 2 6 2 4" xfId="26849"/>
    <cellStyle name="Note 2 6 2 5" xfId="26850"/>
    <cellStyle name="Note 2 6 2 6" xfId="26841"/>
    <cellStyle name="Note 2 6 3" xfId="5294"/>
    <cellStyle name="Note 2 6 3 2" xfId="26852"/>
    <cellStyle name="Note 2 6 3 2 2" xfId="26853"/>
    <cellStyle name="Note 2 6 3 3" xfId="26854"/>
    <cellStyle name="Note 2 6 3 4" xfId="26851"/>
    <cellStyle name="Note 2 6 4" xfId="26855"/>
    <cellStyle name="Note 2 6 4 2" xfId="26856"/>
    <cellStyle name="Note 2 6 4 3" xfId="26857"/>
    <cellStyle name="Note 2 6 5" xfId="26858"/>
    <cellStyle name="Note 2 6 6" xfId="26859"/>
    <cellStyle name="Note 2 6 7" xfId="26860"/>
    <cellStyle name="Note 2 6 7 2" xfId="26861"/>
    <cellStyle name="Note 2 6 7 3" xfId="26862"/>
    <cellStyle name="Note 2 6 8" xfId="26840"/>
    <cellStyle name="Note 2 60" xfId="2724"/>
    <cellStyle name="Note 2 60 2" xfId="6910"/>
    <cellStyle name="Note 2 60 2 2" xfId="26865"/>
    <cellStyle name="Note 2 60 2 2 2" xfId="26866"/>
    <cellStyle name="Note 2 60 2 3" xfId="26867"/>
    <cellStyle name="Note 2 60 2 3 2" xfId="26868"/>
    <cellStyle name="Note 2 60 2 4" xfId="26869"/>
    <cellStyle name="Note 2 60 2 5" xfId="26864"/>
    <cellStyle name="Note 2 60 3" xfId="5295"/>
    <cellStyle name="Note 2 60 3 2" xfId="26871"/>
    <cellStyle name="Note 2 60 3 3" xfId="26870"/>
    <cellStyle name="Note 2 60 4" xfId="26872"/>
    <cellStyle name="Note 2 60 4 2" xfId="26873"/>
    <cellStyle name="Note 2 60 5" xfId="26874"/>
    <cellStyle name="Note 2 60 6" xfId="26875"/>
    <cellStyle name="Note 2 60 6 2" xfId="26876"/>
    <cellStyle name="Note 2 60 6 3" xfId="26877"/>
    <cellStyle name="Note 2 60 7" xfId="26863"/>
    <cellStyle name="Note 2 61" xfId="2725"/>
    <cellStyle name="Note 2 61 2" xfId="6911"/>
    <cellStyle name="Note 2 61 2 2" xfId="26880"/>
    <cellStyle name="Note 2 61 2 2 2" xfId="26881"/>
    <cellStyle name="Note 2 61 2 3" xfId="26882"/>
    <cellStyle name="Note 2 61 2 3 2" xfId="26883"/>
    <cellStyle name="Note 2 61 2 4" xfId="26884"/>
    <cellStyle name="Note 2 61 2 5" xfId="26879"/>
    <cellStyle name="Note 2 61 3" xfId="5296"/>
    <cellStyle name="Note 2 61 3 2" xfId="26886"/>
    <cellStyle name="Note 2 61 3 3" xfId="26885"/>
    <cellStyle name="Note 2 61 4" xfId="26887"/>
    <cellStyle name="Note 2 61 4 2" xfId="26888"/>
    <cellStyle name="Note 2 61 5" xfId="26889"/>
    <cellStyle name="Note 2 61 6" xfId="26890"/>
    <cellStyle name="Note 2 61 6 2" xfId="26891"/>
    <cellStyle name="Note 2 61 6 3" xfId="26892"/>
    <cellStyle name="Note 2 61 7" xfId="26878"/>
    <cellStyle name="Note 2 62" xfId="2726"/>
    <cellStyle name="Note 2 62 2" xfId="6912"/>
    <cellStyle name="Note 2 62 2 2" xfId="26895"/>
    <cellStyle name="Note 2 62 2 2 2" xfId="26896"/>
    <cellStyle name="Note 2 62 2 3" xfId="26897"/>
    <cellStyle name="Note 2 62 2 3 2" xfId="26898"/>
    <cellStyle name="Note 2 62 2 4" xfId="26899"/>
    <cellStyle name="Note 2 62 2 5" xfId="26894"/>
    <cellStyle name="Note 2 62 3" xfId="5297"/>
    <cellStyle name="Note 2 62 3 2" xfId="26901"/>
    <cellStyle name="Note 2 62 3 3" xfId="26900"/>
    <cellStyle name="Note 2 62 4" xfId="26902"/>
    <cellStyle name="Note 2 62 4 2" xfId="26903"/>
    <cellStyle name="Note 2 62 5" xfId="26904"/>
    <cellStyle name="Note 2 62 6" xfId="26905"/>
    <cellStyle name="Note 2 62 6 2" xfId="26906"/>
    <cellStyle name="Note 2 62 6 3" xfId="26907"/>
    <cellStyle name="Note 2 62 7" xfId="26893"/>
    <cellStyle name="Note 2 63" xfId="2727"/>
    <cellStyle name="Note 2 63 2" xfId="6913"/>
    <cellStyle name="Note 2 63 2 2" xfId="26910"/>
    <cellStyle name="Note 2 63 2 2 2" xfId="26911"/>
    <cellStyle name="Note 2 63 2 3" xfId="26912"/>
    <cellStyle name="Note 2 63 2 3 2" xfId="26913"/>
    <cellStyle name="Note 2 63 2 4" xfId="26914"/>
    <cellStyle name="Note 2 63 2 5" xfId="26909"/>
    <cellStyle name="Note 2 63 3" xfId="5298"/>
    <cellStyle name="Note 2 63 3 2" xfId="26916"/>
    <cellStyle name="Note 2 63 3 3" xfId="26915"/>
    <cellStyle name="Note 2 63 4" xfId="26917"/>
    <cellStyle name="Note 2 63 4 2" xfId="26918"/>
    <cellStyle name="Note 2 63 5" xfId="26919"/>
    <cellStyle name="Note 2 63 6" xfId="26920"/>
    <cellStyle name="Note 2 63 6 2" xfId="26921"/>
    <cellStyle name="Note 2 63 6 3" xfId="26922"/>
    <cellStyle name="Note 2 63 7" xfId="26908"/>
    <cellStyle name="Note 2 64" xfId="2728"/>
    <cellStyle name="Note 2 64 2" xfId="6914"/>
    <cellStyle name="Note 2 64 2 2" xfId="26925"/>
    <cellStyle name="Note 2 64 2 2 2" xfId="26926"/>
    <cellStyle name="Note 2 64 2 3" xfId="26927"/>
    <cellStyle name="Note 2 64 2 3 2" xfId="26928"/>
    <cellStyle name="Note 2 64 2 4" xfId="26929"/>
    <cellStyle name="Note 2 64 2 5" xfId="26924"/>
    <cellStyle name="Note 2 64 3" xfId="5299"/>
    <cellStyle name="Note 2 64 3 2" xfId="26931"/>
    <cellStyle name="Note 2 64 3 3" xfId="26930"/>
    <cellStyle name="Note 2 64 4" xfId="26932"/>
    <cellStyle name="Note 2 64 4 2" xfId="26933"/>
    <cellStyle name="Note 2 64 5" xfId="26934"/>
    <cellStyle name="Note 2 64 6" xfId="26935"/>
    <cellStyle name="Note 2 64 6 2" xfId="26936"/>
    <cellStyle name="Note 2 64 6 3" xfId="26937"/>
    <cellStyle name="Note 2 64 7" xfId="26923"/>
    <cellStyle name="Note 2 65" xfId="2729"/>
    <cellStyle name="Note 2 65 2" xfId="6915"/>
    <cellStyle name="Note 2 65 2 2" xfId="26940"/>
    <cellStyle name="Note 2 65 2 2 2" xfId="26941"/>
    <cellStyle name="Note 2 65 2 3" xfId="26942"/>
    <cellStyle name="Note 2 65 2 3 2" xfId="26943"/>
    <cellStyle name="Note 2 65 2 4" xfId="26944"/>
    <cellStyle name="Note 2 65 2 5" xfId="26939"/>
    <cellStyle name="Note 2 65 3" xfId="5300"/>
    <cellStyle name="Note 2 65 3 2" xfId="26946"/>
    <cellStyle name="Note 2 65 3 3" xfId="26945"/>
    <cellStyle name="Note 2 65 4" xfId="26947"/>
    <cellStyle name="Note 2 65 4 2" xfId="26948"/>
    <cellStyle name="Note 2 65 5" xfId="26949"/>
    <cellStyle name="Note 2 65 6" xfId="26950"/>
    <cellStyle name="Note 2 65 6 2" xfId="26951"/>
    <cellStyle name="Note 2 65 6 3" xfId="26952"/>
    <cellStyle name="Note 2 65 7" xfId="26938"/>
    <cellStyle name="Note 2 66" xfId="2730"/>
    <cellStyle name="Note 2 66 2" xfId="6916"/>
    <cellStyle name="Note 2 66 2 2" xfId="26955"/>
    <cellStyle name="Note 2 66 2 2 2" xfId="26956"/>
    <cellStyle name="Note 2 66 2 3" xfId="26957"/>
    <cellStyle name="Note 2 66 2 3 2" xfId="26958"/>
    <cellStyle name="Note 2 66 2 4" xfId="26959"/>
    <cellStyle name="Note 2 66 2 5" xfId="26954"/>
    <cellStyle name="Note 2 66 3" xfId="5301"/>
    <cellStyle name="Note 2 66 3 2" xfId="26961"/>
    <cellStyle name="Note 2 66 3 3" xfId="26960"/>
    <cellStyle name="Note 2 66 4" xfId="26962"/>
    <cellStyle name="Note 2 66 4 2" xfId="26963"/>
    <cellStyle name="Note 2 66 5" xfId="26964"/>
    <cellStyle name="Note 2 66 6" xfId="26965"/>
    <cellStyle name="Note 2 66 6 2" xfId="26966"/>
    <cellStyle name="Note 2 66 6 3" xfId="26967"/>
    <cellStyle name="Note 2 66 7" xfId="26953"/>
    <cellStyle name="Note 2 67" xfId="2731"/>
    <cellStyle name="Note 2 67 2" xfId="6917"/>
    <cellStyle name="Note 2 67 2 2" xfId="26970"/>
    <cellStyle name="Note 2 67 2 2 2" xfId="26971"/>
    <cellStyle name="Note 2 67 2 3" xfId="26972"/>
    <cellStyle name="Note 2 67 2 3 2" xfId="26973"/>
    <cellStyle name="Note 2 67 2 4" xfId="26974"/>
    <cellStyle name="Note 2 67 2 5" xfId="26969"/>
    <cellStyle name="Note 2 67 3" xfId="5302"/>
    <cellStyle name="Note 2 67 3 2" xfId="26976"/>
    <cellStyle name="Note 2 67 3 3" xfId="26975"/>
    <cellStyle name="Note 2 67 4" xfId="26977"/>
    <cellStyle name="Note 2 67 4 2" xfId="26978"/>
    <cellStyle name="Note 2 67 5" xfId="26979"/>
    <cellStyle name="Note 2 67 6" xfId="26980"/>
    <cellStyle name="Note 2 67 6 2" xfId="26981"/>
    <cellStyle name="Note 2 67 6 3" xfId="26982"/>
    <cellStyle name="Note 2 67 7" xfId="26968"/>
    <cellStyle name="Note 2 68" xfId="2732"/>
    <cellStyle name="Note 2 68 2" xfId="6918"/>
    <cellStyle name="Note 2 68 2 2" xfId="26985"/>
    <cellStyle name="Note 2 68 2 2 2" xfId="26986"/>
    <cellStyle name="Note 2 68 2 3" xfId="26987"/>
    <cellStyle name="Note 2 68 2 3 2" xfId="26988"/>
    <cellStyle name="Note 2 68 2 4" xfId="26989"/>
    <cellStyle name="Note 2 68 2 5" xfId="26984"/>
    <cellStyle name="Note 2 68 3" xfId="5303"/>
    <cellStyle name="Note 2 68 3 2" xfId="26991"/>
    <cellStyle name="Note 2 68 3 3" xfId="26990"/>
    <cellStyle name="Note 2 68 4" xfId="26992"/>
    <cellStyle name="Note 2 68 4 2" xfId="26993"/>
    <cellStyle name="Note 2 68 5" xfId="26994"/>
    <cellStyle name="Note 2 68 6" xfId="26995"/>
    <cellStyle name="Note 2 68 6 2" xfId="26996"/>
    <cellStyle name="Note 2 68 6 3" xfId="26997"/>
    <cellStyle name="Note 2 68 7" xfId="26983"/>
    <cellStyle name="Note 2 69" xfId="2733"/>
    <cellStyle name="Note 2 69 2" xfId="6919"/>
    <cellStyle name="Note 2 69 2 2" xfId="27000"/>
    <cellStyle name="Note 2 69 2 2 2" xfId="27001"/>
    <cellStyle name="Note 2 69 2 3" xfId="27002"/>
    <cellStyle name="Note 2 69 2 3 2" xfId="27003"/>
    <cellStyle name="Note 2 69 2 4" xfId="27004"/>
    <cellStyle name="Note 2 69 2 5" xfId="26999"/>
    <cellStyle name="Note 2 69 3" xfId="5304"/>
    <cellStyle name="Note 2 69 3 2" xfId="27006"/>
    <cellStyle name="Note 2 69 3 3" xfId="27005"/>
    <cellStyle name="Note 2 69 4" xfId="27007"/>
    <cellStyle name="Note 2 69 4 2" xfId="27008"/>
    <cellStyle name="Note 2 69 5" xfId="27009"/>
    <cellStyle name="Note 2 69 6" xfId="27010"/>
    <cellStyle name="Note 2 69 6 2" xfId="27011"/>
    <cellStyle name="Note 2 69 6 3" xfId="27012"/>
    <cellStyle name="Note 2 69 7" xfId="26998"/>
    <cellStyle name="Note 2 7" xfId="2734"/>
    <cellStyle name="Note 2 7 2" xfId="6920"/>
    <cellStyle name="Note 2 7 2 2" xfId="27015"/>
    <cellStyle name="Note 2 7 2 2 2" xfId="27016"/>
    <cellStyle name="Note 2 7 2 2 2 2" xfId="27017"/>
    <cellStyle name="Note 2 7 2 2 3" xfId="27018"/>
    <cellStyle name="Note 2 7 2 3" xfId="27019"/>
    <cellStyle name="Note 2 7 2 3 2" xfId="27020"/>
    <cellStyle name="Note 2 7 2 3 3" xfId="27021"/>
    <cellStyle name="Note 2 7 2 4" xfId="27022"/>
    <cellStyle name="Note 2 7 2 5" xfId="27023"/>
    <cellStyle name="Note 2 7 2 6" xfId="27014"/>
    <cellStyle name="Note 2 7 3" xfId="5305"/>
    <cellStyle name="Note 2 7 3 2" xfId="27025"/>
    <cellStyle name="Note 2 7 3 2 2" xfId="27026"/>
    <cellStyle name="Note 2 7 3 3" xfId="27027"/>
    <cellStyle name="Note 2 7 3 4" xfId="27024"/>
    <cellStyle name="Note 2 7 4" xfId="27028"/>
    <cellStyle name="Note 2 7 4 2" xfId="27029"/>
    <cellStyle name="Note 2 7 4 3" xfId="27030"/>
    <cellStyle name="Note 2 7 5" xfId="27031"/>
    <cellStyle name="Note 2 7 6" xfId="27032"/>
    <cellStyle name="Note 2 7 7" xfId="27033"/>
    <cellStyle name="Note 2 7 7 2" xfId="27034"/>
    <cellStyle name="Note 2 7 7 3" xfId="27035"/>
    <cellStyle name="Note 2 7 8" xfId="27013"/>
    <cellStyle name="Note 2 70" xfId="2735"/>
    <cellStyle name="Note 2 70 2" xfId="6921"/>
    <cellStyle name="Note 2 70 2 2" xfId="27038"/>
    <cellStyle name="Note 2 70 2 2 2" xfId="27039"/>
    <cellStyle name="Note 2 70 2 3" xfId="27040"/>
    <cellStyle name="Note 2 70 2 3 2" xfId="27041"/>
    <cellStyle name="Note 2 70 2 4" xfId="27042"/>
    <cellStyle name="Note 2 70 2 5" xfId="27037"/>
    <cellStyle name="Note 2 70 3" xfId="5306"/>
    <cellStyle name="Note 2 70 3 2" xfId="27044"/>
    <cellStyle name="Note 2 70 3 3" xfId="27043"/>
    <cellStyle name="Note 2 70 4" xfId="27045"/>
    <cellStyle name="Note 2 70 4 2" xfId="27046"/>
    <cellStyle name="Note 2 70 5" xfId="27047"/>
    <cellStyle name="Note 2 70 6" xfId="27048"/>
    <cellStyle name="Note 2 70 6 2" xfId="27049"/>
    <cellStyle name="Note 2 70 6 3" xfId="27050"/>
    <cellStyle name="Note 2 70 7" xfId="27036"/>
    <cellStyle name="Note 2 71" xfId="2736"/>
    <cellStyle name="Note 2 71 2" xfId="6922"/>
    <cellStyle name="Note 2 71 2 2" xfId="27053"/>
    <cellStyle name="Note 2 71 2 2 2" xfId="27054"/>
    <cellStyle name="Note 2 71 2 3" xfId="27055"/>
    <cellStyle name="Note 2 71 2 3 2" xfId="27056"/>
    <cellStyle name="Note 2 71 2 4" xfId="27057"/>
    <cellStyle name="Note 2 71 2 5" xfId="27052"/>
    <cellStyle name="Note 2 71 3" xfId="5307"/>
    <cellStyle name="Note 2 71 3 2" xfId="27059"/>
    <cellStyle name="Note 2 71 3 3" xfId="27058"/>
    <cellStyle name="Note 2 71 4" xfId="27060"/>
    <cellStyle name="Note 2 71 4 2" xfId="27061"/>
    <cellStyle name="Note 2 71 5" xfId="27062"/>
    <cellStyle name="Note 2 71 6" xfId="27063"/>
    <cellStyle name="Note 2 71 6 2" xfId="27064"/>
    <cellStyle name="Note 2 71 6 3" xfId="27065"/>
    <cellStyle name="Note 2 71 7" xfId="27051"/>
    <cellStyle name="Note 2 72" xfId="2737"/>
    <cellStyle name="Note 2 72 2" xfId="6923"/>
    <cellStyle name="Note 2 72 2 2" xfId="27068"/>
    <cellStyle name="Note 2 72 2 2 2" xfId="27069"/>
    <cellStyle name="Note 2 72 2 3" xfId="27070"/>
    <cellStyle name="Note 2 72 2 3 2" xfId="27071"/>
    <cellStyle name="Note 2 72 2 4" xfId="27072"/>
    <cellStyle name="Note 2 72 2 5" xfId="27067"/>
    <cellStyle name="Note 2 72 3" xfId="5308"/>
    <cellStyle name="Note 2 72 3 2" xfId="27074"/>
    <cellStyle name="Note 2 72 3 3" xfId="27073"/>
    <cellStyle name="Note 2 72 4" xfId="27075"/>
    <cellStyle name="Note 2 72 4 2" xfId="27076"/>
    <cellStyle name="Note 2 72 5" xfId="27077"/>
    <cellStyle name="Note 2 72 6" xfId="27078"/>
    <cellStyle name="Note 2 72 6 2" xfId="27079"/>
    <cellStyle name="Note 2 72 6 3" xfId="27080"/>
    <cellStyle name="Note 2 72 7" xfId="27066"/>
    <cellStyle name="Note 2 73" xfId="2738"/>
    <cellStyle name="Note 2 73 2" xfId="6924"/>
    <cellStyle name="Note 2 73 2 2" xfId="27083"/>
    <cellStyle name="Note 2 73 2 2 2" xfId="27084"/>
    <cellStyle name="Note 2 73 2 3" xfId="27085"/>
    <cellStyle name="Note 2 73 2 3 2" xfId="27086"/>
    <cellStyle name="Note 2 73 2 4" xfId="27087"/>
    <cellStyle name="Note 2 73 2 5" xfId="27082"/>
    <cellStyle name="Note 2 73 3" xfId="5309"/>
    <cellStyle name="Note 2 73 3 2" xfId="27089"/>
    <cellStyle name="Note 2 73 3 3" xfId="27088"/>
    <cellStyle name="Note 2 73 4" xfId="27090"/>
    <cellStyle name="Note 2 73 4 2" xfId="27091"/>
    <cellStyle name="Note 2 73 5" xfId="27092"/>
    <cellStyle name="Note 2 73 6" xfId="27093"/>
    <cellStyle name="Note 2 73 6 2" xfId="27094"/>
    <cellStyle name="Note 2 73 6 3" xfId="27095"/>
    <cellStyle name="Note 2 73 7" xfId="27081"/>
    <cellStyle name="Note 2 74" xfId="2739"/>
    <cellStyle name="Note 2 74 2" xfId="6925"/>
    <cellStyle name="Note 2 74 2 2" xfId="27098"/>
    <cellStyle name="Note 2 74 2 2 2" xfId="27099"/>
    <cellStyle name="Note 2 74 2 3" xfId="27100"/>
    <cellStyle name="Note 2 74 2 3 2" xfId="27101"/>
    <cellStyle name="Note 2 74 2 4" xfId="27102"/>
    <cellStyle name="Note 2 74 2 5" xfId="27097"/>
    <cellStyle name="Note 2 74 3" xfId="5310"/>
    <cellStyle name="Note 2 74 3 2" xfId="27104"/>
    <cellStyle name="Note 2 74 3 3" xfId="27103"/>
    <cellStyle name="Note 2 74 4" xfId="27105"/>
    <cellStyle name="Note 2 74 4 2" xfId="27106"/>
    <cellStyle name="Note 2 74 5" xfId="27107"/>
    <cellStyle name="Note 2 74 6" xfId="27108"/>
    <cellStyle name="Note 2 74 6 2" xfId="27109"/>
    <cellStyle name="Note 2 74 6 3" xfId="27110"/>
    <cellStyle name="Note 2 74 7" xfId="27096"/>
    <cellStyle name="Note 2 75" xfId="2740"/>
    <cellStyle name="Note 2 75 2" xfId="6926"/>
    <cellStyle name="Note 2 75 2 2" xfId="27113"/>
    <cellStyle name="Note 2 75 2 2 2" xfId="27114"/>
    <cellStyle name="Note 2 75 2 3" xfId="27115"/>
    <cellStyle name="Note 2 75 2 3 2" xfId="27116"/>
    <cellStyle name="Note 2 75 2 4" xfId="27117"/>
    <cellStyle name="Note 2 75 2 5" xfId="27112"/>
    <cellStyle name="Note 2 75 3" xfId="5311"/>
    <cellStyle name="Note 2 75 3 2" xfId="27119"/>
    <cellStyle name="Note 2 75 3 3" xfId="27118"/>
    <cellStyle name="Note 2 75 4" xfId="27120"/>
    <cellStyle name="Note 2 75 4 2" xfId="27121"/>
    <cellStyle name="Note 2 75 5" xfId="27122"/>
    <cellStyle name="Note 2 75 6" xfId="27123"/>
    <cellStyle name="Note 2 75 6 2" xfId="27124"/>
    <cellStyle name="Note 2 75 6 3" xfId="27125"/>
    <cellStyle name="Note 2 75 7" xfId="27111"/>
    <cellStyle name="Note 2 76" xfId="2741"/>
    <cellStyle name="Note 2 76 2" xfId="6927"/>
    <cellStyle name="Note 2 76 2 2" xfId="27128"/>
    <cellStyle name="Note 2 76 2 2 2" xfId="27129"/>
    <cellStyle name="Note 2 76 2 3" xfId="27130"/>
    <cellStyle name="Note 2 76 2 3 2" xfId="27131"/>
    <cellStyle name="Note 2 76 2 4" xfId="27132"/>
    <cellStyle name="Note 2 76 2 5" xfId="27127"/>
    <cellStyle name="Note 2 76 3" xfId="5312"/>
    <cellStyle name="Note 2 76 3 2" xfId="27134"/>
    <cellStyle name="Note 2 76 3 3" xfId="27133"/>
    <cellStyle name="Note 2 76 4" xfId="27135"/>
    <cellStyle name="Note 2 76 4 2" xfId="27136"/>
    <cellStyle name="Note 2 76 5" xfId="27137"/>
    <cellStyle name="Note 2 76 6" xfId="27138"/>
    <cellStyle name="Note 2 76 6 2" xfId="27139"/>
    <cellStyle name="Note 2 76 6 3" xfId="27140"/>
    <cellStyle name="Note 2 76 7" xfId="27126"/>
    <cellStyle name="Note 2 77" xfId="2742"/>
    <cellStyle name="Note 2 77 2" xfId="6928"/>
    <cellStyle name="Note 2 77 2 2" xfId="27143"/>
    <cellStyle name="Note 2 77 2 2 2" xfId="27144"/>
    <cellStyle name="Note 2 77 2 3" xfId="27145"/>
    <cellStyle name="Note 2 77 2 3 2" xfId="27146"/>
    <cellStyle name="Note 2 77 2 4" xfId="27147"/>
    <cellStyle name="Note 2 77 2 5" xfId="27142"/>
    <cellStyle name="Note 2 77 3" xfId="5313"/>
    <cellStyle name="Note 2 77 3 2" xfId="27149"/>
    <cellStyle name="Note 2 77 3 3" xfId="27148"/>
    <cellStyle name="Note 2 77 4" xfId="27150"/>
    <cellStyle name="Note 2 77 4 2" xfId="27151"/>
    <cellStyle name="Note 2 77 5" xfId="27152"/>
    <cellStyle name="Note 2 77 6" xfId="27153"/>
    <cellStyle name="Note 2 77 6 2" xfId="27154"/>
    <cellStyle name="Note 2 77 6 3" xfId="27155"/>
    <cellStyle name="Note 2 77 7" xfId="27141"/>
    <cellStyle name="Note 2 78" xfId="2743"/>
    <cellStyle name="Note 2 78 2" xfId="6929"/>
    <cellStyle name="Note 2 78 2 2" xfId="27158"/>
    <cellStyle name="Note 2 78 2 2 2" xfId="27159"/>
    <cellStyle name="Note 2 78 2 3" xfId="27160"/>
    <cellStyle name="Note 2 78 2 3 2" xfId="27161"/>
    <cellStyle name="Note 2 78 2 4" xfId="27162"/>
    <cellStyle name="Note 2 78 2 5" xfId="27157"/>
    <cellStyle name="Note 2 78 3" xfId="5314"/>
    <cellStyle name="Note 2 78 3 2" xfId="27164"/>
    <cellStyle name="Note 2 78 3 3" xfId="27163"/>
    <cellStyle name="Note 2 78 4" xfId="27165"/>
    <cellStyle name="Note 2 78 4 2" xfId="27166"/>
    <cellStyle name="Note 2 78 5" xfId="27167"/>
    <cellStyle name="Note 2 78 6" xfId="27168"/>
    <cellStyle name="Note 2 78 6 2" xfId="27169"/>
    <cellStyle name="Note 2 78 6 3" xfId="27170"/>
    <cellStyle name="Note 2 78 7" xfId="27156"/>
    <cellStyle name="Note 2 79" xfId="2744"/>
    <cellStyle name="Note 2 79 2" xfId="6930"/>
    <cellStyle name="Note 2 79 2 2" xfId="27173"/>
    <cellStyle name="Note 2 79 2 2 2" xfId="27174"/>
    <cellStyle name="Note 2 79 2 3" xfId="27175"/>
    <cellStyle name="Note 2 79 2 3 2" xfId="27176"/>
    <cellStyle name="Note 2 79 2 4" xfId="27177"/>
    <cellStyle name="Note 2 79 2 5" xfId="27172"/>
    <cellStyle name="Note 2 79 3" xfId="5315"/>
    <cellStyle name="Note 2 79 3 2" xfId="27179"/>
    <cellStyle name="Note 2 79 3 3" xfId="27178"/>
    <cellStyle name="Note 2 79 4" xfId="27180"/>
    <cellStyle name="Note 2 79 4 2" xfId="27181"/>
    <cellStyle name="Note 2 79 5" xfId="27182"/>
    <cellStyle name="Note 2 79 6" xfId="27183"/>
    <cellStyle name="Note 2 79 6 2" xfId="27184"/>
    <cellStyle name="Note 2 79 6 3" xfId="27185"/>
    <cellStyle name="Note 2 79 7" xfId="27171"/>
    <cellStyle name="Note 2 8" xfId="2745"/>
    <cellStyle name="Note 2 8 2" xfId="6931"/>
    <cellStyle name="Note 2 8 2 2" xfId="27188"/>
    <cellStyle name="Note 2 8 2 2 2" xfId="27189"/>
    <cellStyle name="Note 2 8 2 2 2 2" xfId="27190"/>
    <cellStyle name="Note 2 8 2 2 3" xfId="27191"/>
    <cellStyle name="Note 2 8 2 3" xfId="27192"/>
    <cellStyle name="Note 2 8 2 3 2" xfId="27193"/>
    <cellStyle name="Note 2 8 2 3 3" xfId="27194"/>
    <cellStyle name="Note 2 8 2 4" xfId="27195"/>
    <cellStyle name="Note 2 8 2 5" xfId="27196"/>
    <cellStyle name="Note 2 8 2 6" xfId="27187"/>
    <cellStyle name="Note 2 8 3" xfId="5316"/>
    <cellStyle name="Note 2 8 3 2" xfId="27198"/>
    <cellStyle name="Note 2 8 3 2 2" xfId="27199"/>
    <cellStyle name="Note 2 8 3 3" xfId="27200"/>
    <cellStyle name="Note 2 8 3 4" xfId="27197"/>
    <cellStyle name="Note 2 8 4" xfId="27201"/>
    <cellStyle name="Note 2 8 4 2" xfId="27202"/>
    <cellStyle name="Note 2 8 4 3" xfId="27203"/>
    <cellStyle name="Note 2 8 5" xfId="27204"/>
    <cellStyle name="Note 2 8 6" xfId="27205"/>
    <cellStyle name="Note 2 8 7" xfId="27206"/>
    <cellStyle name="Note 2 8 7 2" xfId="27207"/>
    <cellStyle name="Note 2 8 7 3" xfId="27208"/>
    <cellStyle name="Note 2 8 8" xfId="27186"/>
    <cellStyle name="Note 2 80" xfId="2746"/>
    <cellStyle name="Note 2 80 2" xfId="6932"/>
    <cellStyle name="Note 2 80 2 2" xfId="27211"/>
    <cellStyle name="Note 2 80 2 2 2" xfId="27212"/>
    <cellStyle name="Note 2 80 2 3" xfId="27213"/>
    <cellStyle name="Note 2 80 2 3 2" xfId="27214"/>
    <cellStyle name="Note 2 80 2 4" xfId="27215"/>
    <cellStyle name="Note 2 80 2 5" xfId="27210"/>
    <cellStyle name="Note 2 80 3" xfId="5317"/>
    <cellStyle name="Note 2 80 3 2" xfId="27217"/>
    <cellStyle name="Note 2 80 3 3" xfId="27216"/>
    <cellStyle name="Note 2 80 4" xfId="27218"/>
    <cellStyle name="Note 2 80 4 2" xfId="27219"/>
    <cellStyle name="Note 2 80 5" xfId="27220"/>
    <cellStyle name="Note 2 80 6" xfId="27221"/>
    <cellStyle name="Note 2 80 6 2" xfId="27222"/>
    <cellStyle name="Note 2 80 6 3" xfId="27223"/>
    <cellStyle name="Note 2 80 7" xfId="27209"/>
    <cellStyle name="Note 2 81" xfId="2747"/>
    <cellStyle name="Note 2 81 2" xfId="6933"/>
    <cellStyle name="Note 2 81 2 2" xfId="27226"/>
    <cellStyle name="Note 2 81 2 2 2" xfId="27227"/>
    <cellStyle name="Note 2 81 2 3" xfId="27228"/>
    <cellStyle name="Note 2 81 2 3 2" xfId="27229"/>
    <cellStyle name="Note 2 81 2 4" xfId="27230"/>
    <cellStyle name="Note 2 81 2 5" xfId="27225"/>
    <cellStyle name="Note 2 81 3" xfId="5318"/>
    <cellStyle name="Note 2 81 3 2" xfId="27232"/>
    <cellStyle name="Note 2 81 3 3" xfId="27231"/>
    <cellStyle name="Note 2 81 4" xfId="27233"/>
    <cellStyle name="Note 2 81 4 2" xfId="27234"/>
    <cellStyle name="Note 2 81 5" xfId="27235"/>
    <cellStyle name="Note 2 81 6" xfId="27236"/>
    <cellStyle name="Note 2 81 6 2" xfId="27237"/>
    <cellStyle name="Note 2 81 6 3" xfId="27238"/>
    <cellStyle name="Note 2 81 7" xfId="27224"/>
    <cellStyle name="Note 2 82" xfId="2748"/>
    <cellStyle name="Note 2 82 2" xfId="6934"/>
    <cellStyle name="Note 2 82 2 2" xfId="27241"/>
    <cellStyle name="Note 2 82 2 2 2" xfId="27242"/>
    <cellStyle name="Note 2 82 2 3" xfId="27243"/>
    <cellStyle name="Note 2 82 2 3 2" xfId="27244"/>
    <cellStyle name="Note 2 82 2 4" xfId="27245"/>
    <cellStyle name="Note 2 82 2 5" xfId="27240"/>
    <cellStyle name="Note 2 82 3" xfId="5319"/>
    <cellStyle name="Note 2 82 3 2" xfId="27247"/>
    <cellStyle name="Note 2 82 3 3" xfId="27246"/>
    <cellStyle name="Note 2 82 4" xfId="27248"/>
    <cellStyle name="Note 2 82 4 2" xfId="27249"/>
    <cellStyle name="Note 2 82 5" xfId="27250"/>
    <cellStyle name="Note 2 82 6" xfId="27251"/>
    <cellStyle name="Note 2 82 6 2" xfId="27252"/>
    <cellStyle name="Note 2 82 6 3" xfId="27253"/>
    <cellStyle name="Note 2 82 7" xfId="27239"/>
    <cellStyle name="Note 2 83" xfId="2749"/>
    <cellStyle name="Note 2 83 2" xfId="6935"/>
    <cellStyle name="Note 2 83 2 2" xfId="27256"/>
    <cellStyle name="Note 2 83 2 2 2" xfId="27257"/>
    <cellStyle name="Note 2 83 2 3" xfId="27258"/>
    <cellStyle name="Note 2 83 2 3 2" xfId="27259"/>
    <cellStyle name="Note 2 83 2 4" xfId="27260"/>
    <cellStyle name="Note 2 83 2 5" xfId="27255"/>
    <cellStyle name="Note 2 83 3" xfId="5320"/>
    <cellStyle name="Note 2 83 3 2" xfId="27262"/>
    <cellStyle name="Note 2 83 3 3" xfId="27261"/>
    <cellStyle name="Note 2 83 4" xfId="27263"/>
    <cellStyle name="Note 2 83 4 2" xfId="27264"/>
    <cellStyle name="Note 2 83 5" xfId="27265"/>
    <cellStyle name="Note 2 83 6" xfId="27266"/>
    <cellStyle name="Note 2 83 6 2" xfId="27267"/>
    <cellStyle name="Note 2 83 6 3" xfId="27268"/>
    <cellStyle name="Note 2 83 7" xfId="27254"/>
    <cellStyle name="Note 2 84" xfId="2750"/>
    <cellStyle name="Note 2 84 2" xfId="6936"/>
    <cellStyle name="Note 2 84 2 2" xfId="27271"/>
    <cellStyle name="Note 2 84 2 2 2" xfId="27272"/>
    <cellStyle name="Note 2 84 2 3" xfId="27273"/>
    <cellStyle name="Note 2 84 2 3 2" xfId="27274"/>
    <cellStyle name="Note 2 84 2 4" xfId="27275"/>
    <cellStyle name="Note 2 84 2 5" xfId="27270"/>
    <cellStyle name="Note 2 84 3" xfId="5321"/>
    <cellStyle name="Note 2 84 3 2" xfId="27277"/>
    <cellStyle name="Note 2 84 3 3" xfId="27276"/>
    <cellStyle name="Note 2 84 4" xfId="27278"/>
    <cellStyle name="Note 2 84 4 2" xfId="27279"/>
    <cellStyle name="Note 2 84 5" xfId="27280"/>
    <cellStyle name="Note 2 84 6" xfId="27281"/>
    <cellStyle name="Note 2 84 6 2" xfId="27282"/>
    <cellStyle name="Note 2 84 6 3" xfId="27283"/>
    <cellStyle name="Note 2 84 7" xfId="27269"/>
    <cellStyle name="Note 2 85" xfId="2751"/>
    <cellStyle name="Note 2 85 2" xfId="6937"/>
    <cellStyle name="Note 2 85 2 2" xfId="27286"/>
    <cellStyle name="Note 2 85 2 2 2" xfId="27287"/>
    <cellStyle name="Note 2 85 2 3" xfId="27288"/>
    <cellStyle name="Note 2 85 2 3 2" xfId="27289"/>
    <cellStyle name="Note 2 85 2 4" xfId="27290"/>
    <cellStyle name="Note 2 85 2 5" xfId="27285"/>
    <cellStyle name="Note 2 85 3" xfId="5322"/>
    <cellStyle name="Note 2 85 3 2" xfId="27292"/>
    <cellStyle name="Note 2 85 3 3" xfId="27291"/>
    <cellStyle name="Note 2 85 4" xfId="27293"/>
    <cellStyle name="Note 2 85 4 2" xfId="27294"/>
    <cellStyle name="Note 2 85 5" xfId="27295"/>
    <cellStyle name="Note 2 85 6" xfId="27296"/>
    <cellStyle name="Note 2 85 6 2" xfId="27297"/>
    <cellStyle name="Note 2 85 6 3" xfId="27298"/>
    <cellStyle name="Note 2 85 7" xfId="27284"/>
    <cellStyle name="Note 2 86" xfId="2752"/>
    <cellStyle name="Note 2 86 2" xfId="6938"/>
    <cellStyle name="Note 2 86 2 2" xfId="27301"/>
    <cellStyle name="Note 2 86 2 2 2" xfId="27302"/>
    <cellStyle name="Note 2 86 2 3" xfId="27303"/>
    <cellStyle name="Note 2 86 2 3 2" xfId="27304"/>
    <cellStyle name="Note 2 86 2 4" xfId="27305"/>
    <cellStyle name="Note 2 86 2 5" xfId="27300"/>
    <cellStyle name="Note 2 86 3" xfId="5323"/>
    <cellStyle name="Note 2 86 3 2" xfId="27307"/>
    <cellStyle name="Note 2 86 3 3" xfId="27306"/>
    <cellStyle name="Note 2 86 4" xfId="27308"/>
    <cellStyle name="Note 2 86 4 2" xfId="27309"/>
    <cellStyle name="Note 2 86 5" xfId="27310"/>
    <cellStyle name="Note 2 86 6" xfId="27311"/>
    <cellStyle name="Note 2 86 6 2" xfId="27312"/>
    <cellStyle name="Note 2 86 6 3" xfId="27313"/>
    <cellStyle name="Note 2 86 7" xfId="27299"/>
    <cellStyle name="Note 2 87" xfId="2753"/>
    <cellStyle name="Note 2 87 2" xfId="6939"/>
    <cellStyle name="Note 2 87 2 2" xfId="27316"/>
    <cellStyle name="Note 2 87 2 2 2" xfId="27317"/>
    <cellStyle name="Note 2 87 2 3" xfId="27318"/>
    <cellStyle name="Note 2 87 2 3 2" xfId="27319"/>
    <cellStyle name="Note 2 87 2 4" xfId="27320"/>
    <cellStyle name="Note 2 87 2 5" xfId="27315"/>
    <cellStyle name="Note 2 87 3" xfId="5324"/>
    <cellStyle name="Note 2 87 3 2" xfId="27322"/>
    <cellStyle name="Note 2 87 3 3" xfId="27321"/>
    <cellStyle name="Note 2 87 4" xfId="27323"/>
    <cellStyle name="Note 2 87 4 2" xfId="27324"/>
    <cellStyle name="Note 2 87 5" xfId="27325"/>
    <cellStyle name="Note 2 87 6" xfId="27326"/>
    <cellStyle name="Note 2 87 6 2" xfId="27327"/>
    <cellStyle name="Note 2 87 6 3" xfId="27328"/>
    <cellStyle name="Note 2 87 7" xfId="27314"/>
    <cellStyle name="Note 2 88" xfId="2754"/>
    <cellStyle name="Note 2 88 2" xfId="6940"/>
    <cellStyle name="Note 2 88 2 2" xfId="27331"/>
    <cellStyle name="Note 2 88 2 2 2" xfId="27332"/>
    <cellStyle name="Note 2 88 2 3" xfId="27333"/>
    <cellStyle name="Note 2 88 2 3 2" xfId="27334"/>
    <cellStyle name="Note 2 88 2 4" xfId="27335"/>
    <cellStyle name="Note 2 88 2 5" xfId="27330"/>
    <cellStyle name="Note 2 88 3" xfId="5325"/>
    <cellStyle name="Note 2 88 3 2" xfId="27337"/>
    <cellStyle name="Note 2 88 3 3" xfId="27336"/>
    <cellStyle name="Note 2 88 4" xfId="27338"/>
    <cellStyle name="Note 2 88 4 2" xfId="27339"/>
    <cellStyle name="Note 2 88 5" xfId="27340"/>
    <cellStyle name="Note 2 88 6" xfId="27341"/>
    <cellStyle name="Note 2 88 6 2" xfId="27342"/>
    <cellStyle name="Note 2 88 6 3" xfId="27343"/>
    <cellStyle name="Note 2 88 7" xfId="27329"/>
    <cellStyle name="Note 2 89" xfId="2755"/>
    <cellStyle name="Note 2 89 2" xfId="6941"/>
    <cellStyle name="Note 2 89 2 2" xfId="27346"/>
    <cellStyle name="Note 2 89 2 2 2" xfId="27347"/>
    <cellStyle name="Note 2 89 2 3" xfId="27348"/>
    <cellStyle name="Note 2 89 2 3 2" xfId="27349"/>
    <cellStyle name="Note 2 89 2 4" xfId="27350"/>
    <cellStyle name="Note 2 89 2 5" xfId="27345"/>
    <cellStyle name="Note 2 89 3" xfId="5326"/>
    <cellStyle name="Note 2 89 3 2" xfId="27352"/>
    <cellStyle name="Note 2 89 3 3" xfId="27351"/>
    <cellStyle name="Note 2 89 4" xfId="27353"/>
    <cellStyle name="Note 2 89 4 2" xfId="27354"/>
    <cellStyle name="Note 2 89 5" xfId="27355"/>
    <cellStyle name="Note 2 89 6" xfId="27356"/>
    <cellStyle name="Note 2 89 6 2" xfId="27357"/>
    <cellStyle name="Note 2 89 6 3" xfId="27358"/>
    <cellStyle name="Note 2 89 7" xfId="27344"/>
    <cellStyle name="Note 2 9" xfId="2756"/>
    <cellStyle name="Note 2 9 2" xfId="6942"/>
    <cellStyle name="Note 2 9 2 2" xfId="27361"/>
    <cellStyle name="Note 2 9 2 2 2" xfId="27362"/>
    <cellStyle name="Note 2 9 2 2 2 2" xfId="27363"/>
    <cellStyle name="Note 2 9 2 2 3" xfId="27364"/>
    <cellStyle name="Note 2 9 2 3" xfId="27365"/>
    <cellStyle name="Note 2 9 2 3 2" xfId="27366"/>
    <cellStyle name="Note 2 9 2 3 3" xfId="27367"/>
    <cellStyle name="Note 2 9 2 4" xfId="27368"/>
    <cellStyle name="Note 2 9 2 5" xfId="27369"/>
    <cellStyle name="Note 2 9 2 6" xfId="27360"/>
    <cellStyle name="Note 2 9 3" xfId="5327"/>
    <cellStyle name="Note 2 9 3 2" xfId="27371"/>
    <cellStyle name="Note 2 9 3 2 2" xfId="27372"/>
    <cellStyle name="Note 2 9 3 3" xfId="27373"/>
    <cellStyle name="Note 2 9 3 4" xfId="27370"/>
    <cellStyle name="Note 2 9 4" xfId="27374"/>
    <cellStyle name="Note 2 9 4 2" xfId="27375"/>
    <cellStyle name="Note 2 9 4 3" xfId="27376"/>
    <cellStyle name="Note 2 9 5" xfId="27377"/>
    <cellStyle name="Note 2 9 6" xfId="27378"/>
    <cellStyle name="Note 2 9 7" xfId="27379"/>
    <cellStyle name="Note 2 9 7 2" xfId="27380"/>
    <cellStyle name="Note 2 9 7 3" xfId="27381"/>
    <cellStyle name="Note 2 9 8" xfId="27359"/>
    <cellStyle name="Note 2 90" xfId="2757"/>
    <cellStyle name="Note 2 90 2" xfId="6943"/>
    <cellStyle name="Note 2 90 2 2" xfId="27384"/>
    <cellStyle name="Note 2 90 2 2 2" xfId="27385"/>
    <cellStyle name="Note 2 90 2 3" xfId="27386"/>
    <cellStyle name="Note 2 90 2 3 2" xfId="27387"/>
    <cellStyle name="Note 2 90 2 4" xfId="27388"/>
    <cellStyle name="Note 2 90 2 5" xfId="27383"/>
    <cellStyle name="Note 2 90 3" xfId="5328"/>
    <cellStyle name="Note 2 90 3 2" xfId="27390"/>
    <cellStyle name="Note 2 90 3 3" xfId="27389"/>
    <cellStyle name="Note 2 90 4" xfId="27391"/>
    <cellStyle name="Note 2 90 4 2" xfId="27392"/>
    <cellStyle name="Note 2 90 5" xfId="27393"/>
    <cellStyle name="Note 2 90 6" xfId="27394"/>
    <cellStyle name="Note 2 90 6 2" xfId="27395"/>
    <cellStyle name="Note 2 90 6 3" xfId="27396"/>
    <cellStyle name="Note 2 90 7" xfId="27382"/>
    <cellStyle name="Note 2 91" xfId="2758"/>
    <cellStyle name="Note 2 91 2" xfId="6944"/>
    <cellStyle name="Note 2 91 2 2" xfId="27399"/>
    <cellStyle name="Note 2 91 2 2 2" xfId="27400"/>
    <cellStyle name="Note 2 91 2 3" xfId="27401"/>
    <cellStyle name="Note 2 91 2 3 2" xfId="27402"/>
    <cellStyle name="Note 2 91 2 4" xfId="27403"/>
    <cellStyle name="Note 2 91 2 5" xfId="27398"/>
    <cellStyle name="Note 2 91 3" xfId="5329"/>
    <cellStyle name="Note 2 91 3 2" xfId="27405"/>
    <cellStyle name="Note 2 91 3 3" xfId="27404"/>
    <cellStyle name="Note 2 91 4" xfId="27406"/>
    <cellStyle name="Note 2 91 4 2" xfId="27407"/>
    <cellStyle name="Note 2 91 5" xfId="27408"/>
    <cellStyle name="Note 2 91 6" xfId="27409"/>
    <cellStyle name="Note 2 91 6 2" xfId="27410"/>
    <cellStyle name="Note 2 91 6 3" xfId="27411"/>
    <cellStyle name="Note 2 91 7" xfId="27397"/>
    <cellStyle name="Note 2 92" xfId="2759"/>
    <cellStyle name="Note 2 92 2" xfId="6945"/>
    <cellStyle name="Note 2 92 2 2" xfId="27414"/>
    <cellStyle name="Note 2 92 2 2 2" xfId="27415"/>
    <cellStyle name="Note 2 92 2 3" xfId="27416"/>
    <cellStyle name="Note 2 92 2 3 2" xfId="27417"/>
    <cellStyle name="Note 2 92 2 4" xfId="27418"/>
    <cellStyle name="Note 2 92 2 5" xfId="27413"/>
    <cellStyle name="Note 2 92 3" xfId="5330"/>
    <cellStyle name="Note 2 92 3 2" xfId="27420"/>
    <cellStyle name="Note 2 92 3 3" xfId="27419"/>
    <cellStyle name="Note 2 92 4" xfId="27421"/>
    <cellStyle name="Note 2 92 4 2" xfId="27422"/>
    <cellStyle name="Note 2 92 5" xfId="27423"/>
    <cellStyle name="Note 2 92 6" xfId="27424"/>
    <cellStyle name="Note 2 92 6 2" xfId="27425"/>
    <cellStyle name="Note 2 92 6 3" xfId="27426"/>
    <cellStyle name="Note 2 92 7" xfId="27412"/>
    <cellStyle name="Note 2 93" xfId="2760"/>
    <cellStyle name="Note 2 93 2" xfId="6946"/>
    <cellStyle name="Note 2 93 2 2" xfId="27429"/>
    <cellStyle name="Note 2 93 2 2 2" xfId="27430"/>
    <cellStyle name="Note 2 93 2 3" xfId="27431"/>
    <cellStyle name="Note 2 93 2 3 2" xfId="27432"/>
    <cellStyle name="Note 2 93 2 4" xfId="27433"/>
    <cellStyle name="Note 2 93 2 5" xfId="27428"/>
    <cellStyle name="Note 2 93 3" xfId="5331"/>
    <cellStyle name="Note 2 93 3 2" xfId="27435"/>
    <cellStyle name="Note 2 93 3 3" xfId="27434"/>
    <cellStyle name="Note 2 93 4" xfId="27436"/>
    <cellStyle name="Note 2 93 4 2" xfId="27437"/>
    <cellStyle name="Note 2 93 5" xfId="27438"/>
    <cellStyle name="Note 2 93 6" xfId="27439"/>
    <cellStyle name="Note 2 93 6 2" xfId="27440"/>
    <cellStyle name="Note 2 93 6 3" xfId="27441"/>
    <cellStyle name="Note 2 93 7" xfId="27427"/>
    <cellStyle name="Note 2 94" xfId="2761"/>
    <cellStyle name="Note 2 94 2" xfId="6947"/>
    <cellStyle name="Note 2 94 2 2" xfId="27444"/>
    <cellStyle name="Note 2 94 2 2 2" xfId="27445"/>
    <cellStyle name="Note 2 94 2 3" xfId="27446"/>
    <cellStyle name="Note 2 94 2 3 2" xfId="27447"/>
    <cellStyle name="Note 2 94 2 4" xfId="27448"/>
    <cellStyle name="Note 2 94 2 5" xfId="27443"/>
    <cellStyle name="Note 2 94 3" xfId="5332"/>
    <cellStyle name="Note 2 94 3 2" xfId="27450"/>
    <cellStyle name="Note 2 94 3 3" xfId="27449"/>
    <cellStyle name="Note 2 94 4" xfId="27451"/>
    <cellStyle name="Note 2 94 4 2" xfId="27452"/>
    <cellStyle name="Note 2 94 5" xfId="27453"/>
    <cellStyle name="Note 2 94 6" xfId="27454"/>
    <cellStyle name="Note 2 94 6 2" xfId="27455"/>
    <cellStyle name="Note 2 94 6 3" xfId="27456"/>
    <cellStyle name="Note 2 94 7" xfId="27442"/>
    <cellStyle name="Note 2 95" xfId="2762"/>
    <cellStyle name="Note 2 95 2" xfId="6948"/>
    <cellStyle name="Note 2 95 2 2" xfId="27459"/>
    <cellStyle name="Note 2 95 2 2 2" xfId="27460"/>
    <cellStyle name="Note 2 95 2 3" xfId="27461"/>
    <cellStyle name="Note 2 95 2 3 2" xfId="27462"/>
    <cellStyle name="Note 2 95 2 4" xfId="27463"/>
    <cellStyle name="Note 2 95 2 5" xfId="27458"/>
    <cellStyle name="Note 2 95 3" xfId="5333"/>
    <cellStyle name="Note 2 95 3 2" xfId="27465"/>
    <cellStyle name="Note 2 95 3 3" xfId="27464"/>
    <cellStyle name="Note 2 95 4" xfId="27466"/>
    <cellStyle name="Note 2 95 4 2" xfId="27467"/>
    <cellStyle name="Note 2 95 5" xfId="27468"/>
    <cellStyle name="Note 2 95 6" xfId="27469"/>
    <cellStyle name="Note 2 95 6 2" xfId="27470"/>
    <cellStyle name="Note 2 95 6 3" xfId="27471"/>
    <cellStyle name="Note 2 95 7" xfId="27457"/>
    <cellStyle name="Note 2 96" xfId="2763"/>
    <cellStyle name="Note 2 96 2" xfId="6949"/>
    <cellStyle name="Note 2 96 2 2" xfId="27474"/>
    <cellStyle name="Note 2 96 2 2 2" xfId="27475"/>
    <cellStyle name="Note 2 96 2 3" xfId="27476"/>
    <cellStyle name="Note 2 96 2 3 2" xfId="27477"/>
    <cellStyle name="Note 2 96 2 4" xfId="27478"/>
    <cellStyle name="Note 2 96 2 5" xfId="27473"/>
    <cellStyle name="Note 2 96 3" xfId="5334"/>
    <cellStyle name="Note 2 96 3 2" xfId="27480"/>
    <cellStyle name="Note 2 96 3 3" xfId="27479"/>
    <cellStyle name="Note 2 96 4" xfId="27481"/>
    <cellStyle name="Note 2 96 4 2" xfId="27482"/>
    <cellStyle name="Note 2 96 5" xfId="27483"/>
    <cellStyle name="Note 2 96 6" xfId="27484"/>
    <cellStyle name="Note 2 96 6 2" xfId="27485"/>
    <cellStyle name="Note 2 96 6 3" xfId="27486"/>
    <cellStyle name="Note 2 96 7" xfId="27472"/>
    <cellStyle name="Note 2 97" xfId="2764"/>
    <cellStyle name="Note 2 97 2" xfId="6950"/>
    <cellStyle name="Note 2 97 2 2" xfId="27489"/>
    <cellStyle name="Note 2 97 2 2 2" xfId="27490"/>
    <cellStyle name="Note 2 97 2 3" xfId="27491"/>
    <cellStyle name="Note 2 97 2 3 2" xfId="27492"/>
    <cellStyle name="Note 2 97 2 4" xfId="27493"/>
    <cellStyle name="Note 2 97 2 5" xfId="27488"/>
    <cellStyle name="Note 2 97 3" xfId="5335"/>
    <cellStyle name="Note 2 97 3 2" xfId="27495"/>
    <cellStyle name="Note 2 97 3 3" xfId="27494"/>
    <cellStyle name="Note 2 97 4" xfId="27496"/>
    <cellStyle name="Note 2 97 4 2" xfId="27497"/>
    <cellStyle name="Note 2 97 5" xfId="27498"/>
    <cellStyle name="Note 2 97 6" xfId="27499"/>
    <cellStyle name="Note 2 97 6 2" xfId="27500"/>
    <cellStyle name="Note 2 97 6 3" xfId="27501"/>
    <cellStyle name="Note 2 97 7" xfId="27487"/>
    <cellStyle name="Note 2 98" xfId="2765"/>
    <cellStyle name="Note 2 98 2" xfId="6951"/>
    <cellStyle name="Note 2 98 2 2" xfId="27504"/>
    <cellStyle name="Note 2 98 2 2 2" xfId="27505"/>
    <cellStyle name="Note 2 98 2 3" xfId="27506"/>
    <cellStyle name="Note 2 98 2 3 2" xfId="27507"/>
    <cellStyle name="Note 2 98 2 4" xfId="27508"/>
    <cellStyle name="Note 2 98 2 5" xfId="27503"/>
    <cellStyle name="Note 2 98 3" xfId="5336"/>
    <cellStyle name="Note 2 98 3 2" xfId="27510"/>
    <cellStyle name="Note 2 98 3 3" xfId="27509"/>
    <cellStyle name="Note 2 98 4" xfId="27511"/>
    <cellStyle name="Note 2 98 4 2" xfId="27512"/>
    <cellStyle name="Note 2 98 5" xfId="27513"/>
    <cellStyle name="Note 2 98 6" xfId="27514"/>
    <cellStyle name="Note 2 98 6 2" xfId="27515"/>
    <cellStyle name="Note 2 98 6 3" xfId="27516"/>
    <cellStyle name="Note 2 98 7" xfId="27502"/>
    <cellStyle name="Note 2 99" xfId="2766"/>
    <cellStyle name="Note 2 99 2" xfId="6952"/>
    <cellStyle name="Note 2 99 2 2" xfId="27519"/>
    <cellStyle name="Note 2 99 2 2 2" xfId="27520"/>
    <cellStyle name="Note 2 99 2 3" xfId="27521"/>
    <cellStyle name="Note 2 99 2 3 2" xfId="27522"/>
    <cellStyle name="Note 2 99 2 4" xfId="27523"/>
    <cellStyle name="Note 2 99 2 5" xfId="27518"/>
    <cellStyle name="Note 2 99 3" xfId="5337"/>
    <cellStyle name="Note 2 99 3 2" xfId="27525"/>
    <cellStyle name="Note 2 99 3 3" xfId="27524"/>
    <cellStyle name="Note 2 99 4" xfId="27526"/>
    <cellStyle name="Note 2 99 4 2" xfId="27527"/>
    <cellStyle name="Note 2 99 5" xfId="27528"/>
    <cellStyle name="Note 2 99 6" xfId="27529"/>
    <cellStyle name="Note 2 99 6 2" xfId="27530"/>
    <cellStyle name="Note 2 99 6 3" xfId="27531"/>
    <cellStyle name="Note 2 99 7" xfId="27517"/>
    <cellStyle name="Note 2_Kent" xfId="2767"/>
    <cellStyle name="Note 20" xfId="2768"/>
    <cellStyle name="Note 20 2" xfId="6953"/>
    <cellStyle name="Note 20 2 2" xfId="27534"/>
    <cellStyle name="Note 20 2 3" xfId="27533"/>
    <cellStyle name="Note 20 3" xfId="5338"/>
    <cellStyle name="Note 20 3 2" xfId="27536"/>
    <cellStyle name="Note 20 3 3" xfId="27535"/>
    <cellStyle name="Note 20 4" xfId="27537"/>
    <cellStyle name="Note 20 5" xfId="27532"/>
    <cellStyle name="Note 21" xfId="2769"/>
    <cellStyle name="Note 21 2" xfId="6954"/>
    <cellStyle name="Note 21 2 2" xfId="27540"/>
    <cellStyle name="Note 21 2 3" xfId="27539"/>
    <cellStyle name="Note 21 3" xfId="5339"/>
    <cellStyle name="Note 21 3 2" xfId="27542"/>
    <cellStyle name="Note 21 3 3" xfId="27541"/>
    <cellStyle name="Note 21 4" xfId="27543"/>
    <cellStyle name="Note 21 5" xfId="27538"/>
    <cellStyle name="Note 22" xfId="2770"/>
    <cellStyle name="Note 22 2" xfId="6955"/>
    <cellStyle name="Note 22 2 2" xfId="27546"/>
    <cellStyle name="Note 22 2 3" xfId="27545"/>
    <cellStyle name="Note 22 3" xfId="5340"/>
    <cellStyle name="Note 22 3 2" xfId="27548"/>
    <cellStyle name="Note 22 3 3" xfId="27547"/>
    <cellStyle name="Note 22 4" xfId="27549"/>
    <cellStyle name="Note 22 5" xfId="27544"/>
    <cellStyle name="Note 23" xfId="2771"/>
    <cellStyle name="Note 23 2" xfId="6956"/>
    <cellStyle name="Note 23 2 2" xfId="27552"/>
    <cellStyle name="Note 23 2 3" xfId="27551"/>
    <cellStyle name="Note 23 3" xfId="5341"/>
    <cellStyle name="Note 23 3 2" xfId="27554"/>
    <cellStyle name="Note 23 3 3" xfId="27553"/>
    <cellStyle name="Note 23 4" xfId="27555"/>
    <cellStyle name="Note 23 5" xfId="27550"/>
    <cellStyle name="Note 24" xfId="2772"/>
    <cellStyle name="Note 24 2" xfId="6957"/>
    <cellStyle name="Note 24 2 2" xfId="27558"/>
    <cellStyle name="Note 24 2 3" xfId="27557"/>
    <cellStyle name="Note 24 3" xfId="5342"/>
    <cellStyle name="Note 24 3 2" xfId="27560"/>
    <cellStyle name="Note 24 3 3" xfId="27559"/>
    <cellStyle name="Note 24 4" xfId="27561"/>
    <cellStyle name="Note 24 5" xfId="27556"/>
    <cellStyle name="Note 25" xfId="2773"/>
    <cellStyle name="Note 25 2" xfId="6958"/>
    <cellStyle name="Note 25 2 2" xfId="27564"/>
    <cellStyle name="Note 25 2 3" xfId="27563"/>
    <cellStyle name="Note 25 3" xfId="5343"/>
    <cellStyle name="Note 25 3 2" xfId="27566"/>
    <cellStyle name="Note 25 3 3" xfId="27565"/>
    <cellStyle name="Note 25 4" xfId="27567"/>
    <cellStyle name="Note 25 5" xfId="27562"/>
    <cellStyle name="Note 26" xfId="2774"/>
    <cellStyle name="Note 26 2" xfId="3489"/>
    <cellStyle name="Note 26 2 2" xfId="9643"/>
    <cellStyle name="Note 26 2 2 2" xfId="27570"/>
    <cellStyle name="Note 26 2 3" xfId="27569"/>
    <cellStyle name="Note 26 3" xfId="6839"/>
    <cellStyle name="Note 26 3 2" xfId="27572"/>
    <cellStyle name="Note 26 3 3" xfId="27571"/>
    <cellStyle name="Note 26 4" xfId="27573"/>
    <cellStyle name="Note 26 5" xfId="27568"/>
    <cellStyle name="Note 27" xfId="2775"/>
    <cellStyle name="Note 27 2" xfId="4229"/>
    <cellStyle name="Note 27 2 2" xfId="9940"/>
    <cellStyle name="Note 27 2 2 2" xfId="27576"/>
    <cellStyle name="Note 27 2 3" xfId="27575"/>
    <cellStyle name="Note 27 3" xfId="4216"/>
    <cellStyle name="Note 27 3 2" xfId="9927"/>
    <cellStyle name="Note 27 3 2 2" xfId="27578"/>
    <cellStyle name="Note 27 3 3" xfId="27577"/>
    <cellStyle name="Note 27 4" xfId="5224"/>
    <cellStyle name="Note 27 4 2" xfId="27579"/>
    <cellStyle name="Note 27 5" xfId="9875"/>
    <cellStyle name="Note 27 6" xfId="27574"/>
    <cellStyle name="Note 28" xfId="2776"/>
    <cellStyle name="Note 28 2" xfId="4230"/>
    <cellStyle name="Note 28 2 2" xfId="9941"/>
    <cellStyle name="Note 28 2 2 2" xfId="27582"/>
    <cellStyle name="Note 28 2 3" xfId="27581"/>
    <cellStyle name="Note 28 3" xfId="4217"/>
    <cellStyle name="Note 28 3 2" xfId="9928"/>
    <cellStyle name="Note 28 3 2 2" xfId="27584"/>
    <cellStyle name="Note 28 3 3" xfId="27583"/>
    <cellStyle name="Note 28 4" xfId="9628"/>
    <cellStyle name="Note 28 4 2" xfId="27585"/>
    <cellStyle name="Note 28 5" xfId="27580"/>
    <cellStyle name="Note 29" xfId="2777"/>
    <cellStyle name="Note 29 2" xfId="4231"/>
    <cellStyle name="Note 29 2 2" xfId="9942"/>
    <cellStyle name="Note 29 2 2 2" xfId="27588"/>
    <cellStyle name="Note 29 2 3" xfId="27587"/>
    <cellStyle name="Note 29 3" xfId="4218"/>
    <cellStyle name="Note 29 3 2" xfId="9929"/>
    <cellStyle name="Note 29 3 2 2" xfId="27590"/>
    <cellStyle name="Note 29 3 3" xfId="27589"/>
    <cellStyle name="Note 29 4" xfId="9876"/>
    <cellStyle name="Note 29 4 2" xfId="27591"/>
    <cellStyle name="Note 29 5" xfId="27586"/>
    <cellStyle name="Note 3" xfId="2778"/>
    <cellStyle name="Note 3 10" xfId="2779"/>
    <cellStyle name="Note 3 10 2" xfId="6960"/>
    <cellStyle name="Note 3 10 2 2" xfId="27595"/>
    <cellStyle name="Note 3 10 2 2 2" xfId="27596"/>
    <cellStyle name="Note 3 10 2 3" xfId="27597"/>
    <cellStyle name="Note 3 10 2 3 2" xfId="27598"/>
    <cellStyle name="Note 3 10 2 4" xfId="27599"/>
    <cellStyle name="Note 3 10 2 5" xfId="27594"/>
    <cellStyle name="Note 3 10 3" xfId="5345"/>
    <cellStyle name="Note 3 10 3 2" xfId="27601"/>
    <cellStyle name="Note 3 10 3 3" xfId="27600"/>
    <cellStyle name="Note 3 10 4" xfId="27602"/>
    <cellStyle name="Note 3 10 4 2" xfId="27603"/>
    <cellStyle name="Note 3 10 5" xfId="27604"/>
    <cellStyle name="Note 3 10 6" xfId="27605"/>
    <cellStyle name="Note 3 10 6 2" xfId="27606"/>
    <cellStyle name="Note 3 10 6 3" xfId="27607"/>
    <cellStyle name="Note 3 10 7" xfId="27593"/>
    <cellStyle name="Note 3 100" xfId="2780"/>
    <cellStyle name="Note 3 100 2" xfId="6961"/>
    <cellStyle name="Note 3 100 2 2" xfId="27610"/>
    <cellStyle name="Note 3 100 2 2 2" xfId="27611"/>
    <cellStyle name="Note 3 100 2 3" xfId="27612"/>
    <cellStyle name="Note 3 100 2 3 2" xfId="27613"/>
    <cellStyle name="Note 3 100 2 4" xfId="27614"/>
    <cellStyle name="Note 3 100 2 5" xfId="27609"/>
    <cellStyle name="Note 3 100 3" xfId="5346"/>
    <cellStyle name="Note 3 100 3 2" xfId="27616"/>
    <cellStyle name="Note 3 100 3 3" xfId="27615"/>
    <cellStyle name="Note 3 100 4" xfId="27617"/>
    <cellStyle name="Note 3 100 4 2" xfId="27618"/>
    <cellStyle name="Note 3 100 5" xfId="27619"/>
    <cellStyle name="Note 3 100 6" xfId="27620"/>
    <cellStyle name="Note 3 100 6 2" xfId="27621"/>
    <cellStyle name="Note 3 100 6 3" xfId="27622"/>
    <cellStyle name="Note 3 100 7" xfId="27608"/>
    <cellStyle name="Note 3 101" xfId="2781"/>
    <cellStyle name="Note 3 101 2" xfId="6962"/>
    <cellStyle name="Note 3 101 2 2" xfId="27625"/>
    <cellStyle name="Note 3 101 2 2 2" xfId="27626"/>
    <cellStyle name="Note 3 101 2 3" xfId="27627"/>
    <cellStyle name="Note 3 101 2 3 2" xfId="27628"/>
    <cellStyle name="Note 3 101 2 4" xfId="27629"/>
    <cellStyle name="Note 3 101 2 5" xfId="27624"/>
    <cellStyle name="Note 3 101 3" xfId="5347"/>
    <cellStyle name="Note 3 101 3 2" xfId="27631"/>
    <cellStyle name="Note 3 101 3 3" xfId="27630"/>
    <cellStyle name="Note 3 101 4" xfId="27632"/>
    <cellStyle name="Note 3 101 4 2" xfId="27633"/>
    <cellStyle name="Note 3 101 5" xfId="27634"/>
    <cellStyle name="Note 3 101 6" xfId="27635"/>
    <cellStyle name="Note 3 101 6 2" xfId="27636"/>
    <cellStyle name="Note 3 101 6 3" xfId="27637"/>
    <cellStyle name="Note 3 101 7" xfId="27623"/>
    <cellStyle name="Note 3 102" xfId="2782"/>
    <cellStyle name="Note 3 102 2" xfId="6963"/>
    <cellStyle name="Note 3 102 2 2" xfId="27640"/>
    <cellStyle name="Note 3 102 2 2 2" xfId="27641"/>
    <cellStyle name="Note 3 102 2 3" xfId="27642"/>
    <cellStyle name="Note 3 102 2 3 2" xfId="27643"/>
    <cellStyle name="Note 3 102 2 4" xfId="27644"/>
    <cellStyle name="Note 3 102 2 5" xfId="27639"/>
    <cellStyle name="Note 3 102 3" xfId="5348"/>
    <cellStyle name="Note 3 102 3 2" xfId="27646"/>
    <cellStyle name="Note 3 102 3 3" xfId="27645"/>
    <cellStyle name="Note 3 102 4" xfId="27647"/>
    <cellStyle name="Note 3 102 4 2" xfId="27648"/>
    <cellStyle name="Note 3 102 5" xfId="27649"/>
    <cellStyle name="Note 3 102 6" xfId="27650"/>
    <cellStyle name="Note 3 102 6 2" xfId="27651"/>
    <cellStyle name="Note 3 102 6 3" xfId="27652"/>
    <cellStyle name="Note 3 102 7" xfId="27638"/>
    <cellStyle name="Note 3 103" xfId="2783"/>
    <cellStyle name="Note 3 103 2" xfId="6964"/>
    <cellStyle name="Note 3 103 2 2" xfId="27655"/>
    <cellStyle name="Note 3 103 2 2 2" xfId="27656"/>
    <cellStyle name="Note 3 103 2 3" xfId="27657"/>
    <cellStyle name="Note 3 103 2 3 2" xfId="27658"/>
    <cellStyle name="Note 3 103 2 4" xfId="27659"/>
    <cellStyle name="Note 3 103 2 5" xfId="27654"/>
    <cellStyle name="Note 3 103 3" xfId="5349"/>
    <cellStyle name="Note 3 103 3 2" xfId="27661"/>
    <cellStyle name="Note 3 103 3 3" xfId="27660"/>
    <cellStyle name="Note 3 103 4" xfId="27662"/>
    <cellStyle name="Note 3 103 4 2" xfId="27663"/>
    <cellStyle name="Note 3 103 5" xfId="27664"/>
    <cellStyle name="Note 3 103 6" xfId="27665"/>
    <cellStyle name="Note 3 103 6 2" xfId="27666"/>
    <cellStyle name="Note 3 103 6 3" xfId="27667"/>
    <cellStyle name="Note 3 103 7" xfId="27653"/>
    <cellStyle name="Note 3 104" xfId="6959"/>
    <cellStyle name="Note 3 104 2" xfId="9646"/>
    <cellStyle name="Note 3 104 2 2" xfId="27670"/>
    <cellStyle name="Note 3 104 2 3" xfId="27669"/>
    <cellStyle name="Note 3 104 3" xfId="27671"/>
    <cellStyle name="Note 3 104 3 2" xfId="27672"/>
    <cellStyle name="Note 3 104 4" xfId="27673"/>
    <cellStyle name="Note 3 104 5" xfId="27668"/>
    <cellStyle name="Note 3 105" xfId="5344"/>
    <cellStyle name="Note 3 105 2" xfId="27675"/>
    <cellStyle name="Note 3 105 3" xfId="27674"/>
    <cellStyle name="Note 3 106" xfId="9065"/>
    <cellStyle name="Note 3 106 2" xfId="27677"/>
    <cellStyle name="Note 3 106 3" xfId="27676"/>
    <cellStyle name="Note 3 107" xfId="9066"/>
    <cellStyle name="Note 3 107 2" xfId="27678"/>
    <cellStyle name="Note 3 108" xfId="9067"/>
    <cellStyle name="Note 3 108 2" xfId="27680"/>
    <cellStyle name="Note 3 108 3" xfId="27681"/>
    <cellStyle name="Note 3 108 4" xfId="27679"/>
    <cellStyle name="Note 3 109" xfId="9068"/>
    <cellStyle name="Note 3 109 2" xfId="37981"/>
    <cellStyle name="Note 3 11" xfId="2784"/>
    <cellStyle name="Note 3 11 2" xfId="6965"/>
    <cellStyle name="Note 3 11 2 2" xfId="27684"/>
    <cellStyle name="Note 3 11 2 2 2" xfId="27685"/>
    <cellStyle name="Note 3 11 2 3" xfId="27686"/>
    <cellStyle name="Note 3 11 2 3 2" xfId="27687"/>
    <cellStyle name="Note 3 11 2 4" xfId="27688"/>
    <cellStyle name="Note 3 11 2 5" xfId="27683"/>
    <cellStyle name="Note 3 11 3" xfId="5350"/>
    <cellStyle name="Note 3 11 3 2" xfId="27690"/>
    <cellStyle name="Note 3 11 3 3" xfId="27689"/>
    <cellStyle name="Note 3 11 4" xfId="27691"/>
    <cellStyle name="Note 3 11 4 2" xfId="27692"/>
    <cellStyle name="Note 3 11 5" xfId="27693"/>
    <cellStyle name="Note 3 11 6" xfId="27694"/>
    <cellStyle name="Note 3 11 6 2" xfId="27695"/>
    <cellStyle name="Note 3 11 6 3" xfId="27696"/>
    <cellStyle name="Note 3 11 7" xfId="27682"/>
    <cellStyle name="Note 3 110" xfId="9069"/>
    <cellStyle name="Note 3 110 2" xfId="37982"/>
    <cellStyle name="Note 3 111" xfId="9070"/>
    <cellStyle name="Note 3 111 2" xfId="37983"/>
    <cellStyle name="Note 3 112" xfId="9071"/>
    <cellStyle name="Note 3 112 2" xfId="37984"/>
    <cellStyle name="Note 3 113" xfId="27592"/>
    <cellStyle name="Note 3 12" xfId="2785"/>
    <cellStyle name="Note 3 12 2" xfId="6966"/>
    <cellStyle name="Note 3 12 2 2" xfId="27699"/>
    <cellStyle name="Note 3 12 2 2 2" xfId="27700"/>
    <cellStyle name="Note 3 12 2 3" xfId="27701"/>
    <cellStyle name="Note 3 12 2 3 2" xfId="27702"/>
    <cellStyle name="Note 3 12 2 4" xfId="27703"/>
    <cellStyle name="Note 3 12 2 5" xfId="27698"/>
    <cellStyle name="Note 3 12 3" xfId="5351"/>
    <cellStyle name="Note 3 12 3 2" xfId="27705"/>
    <cellStyle name="Note 3 12 3 3" xfId="27704"/>
    <cellStyle name="Note 3 12 4" xfId="27706"/>
    <cellStyle name="Note 3 12 4 2" xfId="27707"/>
    <cellStyle name="Note 3 12 5" xfId="27708"/>
    <cellStyle name="Note 3 12 6" xfId="27709"/>
    <cellStyle name="Note 3 12 6 2" xfId="27710"/>
    <cellStyle name="Note 3 12 6 3" xfId="27711"/>
    <cellStyle name="Note 3 12 7" xfId="27697"/>
    <cellStyle name="Note 3 13" xfId="2786"/>
    <cellStyle name="Note 3 13 2" xfId="6967"/>
    <cellStyle name="Note 3 13 2 2" xfId="27714"/>
    <cellStyle name="Note 3 13 2 2 2" xfId="27715"/>
    <cellStyle name="Note 3 13 2 3" xfId="27716"/>
    <cellStyle name="Note 3 13 2 3 2" xfId="27717"/>
    <cellStyle name="Note 3 13 2 4" xfId="27718"/>
    <cellStyle name="Note 3 13 2 5" xfId="27713"/>
    <cellStyle name="Note 3 13 3" xfId="5352"/>
    <cellStyle name="Note 3 13 3 2" xfId="27720"/>
    <cellStyle name="Note 3 13 3 3" xfId="27719"/>
    <cellStyle name="Note 3 13 4" xfId="27721"/>
    <cellStyle name="Note 3 13 4 2" xfId="27722"/>
    <cellStyle name="Note 3 13 5" xfId="27723"/>
    <cellStyle name="Note 3 13 6" xfId="27724"/>
    <cellStyle name="Note 3 13 6 2" xfId="27725"/>
    <cellStyle name="Note 3 13 6 3" xfId="27726"/>
    <cellStyle name="Note 3 13 7" xfId="27712"/>
    <cellStyle name="Note 3 14" xfId="2787"/>
    <cellStyle name="Note 3 14 2" xfId="6968"/>
    <cellStyle name="Note 3 14 2 2" xfId="27729"/>
    <cellStyle name="Note 3 14 2 2 2" xfId="27730"/>
    <cellStyle name="Note 3 14 2 3" xfId="27731"/>
    <cellStyle name="Note 3 14 2 3 2" xfId="27732"/>
    <cellStyle name="Note 3 14 2 4" xfId="27733"/>
    <cellStyle name="Note 3 14 2 5" xfId="27728"/>
    <cellStyle name="Note 3 14 3" xfId="5353"/>
    <cellStyle name="Note 3 14 3 2" xfId="27735"/>
    <cellStyle name="Note 3 14 3 3" xfId="27734"/>
    <cellStyle name="Note 3 14 4" xfId="27736"/>
    <cellStyle name="Note 3 14 4 2" xfId="27737"/>
    <cellStyle name="Note 3 14 5" xfId="27738"/>
    <cellStyle name="Note 3 14 6" xfId="27739"/>
    <cellStyle name="Note 3 14 6 2" xfId="27740"/>
    <cellStyle name="Note 3 14 6 3" xfId="27741"/>
    <cellStyle name="Note 3 14 7" xfId="27727"/>
    <cellStyle name="Note 3 15" xfId="2788"/>
    <cellStyle name="Note 3 15 2" xfId="6969"/>
    <cellStyle name="Note 3 15 2 2" xfId="27744"/>
    <cellStyle name="Note 3 15 2 2 2" xfId="27745"/>
    <cellStyle name="Note 3 15 2 3" xfId="27746"/>
    <cellStyle name="Note 3 15 2 3 2" xfId="27747"/>
    <cellStyle name="Note 3 15 2 4" xfId="27748"/>
    <cellStyle name="Note 3 15 2 5" xfId="27743"/>
    <cellStyle name="Note 3 15 3" xfId="5354"/>
    <cellStyle name="Note 3 15 3 2" xfId="27750"/>
    <cellStyle name="Note 3 15 3 3" xfId="27749"/>
    <cellStyle name="Note 3 15 4" xfId="27751"/>
    <cellStyle name="Note 3 15 4 2" xfId="27752"/>
    <cellStyle name="Note 3 15 5" xfId="27753"/>
    <cellStyle name="Note 3 15 6" xfId="27754"/>
    <cellStyle name="Note 3 15 6 2" xfId="27755"/>
    <cellStyle name="Note 3 15 6 3" xfId="27756"/>
    <cellStyle name="Note 3 15 7" xfId="27742"/>
    <cellStyle name="Note 3 16" xfId="2789"/>
    <cellStyle name="Note 3 16 2" xfId="6970"/>
    <cellStyle name="Note 3 16 2 2" xfId="27759"/>
    <cellStyle name="Note 3 16 2 2 2" xfId="27760"/>
    <cellStyle name="Note 3 16 2 3" xfId="27761"/>
    <cellStyle name="Note 3 16 2 3 2" xfId="27762"/>
    <cellStyle name="Note 3 16 2 4" xfId="27763"/>
    <cellStyle name="Note 3 16 2 5" xfId="27758"/>
    <cellStyle name="Note 3 16 3" xfId="5355"/>
    <cellStyle name="Note 3 16 3 2" xfId="27765"/>
    <cellStyle name="Note 3 16 3 3" xfId="27764"/>
    <cellStyle name="Note 3 16 4" xfId="27766"/>
    <cellStyle name="Note 3 16 4 2" xfId="27767"/>
    <cellStyle name="Note 3 16 5" xfId="27768"/>
    <cellStyle name="Note 3 16 6" xfId="27769"/>
    <cellStyle name="Note 3 16 6 2" xfId="27770"/>
    <cellStyle name="Note 3 16 6 3" xfId="27771"/>
    <cellStyle name="Note 3 16 7" xfId="27757"/>
    <cellStyle name="Note 3 17" xfId="2790"/>
    <cellStyle name="Note 3 17 2" xfId="6971"/>
    <cellStyle name="Note 3 17 2 2" xfId="27774"/>
    <cellStyle name="Note 3 17 2 2 2" xfId="27775"/>
    <cellStyle name="Note 3 17 2 3" xfId="27776"/>
    <cellStyle name="Note 3 17 2 3 2" xfId="27777"/>
    <cellStyle name="Note 3 17 2 4" xfId="27778"/>
    <cellStyle name="Note 3 17 2 5" xfId="27773"/>
    <cellStyle name="Note 3 17 3" xfId="5356"/>
    <cellStyle name="Note 3 17 3 2" xfId="27780"/>
    <cellStyle name="Note 3 17 3 3" xfId="27779"/>
    <cellStyle name="Note 3 17 4" xfId="27781"/>
    <cellStyle name="Note 3 17 4 2" xfId="27782"/>
    <cellStyle name="Note 3 17 5" xfId="27783"/>
    <cellStyle name="Note 3 17 6" xfId="27784"/>
    <cellStyle name="Note 3 17 6 2" xfId="27785"/>
    <cellStyle name="Note 3 17 6 3" xfId="27786"/>
    <cellStyle name="Note 3 17 7" xfId="27772"/>
    <cellStyle name="Note 3 18" xfId="2791"/>
    <cellStyle name="Note 3 18 2" xfId="6972"/>
    <cellStyle name="Note 3 18 2 2" xfId="27789"/>
    <cellStyle name="Note 3 18 2 2 2" xfId="27790"/>
    <cellStyle name="Note 3 18 2 3" xfId="27791"/>
    <cellStyle name="Note 3 18 2 3 2" xfId="27792"/>
    <cellStyle name="Note 3 18 2 4" xfId="27793"/>
    <cellStyle name="Note 3 18 2 5" xfId="27788"/>
    <cellStyle name="Note 3 18 3" xfId="5357"/>
    <cellStyle name="Note 3 18 3 2" xfId="27795"/>
    <cellStyle name="Note 3 18 3 3" xfId="27794"/>
    <cellStyle name="Note 3 18 4" xfId="27796"/>
    <cellStyle name="Note 3 18 4 2" xfId="27797"/>
    <cellStyle name="Note 3 18 5" xfId="27798"/>
    <cellStyle name="Note 3 18 6" xfId="27799"/>
    <cellStyle name="Note 3 18 6 2" xfId="27800"/>
    <cellStyle name="Note 3 18 6 3" xfId="27801"/>
    <cellStyle name="Note 3 18 7" xfId="27787"/>
    <cellStyle name="Note 3 19" xfId="2792"/>
    <cellStyle name="Note 3 19 2" xfId="6973"/>
    <cellStyle name="Note 3 19 2 2" xfId="27804"/>
    <cellStyle name="Note 3 19 2 2 2" xfId="27805"/>
    <cellStyle name="Note 3 19 2 3" xfId="27806"/>
    <cellStyle name="Note 3 19 2 3 2" xfId="27807"/>
    <cellStyle name="Note 3 19 2 4" xfId="27808"/>
    <cellStyle name="Note 3 19 2 5" xfId="27803"/>
    <cellStyle name="Note 3 19 3" xfId="5358"/>
    <cellStyle name="Note 3 19 3 2" xfId="27810"/>
    <cellStyle name="Note 3 19 3 3" xfId="27809"/>
    <cellStyle name="Note 3 19 4" xfId="27811"/>
    <cellStyle name="Note 3 19 4 2" xfId="27812"/>
    <cellStyle name="Note 3 19 5" xfId="27813"/>
    <cellStyle name="Note 3 19 6" xfId="27814"/>
    <cellStyle name="Note 3 19 6 2" xfId="27815"/>
    <cellStyle name="Note 3 19 6 3" xfId="27816"/>
    <cellStyle name="Note 3 19 7" xfId="27802"/>
    <cellStyle name="Note 3 2" xfId="2793"/>
    <cellStyle name="Note 3 2 2" xfId="6974"/>
    <cellStyle name="Note 3 2 2 2" xfId="9649"/>
    <cellStyle name="Note 3 2 2 2 2" xfId="27820"/>
    <cellStyle name="Note 3 2 2 2 3" xfId="27819"/>
    <cellStyle name="Note 3 2 2 3" xfId="27821"/>
    <cellStyle name="Note 3 2 2 3 2" xfId="27822"/>
    <cellStyle name="Note 3 2 2 4" xfId="27823"/>
    <cellStyle name="Note 3 2 2 5" xfId="27818"/>
    <cellStyle name="Note 3 2 3" xfId="5359"/>
    <cellStyle name="Note 3 2 3 2" xfId="27825"/>
    <cellStyle name="Note 3 2 3 3" xfId="27824"/>
    <cellStyle name="Note 3 2 4" xfId="27826"/>
    <cellStyle name="Note 3 2 4 2" xfId="27827"/>
    <cellStyle name="Note 3 2 5" xfId="27828"/>
    <cellStyle name="Note 3 2 6" xfId="27829"/>
    <cellStyle name="Note 3 2 6 2" xfId="27830"/>
    <cellStyle name="Note 3 2 6 3" xfId="27831"/>
    <cellStyle name="Note 3 2 7" xfId="27817"/>
    <cellStyle name="Note 3 20" xfId="2794"/>
    <cellStyle name="Note 3 20 2" xfId="6975"/>
    <cellStyle name="Note 3 20 2 2" xfId="27834"/>
    <cellStyle name="Note 3 20 2 2 2" xfId="27835"/>
    <cellStyle name="Note 3 20 2 3" xfId="27836"/>
    <cellStyle name="Note 3 20 2 3 2" xfId="27837"/>
    <cellStyle name="Note 3 20 2 4" xfId="27838"/>
    <cellStyle name="Note 3 20 2 5" xfId="27833"/>
    <cellStyle name="Note 3 20 3" xfId="5360"/>
    <cellStyle name="Note 3 20 3 2" xfId="27840"/>
    <cellStyle name="Note 3 20 3 3" xfId="27839"/>
    <cellStyle name="Note 3 20 4" xfId="27841"/>
    <cellStyle name="Note 3 20 4 2" xfId="27842"/>
    <cellStyle name="Note 3 20 5" xfId="27843"/>
    <cellStyle name="Note 3 20 6" xfId="27844"/>
    <cellStyle name="Note 3 20 6 2" xfId="27845"/>
    <cellStyle name="Note 3 20 6 3" xfId="27846"/>
    <cellStyle name="Note 3 20 7" xfId="27832"/>
    <cellStyle name="Note 3 21" xfId="2795"/>
    <cellStyle name="Note 3 21 2" xfId="6976"/>
    <cellStyle name="Note 3 21 2 2" xfId="27849"/>
    <cellStyle name="Note 3 21 2 2 2" xfId="27850"/>
    <cellStyle name="Note 3 21 2 3" xfId="27851"/>
    <cellStyle name="Note 3 21 2 3 2" xfId="27852"/>
    <cellStyle name="Note 3 21 2 4" xfId="27853"/>
    <cellStyle name="Note 3 21 2 5" xfId="27848"/>
    <cellStyle name="Note 3 21 3" xfId="5361"/>
    <cellStyle name="Note 3 21 3 2" xfId="27855"/>
    <cellStyle name="Note 3 21 3 3" xfId="27854"/>
    <cellStyle name="Note 3 21 4" xfId="27856"/>
    <cellStyle name="Note 3 21 4 2" xfId="27857"/>
    <cellStyle name="Note 3 21 5" xfId="27858"/>
    <cellStyle name="Note 3 21 6" xfId="27859"/>
    <cellStyle name="Note 3 21 6 2" xfId="27860"/>
    <cellStyle name="Note 3 21 6 3" xfId="27861"/>
    <cellStyle name="Note 3 21 7" xfId="27847"/>
    <cellStyle name="Note 3 22" xfId="2796"/>
    <cellStyle name="Note 3 22 2" xfId="6977"/>
    <cellStyle name="Note 3 22 2 2" xfId="27864"/>
    <cellStyle name="Note 3 22 2 2 2" xfId="27865"/>
    <cellStyle name="Note 3 22 2 3" xfId="27866"/>
    <cellStyle name="Note 3 22 2 3 2" xfId="27867"/>
    <cellStyle name="Note 3 22 2 4" xfId="27868"/>
    <cellStyle name="Note 3 22 2 5" xfId="27863"/>
    <cellStyle name="Note 3 22 3" xfId="5362"/>
    <cellStyle name="Note 3 22 3 2" xfId="27870"/>
    <cellStyle name="Note 3 22 3 3" xfId="27869"/>
    <cellStyle name="Note 3 22 4" xfId="27871"/>
    <cellStyle name="Note 3 22 4 2" xfId="27872"/>
    <cellStyle name="Note 3 22 5" xfId="27873"/>
    <cellStyle name="Note 3 22 6" xfId="27874"/>
    <cellStyle name="Note 3 22 6 2" xfId="27875"/>
    <cellStyle name="Note 3 22 6 3" xfId="27876"/>
    <cellStyle name="Note 3 22 7" xfId="27862"/>
    <cellStyle name="Note 3 23" xfId="2797"/>
    <cellStyle name="Note 3 23 2" xfId="6978"/>
    <cellStyle name="Note 3 23 2 2" xfId="27879"/>
    <cellStyle name="Note 3 23 2 2 2" xfId="27880"/>
    <cellStyle name="Note 3 23 2 3" xfId="27881"/>
    <cellStyle name="Note 3 23 2 3 2" xfId="27882"/>
    <cellStyle name="Note 3 23 2 4" xfId="27883"/>
    <cellStyle name="Note 3 23 2 5" xfId="27878"/>
    <cellStyle name="Note 3 23 3" xfId="5363"/>
    <cellStyle name="Note 3 23 3 2" xfId="27885"/>
    <cellStyle name="Note 3 23 3 3" xfId="27884"/>
    <cellStyle name="Note 3 23 4" xfId="27886"/>
    <cellStyle name="Note 3 23 4 2" xfId="27887"/>
    <cellStyle name="Note 3 23 5" xfId="27888"/>
    <cellStyle name="Note 3 23 6" xfId="27889"/>
    <cellStyle name="Note 3 23 6 2" xfId="27890"/>
    <cellStyle name="Note 3 23 6 3" xfId="27891"/>
    <cellStyle name="Note 3 23 7" xfId="27877"/>
    <cellStyle name="Note 3 24" xfId="2798"/>
    <cellStyle name="Note 3 24 2" xfId="6979"/>
    <cellStyle name="Note 3 24 2 2" xfId="27894"/>
    <cellStyle name="Note 3 24 2 2 2" xfId="27895"/>
    <cellStyle name="Note 3 24 2 3" xfId="27896"/>
    <cellStyle name="Note 3 24 2 3 2" xfId="27897"/>
    <cellStyle name="Note 3 24 2 4" xfId="27898"/>
    <cellStyle name="Note 3 24 2 5" xfId="27893"/>
    <cellStyle name="Note 3 24 3" xfId="5364"/>
    <cellStyle name="Note 3 24 3 2" xfId="27900"/>
    <cellStyle name="Note 3 24 3 3" xfId="27899"/>
    <cellStyle name="Note 3 24 4" xfId="27901"/>
    <cellStyle name="Note 3 24 4 2" xfId="27902"/>
    <cellStyle name="Note 3 24 5" xfId="27903"/>
    <cellStyle name="Note 3 24 6" xfId="27904"/>
    <cellStyle name="Note 3 24 6 2" xfId="27905"/>
    <cellStyle name="Note 3 24 6 3" xfId="27906"/>
    <cellStyle name="Note 3 24 7" xfId="27892"/>
    <cellStyle name="Note 3 25" xfId="2799"/>
    <cellStyle name="Note 3 25 2" xfId="6980"/>
    <cellStyle name="Note 3 25 2 2" xfId="27909"/>
    <cellStyle name="Note 3 25 2 2 2" xfId="27910"/>
    <cellStyle name="Note 3 25 2 3" xfId="27911"/>
    <cellStyle name="Note 3 25 2 3 2" xfId="27912"/>
    <cellStyle name="Note 3 25 2 4" xfId="27913"/>
    <cellStyle name="Note 3 25 2 5" xfId="27908"/>
    <cellStyle name="Note 3 25 3" xfId="5365"/>
    <cellStyle name="Note 3 25 3 2" xfId="27915"/>
    <cellStyle name="Note 3 25 3 3" xfId="27914"/>
    <cellStyle name="Note 3 25 4" xfId="27916"/>
    <cellStyle name="Note 3 25 4 2" xfId="27917"/>
    <cellStyle name="Note 3 25 5" xfId="27918"/>
    <cellStyle name="Note 3 25 6" xfId="27919"/>
    <cellStyle name="Note 3 25 6 2" xfId="27920"/>
    <cellStyle name="Note 3 25 6 3" xfId="27921"/>
    <cellStyle name="Note 3 25 7" xfId="27907"/>
    <cellStyle name="Note 3 26" xfId="2800"/>
    <cellStyle name="Note 3 26 2" xfId="6981"/>
    <cellStyle name="Note 3 26 2 2" xfId="27924"/>
    <cellStyle name="Note 3 26 2 2 2" xfId="27925"/>
    <cellStyle name="Note 3 26 2 3" xfId="27926"/>
    <cellStyle name="Note 3 26 2 3 2" xfId="27927"/>
    <cellStyle name="Note 3 26 2 4" xfId="27928"/>
    <cellStyle name="Note 3 26 2 5" xfId="27923"/>
    <cellStyle name="Note 3 26 3" xfId="5366"/>
    <cellStyle name="Note 3 26 3 2" xfId="27930"/>
    <cellStyle name="Note 3 26 3 3" xfId="27929"/>
    <cellStyle name="Note 3 26 4" xfId="27931"/>
    <cellStyle name="Note 3 26 4 2" xfId="27932"/>
    <cellStyle name="Note 3 26 5" xfId="27933"/>
    <cellStyle name="Note 3 26 6" xfId="27934"/>
    <cellStyle name="Note 3 26 6 2" xfId="27935"/>
    <cellStyle name="Note 3 26 6 3" xfId="27936"/>
    <cellStyle name="Note 3 26 7" xfId="27922"/>
    <cellStyle name="Note 3 27" xfId="2801"/>
    <cellStyle name="Note 3 27 2" xfId="6982"/>
    <cellStyle name="Note 3 27 2 2" xfId="27939"/>
    <cellStyle name="Note 3 27 2 2 2" xfId="27940"/>
    <cellStyle name="Note 3 27 2 3" xfId="27941"/>
    <cellStyle name="Note 3 27 2 3 2" xfId="27942"/>
    <cellStyle name="Note 3 27 2 4" xfId="27943"/>
    <cellStyle name="Note 3 27 2 5" xfId="27938"/>
    <cellStyle name="Note 3 27 3" xfId="5367"/>
    <cellStyle name="Note 3 27 3 2" xfId="27945"/>
    <cellStyle name="Note 3 27 3 3" xfId="27944"/>
    <cellStyle name="Note 3 27 4" xfId="27946"/>
    <cellStyle name="Note 3 27 4 2" xfId="27947"/>
    <cellStyle name="Note 3 27 5" xfId="27948"/>
    <cellStyle name="Note 3 27 6" xfId="27949"/>
    <cellStyle name="Note 3 27 6 2" xfId="27950"/>
    <cellStyle name="Note 3 27 6 3" xfId="27951"/>
    <cellStyle name="Note 3 27 7" xfId="27937"/>
    <cellStyle name="Note 3 28" xfId="2802"/>
    <cellStyle name="Note 3 28 2" xfId="6983"/>
    <cellStyle name="Note 3 28 2 2" xfId="27954"/>
    <cellStyle name="Note 3 28 2 2 2" xfId="27955"/>
    <cellStyle name="Note 3 28 2 3" xfId="27956"/>
    <cellStyle name="Note 3 28 2 3 2" xfId="27957"/>
    <cellStyle name="Note 3 28 2 4" xfId="27958"/>
    <cellStyle name="Note 3 28 2 5" xfId="27953"/>
    <cellStyle name="Note 3 28 3" xfId="5368"/>
    <cellStyle name="Note 3 28 3 2" xfId="27960"/>
    <cellStyle name="Note 3 28 3 3" xfId="27959"/>
    <cellStyle name="Note 3 28 4" xfId="27961"/>
    <cellStyle name="Note 3 28 4 2" xfId="27962"/>
    <cellStyle name="Note 3 28 5" xfId="27963"/>
    <cellStyle name="Note 3 28 6" xfId="27964"/>
    <cellStyle name="Note 3 28 6 2" xfId="27965"/>
    <cellStyle name="Note 3 28 6 3" xfId="27966"/>
    <cellStyle name="Note 3 28 7" xfId="27952"/>
    <cellStyle name="Note 3 29" xfId="2803"/>
    <cellStyle name="Note 3 29 2" xfId="6984"/>
    <cellStyle name="Note 3 29 2 2" xfId="27969"/>
    <cellStyle name="Note 3 29 2 2 2" xfId="27970"/>
    <cellStyle name="Note 3 29 2 3" xfId="27971"/>
    <cellStyle name="Note 3 29 2 3 2" xfId="27972"/>
    <cellStyle name="Note 3 29 2 4" xfId="27973"/>
    <cellStyle name="Note 3 29 2 5" xfId="27968"/>
    <cellStyle name="Note 3 29 3" xfId="5369"/>
    <cellStyle name="Note 3 29 3 2" xfId="27975"/>
    <cellStyle name="Note 3 29 3 3" xfId="27974"/>
    <cellStyle name="Note 3 29 4" xfId="27976"/>
    <cellStyle name="Note 3 29 4 2" xfId="27977"/>
    <cellStyle name="Note 3 29 5" xfId="27978"/>
    <cellStyle name="Note 3 29 6" xfId="27979"/>
    <cellStyle name="Note 3 29 6 2" xfId="27980"/>
    <cellStyle name="Note 3 29 6 3" xfId="27981"/>
    <cellStyle name="Note 3 29 7" xfId="27967"/>
    <cellStyle name="Note 3 3" xfId="2804"/>
    <cellStyle name="Note 3 3 2" xfId="6985"/>
    <cellStyle name="Note 3 3 2 2" xfId="27984"/>
    <cellStyle name="Note 3 3 2 2 2" xfId="27985"/>
    <cellStyle name="Note 3 3 2 3" xfId="27986"/>
    <cellStyle name="Note 3 3 2 3 2" xfId="27987"/>
    <cellStyle name="Note 3 3 2 4" xfId="27988"/>
    <cellStyle name="Note 3 3 2 5" xfId="27983"/>
    <cellStyle name="Note 3 3 3" xfId="5370"/>
    <cellStyle name="Note 3 3 3 2" xfId="27990"/>
    <cellStyle name="Note 3 3 3 3" xfId="27989"/>
    <cellStyle name="Note 3 3 4" xfId="27991"/>
    <cellStyle name="Note 3 3 4 2" xfId="27992"/>
    <cellStyle name="Note 3 3 5" xfId="27993"/>
    <cellStyle name="Note 3 3 6" xfId="27994"/>
    <cellStyle name="Note 3 3 6 2" xfId="27995"/>
    <cellStyle name="Note 3 3 6 3" xfId="27996"/>
    <cellStyle name="Note 3 3 7" xfId="27982"/>
    <cellStyle name="Note 3 30" xfId="2805"/>
    <cellStyle name="Note 3 30 2" xfId="6986"/>
    <cellStyle name="Note 3 30 2 2" xfId="27999"/>
    <cellStyle name="Note 3 30 2 2 2" xfId="28000"/>
    <cellStyle name="Note 3 30 2 3" xfId="28001"/>
    <cellStyle name="Note 3 30 2 3 2" xfId="28002"/>
    <cellStyle name="Note 3 30 2 4" xfId="28003"/>
    <cellStyle name="Note 3 30 2 5" xfId="27998"/>
    <cellStyle name="Note 3 30 3" xfId="5371"/>
    <cellStyle name="Note 3 30 3 2" xfId="28005"/>
    <cellStyle name="Note 3 30 3 3" xfId="28004"/>
    <cellStyle name="Note 3 30 4" xfId="28006"/>
    <cellStyle name="Note 3 30 4 2" xfId="28007"/>
    <cellStyle name="Note 3 30 5" xfId="28008"/>
    <cellStyle name="Note 3 30 6" xfId="28009"/>
    <cellStyle name="Note 3 30 6 2" xfId="28010"/>
    <cellStyle name="Note 3 30 6 3" xfId="28011"/>
    <cellStyle name="Note 3 30 7" xfId="27997"/>
    <cellStyle name="Note 3 31" xfId="2806"/>
    <cellStyle name="Note 3 31 2" xfId="6987"/>
    <cellStyle name="Note 3 31 2 2" xfId="28014"/>
    <cellStyle name="Note 3 31 2 2 2" xfId="28015"/>
    <cellStyle name="Note 3 31 2 3" xfId="28016"/>
    <cellStyle name="Note 3 31 2 3 2" xfId="28017"/>
    <cellStyle name="Note 3 31 2 4" xfId="28018"/>
    <cellStyle name="Note 3 31 2 5" xfId="28013"/>
    <cellStyle name="Note 3 31 3" xfId="5372"/>
    <cellStyle name="Note 3 31 3 2" xfId="28020"/>
    <cellStyle name="Note 3 31 3 3" xfId="28019"/>
    <cellStyle name="Note 3 31 4" xfId="28021"/>
    <cellStyle name="Note 3 31 4 2" xfId="28022"/>
    <cellStyle name="Note 3 31 5" xfId="28023"/>
    <cellStyle name="Note 3 31 6" xfId="28024"/>
    <cellStyle name="Note 3 31 6 2" xfId="28025"/>
    <cellStyle name="Note 3 31 6 3" xfId="28026"/>
    <cellStyle name="Note 3 31 7" xfId="28012"/>
    <cellStyle name="Note 3 32" xfId="2807"/>
    <cellStyle name="Note 3 32 2" xfId="6988"/>
    <cellStyle name="Note 3 32 2 2" xfId="28029"/>
    <cellStyle name="Note 3 32 2 2 2" xfId="28030"/>
    <cellStyle name="Note 3 32 2 3" xfId="28031"/>
    <cellStyle name="Note 3 32 2 3 2" xfId="28032"/>
    <cellStyle name="Note 3 32 2 4" xfId="28033"/>
    <cellStyle name="Note 3 32 2 5" xfId="28028"/>
    <cellStyle name="Note 3 32 3" xfId="5373"/>
    <cellStyle name="Note 3 32 3 2" xfId="28035"/>
    <cellStyle name="Note 3 32 3 3" xfId="28034"/>
    <cellStyle name="Note 3 32 4" xfId="28036"/>
    <cellStyle name="Note 3 32 4 2" xfId="28037"/>
    <cellStyle name="Note 3 32 5" xfId="28038"/>
    <cellStyle name="Note 3 32 6" xfId="28039"/>
    <cellStyle name="Note 3 32 6 2" xfId="28040"/>
    <cellStyle name="Note 3 32 6 3" xfId="28041"/>
    <cellStyle name="Note 3 32 7" xfId="28027"/>
    <cellStyle name="Note 3 33" xfId="2808"/>
    <cellStyle name="Note 3 33 2" xfId="6989"/>
    <cellStyle name="Note 3 33 2 2" xfId="28044"/>
    <cellStyle name="Note 3 33 2 2 2" xfId="28045"/>
    <cellStyle name="Note 3 33 2 3" xfId="28046"/>
    <cellStyle name="Note 3 33 2 3 2" xfId="28047"/>
    <cellStyle name="Note 3 33 2 4" xfId="28048"/>
    <cellStyle name="Note 3 33 2 5" xfId="28043"/>
    <cellStyle name="Note 3 33 3" xfId="5374"/>
    <cellStyle name="Note 3 33 3 2" xfId="28050"/>
    <cellStyle name="Note 3 33 3 3" xfId="28049"/>
    <cellStyle name="Note 3 33 4" xfId="28051"/>
    <cellStyle name="Note 3 33 4 2" xfId="28052"/>
    <cellStyle name="Note 3 33 5" xfId="28053"/>
    <cellStyle name="Note 3 33 6" xfId="28054"/>
    <cellStyle name="Note 3 33 6 2" xfId="28055"/>
    <cellStyle name="Note 3 33 6 3" xfId="28056"/>
    <cellStyle name="Note 3 33 7" xfId="28042"/>
    <cellStyle name="Note 3 34" xfId="2809"/>
    <cellStyle name="Note 3 34 2" xfId="6990"/>
    <cellStyle name="Note 3 34 2 2" xfId="28059"/>
    <cellStyle name="Note 3 34 2 2 2" xfId="28060"/>
    <cellStyle name="Note 3 34 2 3" xfId="28061"/>
    <cellStyle name="Note 3 34 2 3 2" xfId="28062"/>
    <cellStyle name="Note 3 34 2 4" xfId="28063"/>
    <cellStyle name="Note 3 34 2 5" xfId="28058"/>
    <cellStyle name="Note 3 34 3" xfId="5375"/>
    <cellStyle name="Note 3 34 3 2" xfId="28065"/>
    <cellStyle name="Note 3 34 3 3" xfId="28064"/>
    <cellStyle name="Note 3 34 4" xfId="28066"/>
    <cellStyle name="Note 3 34 4 2" xfId="28067"/>
    <cellStyle name="Note 3 34 5" xfId="28068"/>
    <cellStyle name="Note 3 34 6" xfId="28069"/>
    <cellStyle name="Note 3 34 6 2" xfId="28070"/>
    <cellStyle name="Note 3 34 6 3" xfId="28071"/>
    <cellStyle name="Note 3 34 7" xfId="28057"/>
    <cellStyle name="Note 3 35" xfId="2810"/>
    <cellStyle name="Note 3 35 2" xfId="6991"/>
    <cellStyle name="Note 3 35 2 2" xfId="28074"/>
    <cellStyle name="Note 3 35 2 2 2" xfId="28075"/>
    <cellStyle name="Note 3 35 2 3" xfId="28076"/>
    <cellStyle name="Note 3 35 2 3 2" xfId="28077"/>
    <cellStyle name="Note 3 35 2 4" xfId="28078"/>
    <cellStyle name="Note 3 35 2 5" xfId="28073"/>
    <cellStyle name="Note 3 35 3" xfId="5376"/>
    <cellStyle name="Note 3 35 3 2" xfId="28080"/>
    <cellStyle name="Note 3 35 3 3" xfId="28079"/>
    <cellStyle name="Note 3 35 4" xfId="28081"/>
    <cellStyle name="Note 3 35 4 2" xfId="28082"/>
    <cellStyle name="Note 3 35 5" xfId="28083"/>
    <cellStyle name="Note 3 35 6" xfId="28084"/>
    <cellStyle name="Note 3 35 6 2" xfId="28085"/>
    <cellStyle name="Note 3 35 6 3" xfId="28086"/>
    <cellStyle name="Note 3 35 7" xfId="28072"/>
    <cellStyle name="Note 3 36" xfId="2811"/>
    <cellStyle name="Note 3 36 2" xfId="6992"/>
    <cellStyle name="Note 3 36 2 2" xfId="28089"/>
    <cellStyle name="Note 3 36 2 2 2" xfId="28090"/>
    <cellStyle name="Note 3 36 2 3" xfId="28091"/>
    <cellStyle name="Note 3 36 2 3 2" xfId="28092"/>
    <cellStyle name="Note 3 36 2 4" xfId="28093"/>
    <cellStyle name="Note 3 36 2 5" xfId="28088"/>
    <cellStyle name="Note 3 36 3" xfId="5377"/>
    <cellStyle name="Note 3 36 3 2" xfId="28095"/>
    <cellStyle name="Note 3 36 3 3" xfId="28094"/>
    <cellStyle name="Note 3 36 4" xfId="28096"/>
    <cellStyle name="Note 3 36 4 2" xfId="28097"/>
    <cellStyle name="Note 3 36 5" xfId="28098"/>
    <cellStyle name="Note 3 36 6" xfId="28099"/>
    <cellStyle name="Note 3 36 6 2" xfId="28100"/>
    <cellStyle name="Note 3 36 6 3" xfId="28101"/>
    <cellStyle name="Note 3 36 7" xfId="28087"/>
    <cellStyle name="Note 3 37" xfId="2812"/>
    <cellStyle name="Note 3 37 2" xfId="6993"/>
    <cellStyle name="Note 3 37 2 2" xfId="28104"/>
    <cellStyle name="Note 3 37 2 2 2" xfId="28105"/>
    <cellStyle name="Note 3 37 2 3" xfId="28106"/>
    <cellStyle name="Note 3 37 2 3 2" xfId="28107"/>
    <cellStyle name="Note 3 37 2 4" xfId="28108"/>
    <cellStyle name="Note 3 37 2 5" xfId="28103"/>
    <cellStyle name="Note 3 37 3" xfId="5378"/>
    <cellStyle name="Note 3 37 3 2" xfId="28110"/>
    <cellStyle name="Note 3 37 3 3" xfId="28109"/>
    <cellStyle name="Note 3 37 4" xfId="28111"/>
    <cellStyle name="Note 3 37 4 2" xfId="28112"/>
    <cellStyle name="Note 3 37 5" xfId="28113"/>
    <cellStyle name="Note 3 37 6" xfId="28114"/>
    <cellStyle name="Note 3 37 6 2" xfId="28115"/>
    <cellStyle name="Note 3 37 6 3" xfId="28116"/>
    <cellStyle name="Note 3 37 7" xfId="28102"/>
    <cellStyle name="Note 3 38" xfId="2813"/>
    <cellStyle name="Note 3 38 2" xfId="6994"/>
    <cellStyle name="Note 3 38 2 2" xfId="28119"/>
    <cellStyle name="Note 3 38 2 2 2" xfId="28120"/>
    <cellStyle name="Note 3 38 2 3" xfId="28121"/>
    <cellStyle name="Note 3 38 2 3 2" xfId="28122"/>
    <cellStyle name="Note 3 38 2 4" xfId="28123"/>
    <cellStyle name="Note 3 38 2 5" xfId="28118"/>
    <cellStyle name="Note 3 38 3" xfId="5379"/>
    <cellStyle name="Note 3 38 3 2" xfId="28125"/>
    <cellStyle name="Note 3 38 3 3" xfId="28124"/>
    <cellStyle name="Note 3 38 4" xfId="28126"/>
    <cellStyle name="Note 3 38 4 2" xfId="28127"/>
    <cellStyle name="Note 3 38 5" xfId="28128"/>
    <cellStyle name="Note 3 38 6" xfId="28129"/>
    <cellStyle name="Note 3 38 6 2" xfId="28130"/>
    <cellStyle name="Note 3 38 6 3" xfId="28131"/>
    <cellStyle name="Note 3 38 7" xfId="28117"/>
    <cellStyle name="Note 3 39" xfId="2814"/>
    <cellStyle name="Note 3 39 2" xfId="6995"/>
    <cellStyle name="Note 3 39 2 2" xfId="28134"/>
    <cellStyle name="Note 3 39 2 2 2" xfId="28135"/>
    <cellStyle name="Note 3 39 2 3" xfId="28136"/>
    <cellStyle name="Note 3 39 2 3 2" xfId="28137"/>
    <cellStyle name="Note 3 39 2 4" xfId="28138"/>
    <cellStyle name="Note 3 39 2 5" xfId="28133"/>
    <cellStyle name="Note 3 39 3" xfId="5380"/>
    <cellStyle name="Note 3 39 3 2" xfId="28140"/>
    <cellStyle name="Note 3 39 3 3" xfId="28139"/>
    <cellStyle name="Note 3 39 4" xfId="28141"/>
    <cellStyle name="Note 3 39 4 2" xfId="28142"/>
    <cellStyle name="Note 3 39 5" xfId="28143"/>
    <cellStyle name="Note 3 39 6" xfId="28144"/>
    <cellStyle name="Note 3 39 6 2" xfId="28145"/>
    <cellStyle name="Note 3 39 6 3" xfId="28146"/>
    <cellStyle name="Note 3 39 7" xfId="28132"/>
    <cellStyle name="Note 3 4" xfId="2815"/>
    <cellStyle name="Note 3 4 2" xfId="6996"/>
    <cellStyle name="Note 3 4 2 2" xfId="28149"/>
    <cellStyle name="Note 3 4 2 2 2" xfId="28150"/>
    <cellStyle name="Note 3 4 2 3" xfId="28151"/>
    <cellStyle name="Note 3 4 2 3 2" xfId="28152"/>
    <cellStyle name="Note 3 4 2 4" xfId="28153"/>
    <cellStyle name="Note 3 4 2 5" xfId="28148"/>
    <cellStyle name="Note 3 4 3" xfId="5381"/>
    <cellStyle name="Note 3 4 3 2" xfId="28155"/>
    <cellStyle name="Note 3 4 3 3" xfId="28154"/>
    <cellStyle name="Note 3 4 4" xfId="28156"/>
    <cellStyle name="Note 3 4 4 2" xfId="28157"/>
    <cellStyle name="Note 3 4 5" xfId="28158"/>
    <cellStyle name="Note 3 4 6" xfId="28159"/>
    <cellStyle name="Note 3 4 6 2" xfId="28160"/>
    <cellStyle name="Note 3 4 6 3" xfId="28161"/>
    <cellStyle name="Note 3 4 7" xfId="28147"/>
    <cellStyle name="Note 3 40" xfId="2816"/>
    <cellStyle name="Note 3 40 2" xfId="6997"/>
    <cellStyle name="Note 3 40 2 2" xfId="28164"/>
    <cellStyle name="Note 3 40 2 2 2" xfId="28165"/>
    <cellStyle name="Note 3 40 2 3" xfId="28166"/>
    <cellStyle name="Note 3 40 2 3 2" xfId="28167"/>
    <cellStyle name="Note 3 40 2 4" xfId="28168"/>
    <cellStyle name="Note 3 40 2 5" xfId="28163"/>
    <cellStyle name="Note 3 40 3" xfId="5382"/>
    <cellStyle name="Note 3 40 3 2" xfId="28170"/>
    <cellStyle name="Note 3 40 3 3" xfId="28169"/>
    <cellStyle name="Note 3 40 4" xfId="28171"/>
    <cellStyle name="Note 3 40 4 2" xfId="28172"/>
    <cellStyle name="Note 3 40 5" xfId="28173"/>
    <cellStyle name="Note 3 40 6" xfId="28174"/>
    <cellStyle name="Note 3 40 6 2" xfId="28175"/>
    <cellStyle name="Note 3 40 6 3" xfId="28176"/>
    <cellStyle name="Note 3 40 7" xfId="28162"/>
    <cellStyle name="Note 3 41" xfId="2817"/>
    <cellStyle name="Note 3 41 2" xfId="6998"/>
    <cellStyle name="Note 3 41 2 2" xfId="28179"/>
    <cellStyle name="Note 3 41 2 2 2" xfId="28180"/>
    <cellStyle name="Note 3 41 2 3" xfId="28181"/>
    <cellStyle name="Note 3 41 2 3 2" xfId="28182"/>
    <cellStyle name="Note 3 41 2 4" xfId="28183"/>
    <cellStyle name="Note 3 41 2 5" xfId="28178"/>
    <cellStyle name="Note 3 41 3" xfId="5383"/>
    <cellStyle name="Note 3 41 3 2" xfId="28185"/>
    <cellStyle name="Note 3 41 3 3" xfId="28184"/>
    <cellStyle name="Note 3 41 4" xfId="28186"/>
    <cellStyle name="Note 3 41 4 2" xfId="28187"/>
    <cellStyle name="Note 3 41 5" xfId="28188"/>
    <cellStyle name="Note 3 41 6" xfId="28189"/>
    <cellStyle name="Note 3 41 6 2" xfId="28190"/>
    <cellStyle name="Note 3 41 6 3" xfId="28191"/>
    <cellStyle name="Note 3 41 7" xfId="28177"/>
    <cellStyle name="Note 3 42" xfId="2818"/>
    <cellStyle name="Note 3 42 2" xfId="6999"/>
    <cellStyle name="Note 3 42 2 2" xfId="28194"/>
    <cellStyle name="Note 3 42 2 2 2" xfId="28195"/>
    <cellStyle name="Note 3 42 2 3" xfId="28196"/>
    <cellStyle name="Note 3 42 2 3 2" xfId="28197"/>
    <cellStyle name="Note 3 42 2 4" xfId="28198"/>
    <cellStyle name="Note 3 42 2 5" xfId="28193"/>
    <cellStyle name="Note 3 42 3" xfId="5384"/>
    <cellStyle name="Note 3 42 3 2" xfId="28200"/>
    <cellStyle name="Note 3 42 3 3" xfId="28199"/>
    <cellStyle name="Note 3 42 4" xfId="28201"/>
    <cellStyle name="Note 3 42 4 2" xfId="28202"/>
    <cellStyle name="Note 3 42 5" xfId="28203"/>
    <cellStyle name="Note 3 42 6" xfId="28204"/>
    <cellStyle name="Note 3 42 6 2" xfId="28205"/>
    <cellStyle name="Note 3 42 6 3" xfId="28206"/>
    <cellStyle name="Note 3 42 7" xfId="28192"/>
    <cellStyle name="Note 3 43" xfId="2819"/>
    <cellStyle name="Note 3 43 2" xfId="7000"/>
    <cellStyle name="Note 3 43 2 2" xfId="28209"/>
    <cellStyle name="Note 3 43 2 2 2" xfId="28210"/>
    <cellStyle name="Note 3 43 2 3" xfId="28211"/>
    <cellStyle name="Note 3 43 2 3 2" xfId="28212"/>
    <cellStyle name="Note 3 43 2 4" xfId="28213"/>
    <cellStyle name="Note 3 43 2 5" xfId="28208"/>
    <cellStyle name="Note 3 43 3" xfId="5385"/>
    <cellStyle name="Note 3 43 3 2" xfId="28215"/>
    <cellStyle name="Note 3 43 3 3" xfId="28214"/>
    <cellStyle name="Note 3 43 4" xfId="28216"/>
    <cellStyle name="Note 3 43 4 2" xfId="28217"/>
    <cellStyle name="Note 3 43 5" xfId="28218"/>
    <cellStyle name="Note 3 43 6" xfId="28219"/>
    <cellStyle name="Note 3 43 6 2" xfId="28220"/>
    <cellStyle name="Note 3 43 6 3" xfId="28221"/>
    <cellStyle name="Note 3 43 7" xfId="28207"/>
    <cellStyle name="Note 3 44" xfId="2820"/>
    <cellStyle name="Note 3 44 2" xfId="7001"/>
    <cellStyle name="Note 3 44 2 2" xfId="28224"/>
    <cellStyle name="Note 3 44 2 2 2" xfId="28225"/>
    <cellStyle name="Note 3 44 2 3" xfId="28226"/>
    <cellStyle name="Note 3 44 2 3 2" xfId="28227"/>
    <cellStyle name="Note 3 44 2 4" xfId="28228"/>
    <cellStyle name="Note 3 44 2 5" xfId="28223"/>
    <cellStyle name="Note 3 44 3" xfId="5386"/>
    <cellStyle name="Note 3 44 3 2" xfId="28230"/>
    <cellStyle name="Note 3 44 3 3" xfId="28229"/>
    <cellStyle name="Note 3 44 4" xfId="28231"/>
    <cellStyle name="Note 3 44 4 2" xfId="28232"/>
    <cellStyle name="Note 3 44 5" xfId="28233"/>
    <cellStyle name="Note 3 44 6" xfId="28234"/>
    <cellStyle name="Note 3 44 6 2" xfId="28235"/>
    <cellStyle name="Note 3 44 6 3" xfId="28236"/>
    <cellStyle name="Note 3 44 7" xfId="28222"/>
    <cellStyle name="Note 3 45" xfId="2821"/>
    <cellStyle name="Note 3 45 2" xfId="7002"/>
    <cellStyle name="Note 3 45 2 2" xfId="28239"/>
    <cellStyle name="Note 3 45 2 2 2" xfId="28240"/>
    <cellStyle name="Note 3 45 2 3" xfId="28241"/>
    <cellStyle name="Note 3 45 2 3 2" xfId="28242"/>
    <cellStyle name="Note 3 45 2 4" xfId="28243"/>
    <cellStyle name="Note 3 45 2 5" xfId="28238"/>
    <cellStyle name="Note 3 45 3" xfId="5387"/>
    <cellStyle name="Note 3 45 3 2" xfId="28245"/>
    <cellStyle name="Note 3 45 3 3" xfId="28244"/>
    <cellStyle name="Note 3 45 4" xfId="28246"/>
    <cellStyle name="Note 3 45 4 2" xfId="28247"/>
    <cellStyle name="Note 3 45 5" xfId="28248"/>
    <cellStyle name="Note 3 45 6" xfId="28249"/>
    <cellStyle name="Note 3 45 6 2" xfId="28250"/>
    <cellStyle name="Note 3 45 6 3" xfId="28251"/>
    <cellStyle name="Note 3 45 7" xfId="28237"/>
    <cellStyle name="Note 3 46" xfId="2822"/>
    <cellStyle name="Note 3 46 2" xfId="7003"/>
    <cellStyle name="Note 3 46 2 2" xfId="28254"/>
    <cellStyle name="Note 3 46 2 2 2" xfId="28255"/>
    <cellStyle name="Note 3 46 2 3" xfId="28256"/>
    <cellStyle name="Note 3 46 2 3 2" xfId="28257"/>
    <cellStyle name="Note 3 46 2 4" xfId="28258"/>
    <cellStyle name="Note 3 46 2 5" xfId="28253"/>
    <cellStyle name="Note 3 46 3" xfId="5388"/>
    <cellStyle name="Note 3 46 3 2" xfId="28260"/>
    <cellStyle name="Note 3 46 3 3" xfId="28259"/>
    <cellStyle name="Note 3 46 4" xfId="28261"/>
    <cellStyle name="Note 3 46 4 2" xfId="28262"/>
    <cellStyle name="Note 3 46 5" xfId="28263"/>
    <cellStyle name="Note 3 46 6" xfId="28264"/>
    <cellStyle name="Note 3 46 6 2" xfId="28265"/>
    <cellStyle name="Note 3 46 6 3" xfId="28266"/>
    <cellStyle name="Note 3 46 7" xfId="28252"/>
    <cellStyle name="Note 3 47" xfId="2823"/>
    <cellStyle name="Note 3 47 2" xfId="7004"/>
    <cellStyle name="Note 3 47 2 2" xfId="28269"/>
    <cellStyle name="Note 3 47 2 2 2" xfId="28270"/>
    <cellStyle name="Note 3 47 2 3" xfId="28271"/>
    <cellStyle name="Note 3 47 2 3 2" xfId="28272"/>
    <cellStyle name="Note 3 47 2 4" xfId="28273"/>
    <cellStyle name="Note 3 47 2 5" xfId="28268"/>
    <cellStyle name="Note 3 47 3" xfId="5389"/>
    <cellStyle name="Note 3 47 3 2" xfId="28275"/>
    <cellStyle name="Note 3 47 3 3" xfId="28274"/>
    <cellStyle name="Note 3 47 4" xfId="28276"/>
    <cellStyle name="Note 3 47 4 2" xfId="28277"/>
    <cellStyle name="Note 3 47 5" xfId="28278"/>
    <cellStyle name="Note 3 47 6" xfId="28279"/>
    <cellStyle name="Note 3 47 6 2" xfId="28280"/>
    <cellStyle name="Note 3 47 6 3" xfId="28281"/>
    <cellStyle name="Note 3 47 7" xfId="28267"/>
    <cellStyle name="Note 3 48" xfId="2824"/>
    <cellStyle name="Note 3 48 2" xfId="7005"/>
    <cellStyle name="Note 3 48 2 2" xfId="28284"/>
    <cellStyle name="Note 3 48 2 2 2" xfId="28285"/>
    <cellStyle name="Note 3 48 2 3" xfId="28286"/>
    <cellStyle name="Note 3 48 2 3 2" xfId="28287"/>
    <cellStyle name="Note 3 48 2 4" xfId="28288"/>
    <cellStyle name="Note 3 48 2 5" xfId="28283"/>
    <cellStyle name="Note 3 48 3" xfId="5390"/>
    <cellStyle name="Note 3 48 3 2" xfId="28290"/>
    <cellStyle name="Note 3 48 3 3" xfId="28289"/>
    <cellStyle name="Note 3 48 4" xfId="28291"/>
    <cellStyle name="Note 3 48 4 2" xfId="28292"/>
    <cellStyle name="Note 3 48 5" xfId="28293"/>
    <cellStyle name="Note 3 48 6" xfId="28294"/>
    <cellStyle name="Note 3 48 6 2" xfId="28295"/>
    <cellStyle name="Note 3 48 6 3" xfId="28296"/>
    <cellStyle name="Note 3 48 7" xfId="28282"/>
    <cellStyle name="Note 3 49" xfId="2825"/>
    <cellStyle name="Note 3 49 2" xfId="7006"/>
    <cellStyle name="Note 3 49 2 2" xfId="28299"/>
    <cellStyle name="Note 3 49 2 2 2" xfId="28300"/>
    <cellStyle name="Note 3 49 2 3" xfId="28301"/>
    <cellStyle name="Note 3 49 2 3 2" xfId="28302"/>
    <cellStyle name="Note 3 49 2 4" xfId="28303"/>
    <cellStyle name="Note 3 49 2 5" xfId="28298"/>
    <cellStyle name="Note 3 49 3" xfId="5391"/>
    <cellStyle name="Note 3 49 3 2" xfId="28305"/>
    <cellStyle name="Note 3 49 3 3" xfId="28304"/>
    <cellStyle name="Note 3 49 4" xfId="28306"/>
    <cellStyle name="Note 3 49 4 2" xfId="28307"/>
    <cellStyle name="Note 3 49 5" xfId="28308"/>
    <cellStyle name="Note 3 49 6" xfId="28309"/>
    <cellStyle name="Note 3 49 6 2" xfId="28310"/>
    <cellStyle name="Note 3 49 6 3" xfId="28311"/>
    <cellStyle name="Note 3 49 7" xfId="28297"/>
    <cellStyle name="Note 3 5" xfId="2826"/>
    <cellStyle name="Note 3 5 2" xfId="7007"/>
    <cellStyle name="Note 3 5 2 2" xfId="28314"/>
    <cellStyle name="Note 3 5 2 2 2" xfId="28315"/>
    <cellStyle name="Note 3 5 2 3" xfId="28316"/>
    <cellStyle name="Note 3 5 2 3 2" xfId="28317"/>
    <cellStyle name="Note 3 5 2 4" xfId="28318"/>
    <cellStyle name="Note 3 5 2 5" xfId="28313"/>
    <cellStyle name="Note 3 5 3" xfId="5392"/>
    <cellStyle name="Note 3 5 3 2" xfId="28320"/>
    <cellStyle name="Note 3 5 3 3" xfId="28319"/>
    <cellStyle name="Note 3 5 4" xfId="28321"/>
    <cellStyle name="Note 3 5 4 2" xfId="28322"/>
    <cellStyle name="Note 3 5 5" xfId="28323"/>
    <cellStyle name="Note 3 5 6" xfId="28324"/>
    <cellStyle name="Note 3 5 6 2" xfId="28325"/>
    <cellStyle name="Note 3 5 6 3" xfId="28326"/>
    <cellStyle name="Note 3 5 7" xfId="28312"/>
    <cellStyle name="Note 3 50" xfId="2827"/>
    <cellStyle name="Note 3 50 2" xfId="7008"/>
    <cellStyle name="Note 3 50 2 2" xfId="28329"/>
    <cellStyle name="Note 3 50 2 2 2" xfId="28330"/>
    <cellStyle name="Note 3 50 2 3" xfId="28331"/>
    <cellStyle name="Note 3 50 2 3 2" xfId="28332"/>
    <cellStyle name="Note 3 50 2 4" xfId="28333"/>
    <cellStyle name="Note 3 50 2 5" xfId="28328"/>
    <cellStyle name="Note 3 50 3" xfId="5393"/>
    <cellStyle name="Note 3 50 3 2" xfId="28335"/>
    <cellStyle name="Note 3 50 3 3" xfId="28334"/>
    <cellStyle name="Note 3 50 4" xfId="28336"/>
    <cellStyle name="Note 3 50 4 2" xfId="28337"/>
    <cellStyle name="Note 3 50 5" xfId="28338"/>
    <cellStyle name="Note 3 50 6" xfId="28339"/>
    <cellStyle name="Note 3 50 6 2" xfId="28340"/>
    <cellStyle name="Note 3 50 6 3" xfId="28341"/>
    <cellStyle name="Note 3 50 7" xfId="28327"/>
    <cellStyle name="Note 3 51" xfId="2828"/>
    <cellStyle name="Note 3 51 2" xfId="7009"/>
    <cellStyle name="Note 3 51 2 2" xfId="28344"/>
    <cellStyle name="Note 3 51 2 2 2" xfId="28345"/>
    <cellStyle name="Note 3 51 2 3" xfId="28346"/>
    <cellStyle name="Note 3 51 2 3 2" xfId="28347"/>
    <cellStyle name="Note 3 51 2 4" xfId="28348"/>
    <cellStyle name="Note 3 51 2 5" xfId="28343"/>
    <cellStyle name="Note 3 51 3" xfId="5394"/>
    <cellStyle name="Note 3 51 3 2" xfId="28350"/>
    <cellStyle name="Note 3 51 3 3" xfId="28349"/>
    <cellStyle name="Note 3 51 4" xfId="28351"/>
    <cellStyle name="Note 3 51 4 2" xfId="28352"/>
    <cellStyle name="Note 3 51 5" xfId="28353"/>
    <cellStyle name="Note 3 51 6" xfId="28354"/>
    <cellStyle name="Note 3 51 6 2" xfId="28355"/>
    <cellStyle name="Note 3 51 6 3" xfId="28356"/>
    <cellStyle name="Note 3 51 7" xfId="28342"/>
    <cellStyle name="Note 3 52" xfId="2829"/>
    <cellStyle name="Note 3 52 2" xfId="7010"/>
    <cellStyle name="Note 3 52 2 2" xfId="28359"/>
    <cellStyle name="Note 3 52 2 2 2" xfId="28360"/>
    <cellStyle name="Note 3 52 2 3" xfId="28361"/>
    <cellStyle name="Note 3 52 2 3 2" xfId="28362"/>
    <cellStyle name="Note 3 52 2 4" xfId="28363"/>
    <cellStyle name="Note 3 52 2 5" xfId="28358"/>
    <cellStyle name="Note 3 52 3" xfId="5395"/>
    <cellStyle name="Note 3 52 3 2" xfId="28365"/>
    <cellStyle name="Note 3 52 3 3" xfId="28364"/>
    <cellStyle name="Note 3 52 4" xfId="28366"/>
    <cellStyle name="Note 3 52 4 2" xfId="28367"/>
    <cellStyle name="Note 3 52 5" xfId="28368"/>
    <cellStyle name="Note 3 52 6" xfId="28369"/>
    <cellStyle name="Note 3 52 6 2" xfId="28370"/>
    <cellStyle name="Note 3 52 6 3" xfId="28371"/>
    <cellStyle name="Note 3 52 7" xfId="28357"/>
    <cellStyle name="Note 3 53" xfId="2830"/>
    <cellStyle name="Note 3 53 2" xfId="7011"/>
    <cellStyle name="Note 3 53 2 2" xfId="28374"/>
    <cellStyle name="Note 3 53 2 2 2" xfId="28375"/>
    <cellStyle name="Note 3 53 2 3" xfId="28376"/>
    <cellStyle name="Note 3 53 2 3 2" xfId="28377"/>
    <cellStyle name="Note 3 53 2 4" xfId="28378"/>
    <cellStyle name="Note 3 53 2 5" xfId="28373"/>
    <cellStyle name="Note 3 53 3" xfId="5396"/>
    <cellStyle name="Note 3 53 3 2" xfId="28380"/>
    <cellStyle name="Note 3 53 3 3" xfId="28379"/>
    <cellStyle name="Note 3 53 4" xfId="28381"/>
    <cellStyle name="Note 3 53 4 2" xfId="28382"/>
    <cellStyle name="Note 3 53 5" xfId="28383"/>
    <cellStyle name="Note 3 53 6" xfId="28384"/>
    <cellStyle name="Note 3 53 6 2" xfId="28385"/>
    <cellStyle name="Note 3 53 6 3" xfId="28386"/>
    <cellStyle name="Note 3 53 7" xfId="28372"/>
    <cellStyle name="Note 3 54" xfId="2831"/>
    <cellStyle name="Note 3 54 2" xfId="7012"/>
    <cellStyle name="Note 3 54 2 2" xfId="28389"/>
    <cellStyle name="Note 3 54 2 2 2" xfId="28390"/>
    <cellStyle name="Note 3 54 2 3" xfId="28391"/>
    <cellStyle name="Note 3 54 2 3 2" xfId="28392"/>
    <cellStyle name="Note 3 54 2 4" xfId="28393"/>
    <cellStyle name="Note 3 54 2 5" xfId="28388"/>
    <cellStyle name="Note 3 54 3" xfId="5397"/>
    <cellStyle name="Note 3 54 3 2" xfId="28395"/>
    <cellStyle name="Note 3 54 3 3" xfId="28394"/>
    <cellStyle name="Note 3 54 4" xfId="28396"/>
    <cellStyle name="Note 3 54 4 2" xfId="28397"/>
    <cellStyle name="Note 3 54 5" xfId="28398"/>
    <cellStyle name="Note 3 54 6" xfId="28399"/>
    <cellStyle name="Note 3 54 6 2" xfId="28400"/>
    <cellStyle name="Note 3 54 6 3" xfId="28401"/>
    <cellStyle name="Note 3 54 7" xfId="28387"/>
    <cellStyle name="Note 3 55" xfId="2832"/>
    <cellStyle name="Note 3 55 2" xfId="7013"/>
    <cellStyle name="Note 3 55 2 2" xfId="28404"/>
    <cellStyle name="Note 3 55 2 2 2" xfId="28405"/>
    <cellStyle name="Note 3 55 2 3" xfId="28406"/>
    <cellStyle name="Note 3 55 2 3 2" xfId="28407"/>
    <cellStyle name="Note 3 55 2 4" xfId="28408"/>
    <cellStyle name="Note 3 55 2 5" xfId="28403"/>
    <cellStyle name="Note 3 55 3" xfId="5398"/>
    <cellStyle name="Note 3 55 3 2" xfId="28410"/>
    <cellStyle name="Note 3 55 3 3" xfId="28409"/>
    <cellStyle name="Note 3 55 4" xfId="28411"/>
    <cellStyle name="Note 3 55 4 2" xfId="28412"/>
    <cellStyle name="Note 3 55 5" xfId="28413"/>
    <cellStyle name="Note 3 55 6" xfId="28414"/>
    <cellStyle name="Note 3 55 6 2" xfId="28415"/>
    <cellStyle name="Note 3 55 6 3" xfId="28416"/>
    <cellStyle name="Note 3 55 7" xfId="28402"/>
    <cellStyle name="Note 3 56" xfId="2833"/>
    <cellStyle name="Note 3 56 2" xfId="7014"/>
    <cellStyle name="Note 3 56 2 2" xfId="28419"/>
    <cellStyle name="Note 3 56 2 2 2" xfId="28420"/>
    <cellStyle name="Note 3 56 2 3" xfId="28421"/>
    <cellStyle name="Note 3 56 2 3 2" xfId="28422"/>
    <cellStyle name="Note 3 56 2 4" xfId="28423"/>
    <cellStyle name="Note 3 56 2 5" xfId="28418"/>
    <cellStyle name="Note 3 56 3" xfId="5399"/>
    <cellStyle name="Note 3 56 3 2" xfId="28425"/>
    <cellStyle name="Note 3 56 3 3" xfId="28424"/>
    <cellStyle name="Note 3 56 4" xfId="28426"/>
    <cellStyle name="Note 3 56 4 2" xfId="28427"/>
    <cellStyle name="Note 3 56 5" xfId="28428"/>
    <cellStyle name="Note 3 56 6" xfId="28429"/>
    <cellStyle name="Note 3 56 6 2" xfId="28430"/>
    <cellStyle name="Note 3 56 6 3" xfId="28431"/>
    <cellStyle name="Note 3 56 7" xfId="28417"/>
    <cellStyle name="Note 3 57" xfId="2834"/>
    <cellStyle name="Note 3 57 2" xfId="7015"/>
    <cellStyle name="Note 3 57 2 2" xfId="28434"/>
    <cellStyle name="Note 3 57 2 2 2" xfId="28435"/>
    <cellStyle name="Note 3 57 2 3" xfId="28436"/>
    <cellStyle name="Note 3 57 2 3 2" xfId="28437"/>
    <cellStyle name="Note 3 57 2 4" xfId="28438"/>
    <cellStyle name="Note 3 57 2 5" xfId="28433"/>
    <cellStyle name="Note 3 57 3" xfId="5400"/>
    <cellStyle name="Note 3 57 3 2" xfId="28440"/>
    <cellStyle name="Note 3 57 3 3" xfId="28439"/>
    <cellStyle name="Note 3 57 4" xfId="28441"/>
    <cellStyle name="Note 3 57 4 2" xfId="28442"/>
    <cellStyle name="Note 3 57 5" xfId="28443"/>
    <cellStyle name="Note 3 57 6" xfId="28444"/>
    <cellStyle name="Note 3 57 6 2" xfId="28445"/>
    <cellStyle name="Note 3 57 6 3" xfId="28446"/>
    <cellStyle name="Note 3 57 7" xfId="28432"/>
    <cellStyle name="Note 3 58" xfId="2835"/>
    <cellStyle name="Note 3 58 2" xfId="7016"/>
    <cellStyle name="Note 3 58 2 2" xfId="28449"/>
    <cellStyle name="Note 3 58 2 2 2" xfId="28450"/>
    <cellStyle name="Note 3 58 2 3" xfId="28451"/>
    <cellStyle name="Note 3 58 2 3 2" xfId="28452"/>
    <cellStyle name="Note 3 58 2 4" xfId="28453"/>
    <cellStyle name="Note 3 58 2 5" xfId="28448"/>
    <cellStyle name="Note 3 58 3" xfId="5401"/>
    <cellStyle name="Note 3 58 3 2" xfId="28455"/>
    <cellStyle name="Note 3 58 3 3" xfId="28454"/>
    <cellStyle name="Note 3 58 4" xfId="28456"/>
    <cellStyle name="Note 3 58 4 2" xfId="28457"/>
    <cellStyle name="Note 3 58 5" xfId="28458"/>
    <cellStyle name="Note 3 58 6" xfId="28459"/>
    <cellStyle name="Note 3 58 6 2" xfId="28460"/>
    <cellStyle name="Note 3 58 6 3" xfId="28461"/>
    <cellStyle name="Note 3 58 7" xfId="28447"/>
    <cellStyle name="Note 3 59" xfId="2836"/>
    <cellStyle name="Note 3 59 2" xfId="7017"/>
    <cellStyle name="Note 3 59 2 2" xfId="28464"/>
    <cellStyle name="Note 3 59 2 2 2" xfId="28465"/>
    <cellStyle name="Note 3 59 2 3" xfId="28466"/>
    <cellStyle name="Note 3 59 2 3 2" xfId="28467"/>
    <cellStyle name="Note 3 59 2 4" xfId="28468"/>
    <cellStyle name="Note 3 59 2 5" xfId="28463"/>
    <cellStyle name="Note 3 59 3" xfId="5402"/>
    <cellStyle name="Note 3 59 3 2" xfId="28470"/>
    <cellStyle name="Note 3 59 3 3" xfId="28469"/>
    <cellStyle name="Note 3 59 4" xfId="28471"/>
    <cellStyle name="Note 3 59 4 2" xfId="28472"/>
    <cellStyle name="Note 3 59 5" xfId="28473"/>
    <cellStyle name="Note 3 59 6" xfId="28474"/>
    <cellStyle name="Note 3 59 6 2" xfId="28475"/>
    <cellStyle name="Note 3 59 6 3" xfId="28476"/>
    <cellStyle name="Note 3 59 7" xfId="28462"/>
    <cellStyle name="Note 3 6" xfId="2837"/>
    <cellStyle name="Note 3 6 2" xfId="7018"/>
    <cellStyle name="Note 3 6 2 2" xfId="28479"/>
    <cellStyle name="Note 3 6 2 2 2" xfId="28480"/>
    <cellStyle name="Note 3 6 2 3" xfId="28481"/>
    <cellStyle name="Note 3 6 2 3 2" xfId="28482"/>
    <cellStyle name="Note 3 6 2 4" xfId="28483"/>
    <cellStyle name="Note 3 6 2 5" xfId="28478"/>
    <cellStyle name="Note 3 6 3" xfId="5403"/>
    <cellStyle name="Note 3 6 3 2" xfId="28485"/>
    <cellStyle name="Note 3 6 3 3" xfId="28484"/>
    <cellStyle name="Note 3 6 4" xfId="28486"/>
    <cellStyle name="Note 3 6 4 2" xfId="28487"/>
    <cellStyle name="Note 3 6 5" xfId="28488"/>
    <cellStyle name="Note 3 6 6" xfId="28489"/>
    <cellStyle name="Note 3 6 6 2" xfId="28490"/>
    <cellStyle name="Note 3 6 6 3" xfId="28491"/>
    <cellStyle name="Note 3 6 7" xfId="28477"/>
    <cellStyle name="Note 3 60" xfId="2838"/>
    <cellStyle name="Note 3 60 2" xfId="7019"/>
    <cellStyle name="Note 3 60 2 2" xfId="28494"/>
    <cellStyle name="Note 3 60 2 2 2" xfId="28495"/>
    <cellStyle name="Note 3 60 2 3" xfId="28496"/>
    <cellStyle name="Note 3 60 2 3 2" xfId="28497"/>
    <cellStyle name="Note 3 60 2 4" xfId="28498"/>
    <cellStyle name="Note 3 60 2 5" xfId="28493"/>
    <cellStyle name="Note 3 60 3" xfId="5404"/>
    <cellStyle name="Note 3 60 3 2" xfId="28500"/>
    <cellStyle name="Note 3 60 3 3" xfId="28499"/>
    <cellStyle name="Note 3 60 4" xfId="28501"/>
    <cellStyle name="Note 3 60 4 2" xfId="28502"/>
    <cellStyle name="Note 3 60 5" xfId="28503"/>
    <cellStyle name="Note 3 60 6" xfId="28504"/>
    <cellStyle name="Note 3 60 6 2" xfId="28505"/>
    <cellStyle name="Note 3 60 6 3" xfId="28506"/>
    <cellStyle name="Note 3 60 7" xfId="28492"/>
    <cellStyle name="Note 3 61" xfId="2839"/>
    <cellStyle name="Note 3 61 2" xfId="7020"/>
    <cellStyle name="Note 3 61 2 2" xfId="28509"/>
    <cellStyle name="Note 3 61 2 2 2" xfId="28510"/>
    <cellStyle name="Note 3 61 2 3" xfId="28511"/>
    <cellStyle name="Note 3 61 2 3 2" xfId="28512"/>
    <cellStyle name="Note 3 61 2 4" xfId="28513"/>
    <cellStyle name="Note 3 61 2 5" xfId="28508"/>
    <cellStyle name="Note 3 61 3" xfId="5405"/>
    <cellStyle name="Note 3 61 3 2" xfId="28515"/>
    <cellStyle name="Note 3 61 3 3" xfId="28514"/>
    <cellStyle name="Note 3 61 4" xfId="28516"/>
    <cellStyle name="Note 3 61 4 2" xfId="28517"/>
    <cellStyle name="Note 3 61 5" xfId="28518"/>
    <cellStyle name="Note 3 61 6" xfId="28519"/>
    <cellStyle name="Note 3 61 6 2" xfId="28520"/>
    <cellStyle name="Note 3 61 6 3" xfId="28521"/>
    <cellStyle name="Note 3 61 7" xfId="28507"/>
    <cellStyle name="Note 3 62" xfId="2840"/>
    <cellStyle name="Note 3 62 2" xfId="7021"/>
    <cellStyle name="Note 3 62 2 2" xfId="28524"/>
    <cellStyle name="Note 3 62 2 2 2" xfId="28525"/>
    <cellStyle name="Note 3 62 2 3" xfId="28526"/>
    <cellStyle name="Note 3 62 2 3 2" xfId="28527"/>
    <cellStyle name="Note 3 62 2 4" xfId="28528"/>
    <cellStyle name="Note 3 62 2 5" xfId="28523"/>
    <cellStyle name="Note 3 62 3" xfId="5406"/>
    <cellStyle name="Note 3 62 3 2" xfId="28530"/>
    <cellStyle name="Note 3 62 3 3" xfId="28529"/>
    <cellStyle name="Note 3 62 4" xfId="28531"/>
    <cellStyle name="Note 3 62 4 2" xfId="28532"/>
    <cellStyle name="Note 3 62 5" xfId="28533"/>
    <cellStyle name="Note 3 62 6" xfId="28534"/>
    <cellStyle name="Note 3 62 6 2" xfId="28535"/>
    <cellStyle name="Note 3 62 6 3" xfId="28536"/>
    <cellStyle name="Note 3 62 7" xfId="28522"/>
    <cellStyle name="Note 3 63" xfId="2841"/>
    <cellStyle name="Note 3 63 2" xfId="7022"/>
    <cellStyle name="Note 3 63 2 2" xfId="28539"/>
    <cellStyle name="Note 3 63 2 2 2" xfId="28540"/>
    <cellStyle name="Note 3 63 2 3" xfId="28541"/>
    <cellStyle name="Note 3 63 2 3 2" xfId="28542"/>
    <cellStyle name="Note 3 63 2 4" xfId="28543"/>
    <cellStyle name="Note 3 63 2 5" xfId="28538"/>
    <cellStyle name="Note 3 63 3" xfId="5407"/>
    <cellStyle name="Note 3 63 3 2" xfId="28545"/>
    <cellStyle name="Note 3 63 3 3" xfId="28544"/>
    <cellStyle name="Note 3 63 4" xfId="28546"/>
    <cellStyle name="Note 3 63 4 2" xfId="28547"/>
    <cellStyle name="Note 3 63 5" xfId="28548"/>
    <cellStyle name="Note 3 63 6" xfId="28549"/>
    <cellStyle name="Note 3 63 6 2" xfId="28550"/>
    <cellStyle name="Note 3 63 6 3" xfId="28551"/>
    <cellStyle name="Note 3 63 7" xfId="28537"/>
    <cellStyle name="Note 3 64" xfId="2842"/>
    <cellStyle name="Note 3 64 2" xfId="7023"/>
    <cellStyle name="Note 3 64 2 2" xfId="28554"/>
    <cellStyle name="Note 3 64 2 2 2" xfId="28555"/>
    <cellStyle name="Note 3 64 2 3" xfId="28556"/>
    <cellStyle name="Note 3 64 2 3 2" xfId="28557"/>
    <cellStyle name="Note 3 64 2 4" xfId="28558"/>
    <cellStyle name="Note 3 64 2 5" xfId="28553"/>
    <cellStyle name="Note 3 64 3" xfId="5408"/>
    <cellStyle name="Note 3 64 3 2" xfId="28560"/>
    <cellStyle name="Note 3 64 3 3" xfId="28559"/>
    <cellStyle name="Note 3 64 4" xfId="28561"/>
    <cellStyle name="Note 3 64 4 2" xfId="28562"/>
    <cellStyle name="Note 3 64 5" xfId="28563"/>
    <cellStyle name="Note 3 64 6" xfId="28564"/>
    <cellStyle name="Note 3 64 6 2" xfId="28565"/>
    <cellStyle name="Note 3 64 6 3" xfId="28566"/>
    <cellStyle name="Note 3 64 7" xfId="28552"/>
    <cellStyle name="Note 3 65" xfId="2843"/>
    <cellStyle name="Note 3 65 2" xfId="7024"/>
    <cellStyle name="Note 3 65 2 2" xfId="28569"/>
    <cellStyle name="Note 3 65 2 2 2" xfId="28570"/>
    <cellStyle name="Note 3 65 2 3" xfId="28571"/>
    <cellStyle name="Note 3 65 2 3 2" xfId="28572"/>
    <cellStyle name="Note 3 65 2 4" xfId="28573"/>
    <cellStyle name="Note 3 65 2 5" xfId="28568"/>
    <cellStyle name="Note 3 65 3" xfId="5409"/>
    <cellStyle name="Note 3 65 3 2" xfId="28575"/>
    <cellStyle name="Note 3 65 3 3" xfId="28574"/>
    <cellStyle name="Note 3 65 4" xfId="28576"/>
    <cellStyle name="Note 3 65 4 2" xfId="28577"/>
    <cellStyle name="Note 3 65 5" xfId="28578"/>
    <cellStyle name="Note 3 65 6" xfId="28579"/>
    <cellStyle name="Note 3 65 6 2" xfId="28580"/>
    <cellStyle name="Note 3 65 6 3" xfId="28581"/>
    <cellStyle name="Note 3 65 7" xfId="28567"/>
    <cellStyle name="Note 3 66" xfId="2844"/>
    <cellStyle name="Note 3 66 2" xfId="7025"/>
    <cellStyle name="Note 3 66 2 2" xfId="28584"/>
    <cellStyle name="Note 3 66 2 2 2" xfId="28585"/>
    <cellStyle name="Note 3 66 2 3" xfId="28586"/>
    <cellStyle name="Note 3 66 2 3 2" xfId="28587"/>
    <cellStyle name="Note 3 66 2 4" xfId="28588"/>
    <cellStyle name="Note 3 66 2 5" xfId="28583"/>
    <cellStyle name="Note 3 66 3" xfId="5410"/>
    <cellStyle name="Note 3 66 3 2" xfId="28590"/>
    <cellStyle name="Note 3 66 3 3" xfId="28589"/>
    <cellStyle name="Note 3 66 4" xfId="28591"/>
    <cellStyle name="Note 3 66 4 2" xfId="28592"/>
    <cellStyle name="Note 3 66 5" xfId="28593"/>
    <cellStyle name="Note 3 66 6" xfId="28594"/>
    <cellStyle name="Note 3 66 6 2" xfId="28595"/>
    <cellStyle name="Note 3 66 6 3" xfId="28596"/>
    <cellStyle name="Note 3 66 7" xfId="28582"/>
    <cellStyle name="Note 3 67" xfId="2845"/>
    <cellStyle name="Note 3 67 2" xfId="7026"/>
    <cellStyle name="Note 3 67 2 2" xfId="28599"/>
    <cellStyle name="Note 3 67 2 2 2" xfId="28600"/>
    <cellStyle name="Note 3 67 2 3" xfId="28601"/>
    <cellStyle name="Note 3 67 2 3 2" xfId="28602"/>
    <cellStyle name="Note 3 67 2 4" xfId="28603"/>
    <cellStyle name="Note 3 67 2 5" xfId="28598"/>
    <cellStyle name="Note 3 67 3" xfId="5411"/>
    <cellStyle name="Note 3 67 3 2" xfId="28605"/>
    <cellStyle name="Note 3 67 3 3" xfId="28604"/>
    <cellStyle name="Note 3 67 4" xfId="28606"/>
    <cellStyle name="Note 3 67 4 2" xfId="28607"/>
    <cellStyle name="Note 3 67 5" xfId="28608"/>
    <cellStyle name="Note 3 67 6" xfId="28609"/>
    <cellStyle name="Note 3 67 6 2" xfId="28610"/>
    <cellStyle name="Note 3 67 6 3" xfId="28611"/>
    <cellStyle name="Note 3 67 7" xfId="28597"/>
    <cellStyle name="Note 3 68" xfId="2846"/>
    <cellStyle name="Note 3 68 2" xfId="7027"/>
    <cellStyle name="Note 3 68 2 2" xfId="28614"/>
    <cellStyle name="Note 3 68 2 2 2" xfId="28615"/>
    <cellStyle name="Note 3 68 2 3" xfId="28616"/>
    <cellStyle name="Note 3 68 2 3 2" xfId="28617"/>
    <cellStyle name="Note 3 68 2 4" xfId="28618"/>
    <cellStyle name="Note 3 68 2 5" xfId="28613"/>
    <cellStyle name="Note 3 68 3" xfId="5412"/>
    <cellStyle name="Note 3 68 3 2" xfId="28620"/>
    <cellStyle name="Note 3 68 3 3" xfId="28619"/>
    <cellStyle name="Note 3 68 4" xfId="28621"/>
    <cellStyle name="Note 3 68 4 2" xfId="28622"/>
    <cellStyle name="Note 3 68 5" xfId="28623"/>
    <cellStyle name="Note 3 68 6" xfId="28624"/>
    <cellStyle name="Note 3 68 6 2" xfId="28625"/>
    <cellStyle name="Note 3 68 6 3" xfId="28626"/>
    <cellStyle name="Note 3 68 7" xfId="28612"/>
    <cellStyle name="Note 3 69" xfId="2847"/>
    <cellStyle name="Note 3 69 2" xfId="7028"/>
    <cellStyle name="Note 3 69 2 2" xfId="28629"/>
    <cellStyle name="Note 3 69 2 2 2" xfId="28630"/>
    <cellStyle name="Note 3 69 2 3" xfId="28631"/>
    <cellStyle name="Note 3 69 2 3 2" xfId="28632"/>
    <cellStyle name="Note 3 69 2 4" xfId="28633"/>
    <cellStyle name="Note 3 69 2 5" xfId="28628"/>
    <cellStyle name="Note 3 69 3" xfId="5413"/>
    <cellStyle name="Note 3 69 3 2" xfId="28635"/>
    <cellStyle name="Note 3 69 3 3" xfId="28634"/>
    <cellStyle name="Note 3 69 4" xfId="28636"/>
    <cellStyle name="Note 3 69 4 2" xfId="28637"/>
    <cellStyle name="Note 3 69 5" xfId="28638"/>
    <cellStyle name="Note 3 69 6" xfId="28639"/>
    <cellStyle name="Note 3 69 6 2" xfId="28640"/>
    <cellStyle name="Note 3 69 6 3" xfId="28641"/>
    <cellStyle name="Note 3 69 7" xfId="28627"/>
    <cellStyle name="Note 3 7" xfId="2848"/>
    <cellStyle name="Note 3 7 2" xfId="7029"/>
    <cellStyle name="Note 3 7 2 2" xfId="28644"/>
    <cellStyle name="Note 3 7 2 2 2" xfId="28645"/>
    <cellStyle name="Note 3 7 2 3" xfId="28646"/>
    <cellStyle name="Note 3 7 2 3 2" xfId="28647"/>
    <cellStyle name="Note 3 7 2 4" xfId="28648"/>
    <cellStyle name="Note 3 7 2 5" xfId="28643"/>
    <cellStyle name="Note 3 7 3" xfId="5414"/>
    <cellStyle name="Note 3 7 3 2" xfId="28650"/>
    <cellStyle name="Note 3 7 3 3" xfId="28649"/>
    <cellStyle name="Note 3 7 4" xfId="28651"/>
    <cellStyle name="Note 3 7 4 2" xfId="28652"/>
    <cellStyle name="Note 3 7 5" xfId="28653"/>
    <cellStyle name="Note 3 7 6" xfId="28654"/>
    <cellStyle name="Note 3 7 6 2" xfId="28655"/>
    <cellStyle name="Note 3 7 6 3" xfId="28656"/>
    <cellStyle name="Note 3 7 7" xfId="28642"/>
    <cellStyle name="Note 3 70" xfId="2849"/>
    <cellStyle name="Note 3 70 2" xfId="7030"/>
    <cellStyle name="Note 3 70 2 2" xfId="28659"/>
    <cellStyle name="Note 3 70 2 2 2" xfId="28660"/>
    <cellStyle name="Note 3 70 2 3" xfId="28661"/>
    <cellStyle name="Note 3 70 2 3 2" xfId="28662"/>
    <cellStyle name="Note 3 70 2 4" xfId="28663"/>
    <cellStyle name="Note 3 70 2 5" xfId="28658"/>
    <cellStyle name="Note 3 70 3" xfId="5415"/>
    <cellStyle name="Note 3 70 3 2" xfId="28665"/>
    <cellStyle name="Note 3 70 3 3" xfId="28664"/>
    <cellStyle name="Note 3 70 4" xfId="28666"/>
    <cellStyle name="Note 3 70 4 2" xfId="28667"/>
    <cellStyle name="Note 3 70 5" xfId="28668"/>
    <cellStyle name="Note 3 70 6" xfId="28669"/>
    <cellStyle name="Note 3 70 6 2" xfId="28670"/>
    <cellStyle name="Note 3 70 6 3" xfId="28671"/>
    <cellStyle name="Note 3 70 7" xfId="28657"/>
    <cellStyle name="Note 3 71" xfId="2850"/>
    <cellStyle name="Note 3 71 2" xfId="7031"/>
    <cellStyle name="Note 3 71 2 2" xfId="28674"/>
    <cellStyle name="Note 3 71 2 2 2" xfId="28675"/>
    <cellStyle name="Note 3 71 2 3" xfId="28676"/>
    <cellStyle name="Note 3 71 2 3 2" xfId="28677"/>
    <cellStyle name="Note 3 71 2 4" xfId="28678"/>
    <cellStyle name="Note 3 71 2 5" xfId="28673"/>
    <cellStyle name="Note 3 71 3" xfId="5416"/>
    <cellStyle name="Note 3 71 3 2" xfId="28680"/>
    <cellStyle name="Note 3 71 3 3" xfId="28679"/>
    <cellStyle name="Note 3 71 4" xfId="28681"/>
    <cellStyle name="Note 3 71 4 2" xfId="28682"/>
    <cellStyle name="Note 3 71 5" xfId="28683"/>
    <cellStyle name="Note 3 71 6" xfId="28684"/>
    <cellStyle name="Note 3 71 6 2" xfId="28685"/>
    <cellStyle name="Note 3 71 6 3" xfId="28686"/>
    <cellStyle name="Note 3 71 7" xfId="28672"/>
    <cellStyle name="Note 3 72" xfId="2851"/>
    <cellStyle name="Note 3 72 2" xfId="7032"/>
    <cellStyle name="Note 3 72 2 2" xfId="28689"/>
    <cellStyle name="Note 3 72 2 2 2" xfId="28690"/>
    <cellStyle name="Note 3 72 2 3" xfId="28691"/>
    <cellStyle name="Note 3 72 2 3 2" xfId="28692"/>
    <cellStyle name="Note 3 72 2 4" xfId="28693"/>
    <cellStyle name="Note 3 72 2 5" xfId="28688"/>
    <cellStyle name="Note 3 72 3" xfId="5417"/>
    <cellStyle name="Note 3 72 3 2" xfId="28695"/>
    <cellStyle name="Note 3 72 3 3" xfId="28694"/>
    <cellStyle name="Note 3 72 4" xfId="28696"/>
    <cellStyle name="Note 3 72 4 2" xfId="28697"/>
    <cellStyle name="Note 3 72 5" xfId="28698"/>
    <cellStyle name="Note 3 72 6" xfId="28699"/>
    <cellStyle name="Note 3 72 6 2" xfId="28700"/>
    <cellStyle name="Note 3 72 6 3" xfId="28701"/>
    <cellStyle name="Note 3 72 7" xfId="28687"/>
    <cellStyle name="Note 3 73" xfId="2852"/>
    <cellStyle name="Note 3 73 2" xfId="7033"/>
    <cellStyle name="Note 3 73 2 2" xfId="28704"/>
    <cellStyle name="Note 3 73 2 2 2" xfId="28705"/>
    <cellStyle name="Note 3 73 2 3" xfId="28706"/>
    <cellStyle name="Note 3 73 2 3 2" xfId="28707"/>
    <cellStyle name="Note 3 73 2 4" xfId="28708"/>
    <cellStyle name="Note 3 73 2 5" xfId="28703"/>
    <cellStyle name="Note 3 73 3" xfId="5418"/>
    <cellStyle name="Note 3 73 3 2" xfId="28710"/>
    <cellStyle name="Note 3 73 3 3" xfId="28709"/>
    <cellStyle name="Note 3 73 4" xfId="28711"/>
    <cellStyle name="Note 3 73 4 2" xfId="28712"/>
    <cellStyle name="Note 3 73 5" xfId="28713"/>
    <cellStyle name="Note 3 73 6" xfId="28714"/>
    <cellStyle name="Note 3 73 6 2" xfId="28715"/>
    <cellStyle name="Note 3 73 6 3" xfId="28716"/>
    <cellStyle name="Note 3 73 7" xfId="28702"/>
    <cellStyle name="Note 3 74" xfId="2853"/>
    <cellStyle name="Note 3 74 2" xfId="7034"/>
    <cellStyle name="Note 3 74 2 2" xfId="28719"/>
    <cellStyle name="Note 3 74 2 2 2" xfId="28720"/>
    <cellStyle name="Note 3 74 2 3" xfId="28721"/>
    <cellStyle name="Note 3 74 2 3 2" xfId="28722"/>
    <cellStyle name="Note 3 74 2 4" xfId="28723"/>
    <cellStyle name="Note 3 74 2 5" xfId="28718"/>
    <cellStyle name="Note 3 74 3" xfId="5419"/>
    <cellStyle name="Note 3 74 3 2" xfId="28725"/>
    <cellStyle name="Note 3 74 3 3" xfId="28724"/>
    <cellStyle name="Note 3 74 4" xfId="28726"/>
    <cellStyle name="Note 3 74 4 2" xfId="28727"/>
    <cellStyle name="Note 3 74 5" xfId="28728"/>
    <cellStyle name="Note 3 74 6" xfId="28729"/>
    <cellStyle name="Note 3 74 6 2" xfId="28730"/>
    <cellStyle name="Note 3 74 6 3" xfId="28731"/>
    <cellStyle name="Note 3 74 7" xfId="28717"/>
    <cellStyle name="Note 3 75" xfId="2854"/>
    <cellStyle name="Note 3 75 2" xfId="7035"/>
    <cellStyle name="Note 3 75 2 2" xfId="28734"/>
    <cellStyle name="Note 3 75 2 2 2" xfId="28735"/>
    <cellStyle name="Note 3 75 2 3" xfId="28736"/>
    <cellStyle name="Note 3 75 2 3 2" xfId="28737"/>
    <cellStyle name="Note 3 75 2 4" xfId="28738"/>
    <cellStyle name="Note 3 75 2 5" xfId="28733"/>
    <cellStyle name="Note 3 75 3" xfId="5420"/>
    <cellStyle name="Note 3 75 3 2" xfId="28740"/>
    <cellStyle name="Note 3 75 3 3" xfId="28739"/>
    <cellStyle name="Note 3 75 4" xfId="28741"/>
    <cellStyle name="Note 3 75 4 2" xfId="28742"/>
    <cellStyle name="Note 3 75 5" xfId="28743"/>
    <cellStyle name="Note 3 75 6" xfId="28744"/>
    <cellStyle name="Note 3 75 6 2" xfId="28745"/>
    <cellStyle name="Note 3 75 6 3" xfId="28746"/>
    <cellStyle name="Note 3 75 7" xfId="28732"/>
    <cellStyle name="Note 3 76" xfId="2855"/>
    <cellStyle name="Note 3 76 2" xfId="7036"/>
    <cellStyle name="Note 3 76 2 2" xfId="28749"/>
    <cellStyle name="Note 3 76 2 2 2" xfId="28750"/>
    <cellStyle name="Note 3 76 2 3" xfId="28751"/>
    <cellStyle name="Note 3 76 2 3 2" xfId="28752"/>
    <cellStyle name="Note 3 76 2 4" xfId="28753"/>
    <cellStyle name="Note 3 76 2 5" xfId="28748"/>
    <cellStyle name="Note 3 76 3" xfId="5421"/>
    <cellStyle name="Note 3 76 3 2" xfId="28755"/>
    <cellStyle name="Note 3 76 3 3" xfId="28754"/>
    <cellStyle name="Note 3 76 4" xfId="28756"/>
    <cellStyle name="Note 3 76 4 2" xfId="28757"/>
    <cellStyle name="Note 3 76 5" xfId="28758"/>
    <cellStyle name="Note 3 76 6" xfId="28759"/>
    <cellStyle name="Note 3 76 6 2" xfId="28760"/>
    <cellStyle name="Note 3 76 6 3" xfId="28761"/>
    <cellStyle name="Note 3 76 7" xfId="28747"/>
    <cellStyle name="Note 3 77" xfId="2856"/>
    <cellStyle name="Note 3 77 2" xfId="7037"/>
    <cellStyle name="Note 3 77 2 2" xfId="28764"/>
    <cellStyle name="Note 3 77 2 2 2" xfId="28765"/>
    <cellStyle name="Note 3 77 2 3" xfId="28766"/>
    <cellStyle name="Note 3 77 2 3 2" xfId="28767"/>
    <cellStyle name="Note 3 77 2 4" xfId="28768"/>
    <cellStyle name="Note 3 77 2 5" xfId="28763"/>
    <cellStyle name="Note 3 77 3" xfId="5422"/>
    <cellStyle name="Note 3 77 3 2" xfId="28770"/>
    <cellStyle name="Note 3 77 3 3" xfId="28769"/>
    <cellStyle name="Note 3 77 4" xfId="28771"/>
    <cellStyle name="Note 3 77 4 2" xfId="28772"/>
    <cellStyle name="Note 3 77 5" xfId="28773"/>
    <cellStyle name="Note 3 77 6" xfId="28774"/>
    <cellStyle name="Note 3 77 6 2" xfId="28775"/>
    <cellStyle name="Note 3 77 6 3" xfId="28776"/>
    <cellStyle name="Note 3 77 7" xfId="28762"/>
    <cellStyle name="Note 3 78" xfId="2857"/>
    <cellStyle name="Note 3 78 2" xfId="7038"/>
    <cellStyle name="Note 3 78 2 2" xfId="28779"/>
    <cellStyle name="Note 3 78 2 2 2" xfId="28780"/>
    <cellStyle name="Note 3 78 2 3" xfId="28781"/>
    <cellStyle name="Note 3 78 2 3 2" xfId="28782"/>
    <cellStyle name="Note 3 78 2 4" xfId="28783"/>
    <cellStyle name="Note 3 78 2 5" xfId="28778"/>
    <cellStyle name="Note 3 78 3" xfId="5423"/>
    <cellStyle name="Note 3 78 3 2" xfId="28785"/>
    <cellStyle name="Note 3 78 3 3" xfId="28784"/>
    <cellStyle name="Note 3 78 4" xfId="28786"/>
    <cellStyle name="Note 3 78 4 2" xfId="28787"/>
    <cellStyle name="Note 3 78 5" xfId="28788"/>
    <cellStyle name="Note 3 78 6" xfId="28789"/>
    <cellStyle name="Note 3 78 6 2" xfId="28790"/>
    <cellStyle name="Note 3 78 6 3" xfId="28791"/>
    <cellStyle name="Note 3 78 7" xfId="28777"/>
    <cellStyle name="Note 3 79" xfId="2858"/>
    <cellStyle name="Note 3 79 2" xfId="7039"/>
    <cellStyle name="Note 3 79 2 2" xfId="28794"/>
    <cellStyle name="Note 3 79 2 2 2" xfId="28795"/>
    <cellStyle name="Note 3 79 2 3" xfId="28796"/>
    <cellStyle name="Note 3 79 2 3 2" xfId="28797"/>
    <cellStyle name="Note 3 79 2 4" xfId="28798"/>
    <cellStyle name="Note 3 79 2 5" xfId="28793"/>
    <cellStyle name="Note 3 79 3" xfId="5424"/>
    <cellStyle name="Note 3 79 3 2" xfId="28800"/>
    <cellStyle name="Note 3 79 3 3" xfId="28799"/>
    <cellStyle name="Note 3 79 4" xfId="28801"/>
    <cellStyle name="Note 3 79 4 2" xfId="28802"/>
    <cellStyle name="Note 3 79 5" xfId="28803"/>
    <cellStyle name="Note 3 79 6" xfId="28804"/>
    <cellStyle name="Note 3 79 6 2" xfId="28805"/>
    <cellStyle name="Note 3 79 6 3" xfId="28806"/>
    <cellStyle name="Note 3 79 7" xfId="28792"/>
    <cellStyle name="Note 3 8" xfId="2859"/>
    <cellStyle name="Note 3 8 2" xfId="7040"/>
    <cellStyle name="Note 3 8 2 2" xfId="28809"/>
    <cellStyle name="Note 3 8 2 2 2" xfId="28810"/>
    <cellStyle name="Note 3 8 2 3" xfId="28811"/>
    <cellStyle name="Note 3 8 2 3 2" xfId="28812"/>
    <cellStyle name="Note 3 8 2 4" xfId="28813"/>
    <cellStyle name="Note 3 8 2 5" xfId="28808"/>
    <cellStyle name="Note 3 8 3" xfId="5425"/>
    <cellStyle name="Note 3 8 3 2" xfId="28815"/>
    <cellStyle name="Note 3 8 3 3" xfId="28814"/>
    <cellStyle name="Note 3 8 4" xfId="28816"/>
    <cellStyle name="Note 3 8 4 2" xfId="28817"/>
    <cellStyle name="Note 3 8 5" xfId="28818"/>
    <cellStyle name="Note 3 8 6" xfId="28819"/>
    <cellStyle name="Note 3 8 6 2" xfId="28820"/>
    <cellStyle name="Note 3 8 6 3" xfId="28821"/>
    <cellStyle name="Note 3 8 7" xfId="28807"/>
    <cellStyle name="Note 3 80" xfId="2860"/>
    <cellStyle name="Note 3 80 2" xfId="7041"/>
    <cellStyle name="Note 3 80 2 2" xfId="28824"/>
    <cellStyle name="Note 3 80 2 2 2" xfId="28825"/>
    <cellStyle name="Note 3 80 2 3" xfId="28826"/>
    <cellStyle name="Note 3 80 2 3 2" xfId="28827"/>
    <cellStyle name="Note 3 80 2 4" xfId="28828"/>
    <cellStyle name="Note 3 80 2 5" xfId="28823"/>
    <cellStyle name="Note 3 80 3" xfId="5426"/>
    <cellStyle name="Note 3 80 3 2" xfId="28830"/>
    <cellStyle name="Note 3 80 3 3" xfId="28829"/>
    <cellStyle name="Note 3 80 4" xfId="28831"/>
    <cellStyle name="Note 3 80 4 2" xfId="28832"/>
    <cellStyle name="Note 3 80 5" xfId="28833"/>
    <cellStyle name="Note 3 80 6" xfId="28834"/>
    <cellStyle name="Note 3 80 6 2" xfId="28835"/>
    <cellStyle name="Note 3 80 6 3" xfId="28836"/>
    <cellStyle name="Note 3 80 7" xfId="28822"/>
    <cellStyle name="Note 3 81" xfId="2861"/>
    <cellStyle name="Note 3 81 2" xfId="7042"/>
    <cellStyle name="Note 3 81 2 2" xfId="28839"/>
    <cellStyle name="Note 3 81 2 2 2" xfId="28840"/>
    <cellStyle name="Note 3 81 2 3" xfId="28841"/>
    <cellStyle name="Note 3 81 2 3 2" xfId="28842"/>
    <cellStyle name="Note 3 81 2 4" xfId="28843"/>
    <cellStyle name="Note 3 81 2 5" xfId="28838"/>
    <cellStyle name="Note 3 81 3" xfId="5427"/>
    <cellStyle name="Note 3 81 3 2" xfId="28845"/>
    <cellStyle name="Note 3 81 3 3" xfId="28844"/>
    <cellStyle name="Note 3 81 4" xfId="28846"/>
    <cellStyle name="Note 3 81 4 2" xfId="28847"/>
    <cellStyle name="Note 3 81 5" xfId="28848"/>
    <cellStyle name="Note 3 81 6" xfId="28849"/>
    <cellStyle name="Note 3 81 6 2" xfId="28850"/>
    <cellStyle name="Note 3 81 6 3" xfId="28851"/>
    <cellStyle name="Note 3 81 7" xfId="28837"/>
    <cellStyle name="Note 3 82" xfId="2862"/>
    <cellStyle name="Note 3 82 2" xfId="7043"/>
    <cellStyle name="Note 3 82 2 2" xfId="28854"/>
    <cellStyle name="Note 3 82 2 2 2" xfId="28855"/>
    <cellStyle name="Note 3 82 2 3" xfId="28856"/>
    <cellStyle name="Note 3 82 2 3 2" xfId="28857"/>
    <cellStyle name="Note 3 82 2 4" xfId="28858"/>
    <cellStyle name="Note 3 82 2 5" xfId="28853"/>
    <cellStyle name="Note 3 82 3" xfId="5428"/>
    <cellStyle name="Note 3 82 3 2" xfId="28860"/>
    <cellStyle name="Note 3 82 3 3" xfId="28859"/>
    <cellStyle name="Note 3 82 4" xfId="28861"/>
    <cellStyle name="Note 3 82 4 2" xfId="28862"/>
    <cellStyle name="Note 3 82 5" xfId="28863"/>
    <cellStyle name="Note 3 82 6" xfId="28864"/>
    <cellStyle name="Note 3 82 6 2" xfId="28865"/>
    <cellStyle name="Note 3 82 6 3" xfId="28866"/>
    <cellStyle name="Note 3 82 7" xfId="28852"/>
    <cellStyle name="Note 3 83" xfId="2863"/>
    <cellStyle name="Note 3 83 2" xfId="7044"/>
    <cellStyle name="Note 3 83 2 2" xfId="28869"/>
    <cellStyle name="Note 3 83 2 2 2" xfId="28870"/>
    <cellStyle name="Note 3 83 2 3" xfId="28871"/>
    <cellStyle name="Note 3 83 2 3 2" xfId="28872"/>
    <cellStyle name="Note 3 83 2 4" xfId="28873"/>
    <cellStyle name="Note 3 83 2 5" xfId="28868"/>
    <cellStyle name="Note 3 83 3" xfId="5429"/>
    <cellStyle name="Note 3 83 3 2" xfId="28875"/>
    <cellStyle name="Note 3 83 3 3" xfId="28874"/>
    <cellStyle name="Note 3 83 4" xfId="28876"/>
    <cellStyle name="Note 3 83 4 2" xfId="28877"/>
    <cellStyle name="Note 3 83 5" xfId="28878"/>
    <cellStyle name="Note 3 83 6" xfId="28879"/>
    <cellStyle name="Note 3 83 6 2" xfId="28880"/>
    <cellStyle name="Note 3 83 6 3" xfId="28881"/>
    <cellStyle name="Note 3 83 7" xfId="28867"/>
    <cellStyle name="Note 3 84" xfId="2864"/>
    <cellStyle name="Note 3 84 2" xfId="7045"/>
    <cellStyle name="Note 3 84 2 2" xfId="28884"/>
    <cellStyle name="Note 3 84 2 2 2" xfId="28885"/>
    <cellStyle name="Note 3 84 2 3" xfId="28886"/>
    <cellStyle name="Note 3 84 2 3 2" xfId="28887"/>
    <cellStyle name="Note 3 84 2 4" xfId="28888"/>
    <cellStyle name="Note 3 84 2 5" xfId="28883"/>
    <cellStyle name="Note 3 84 3" xfId="5430"/>
    <cellStyle name="Note 3 84 3 2" xfId="28890"/>
    <cellStyle name="Note 3 84 3 3" xfId="28889"/>
    <cellStyle name="Note 3 84 4" xfId="28891"/>
    <cellStyle name="Note 3 84 4 2" xfId="28892"/>
    <cellStyle name="Note 3 84 5" xfId="28893"/>
    <cellStyle name="Note 3 84 6" xfId="28894"/>
    <cellStyle name="Note 3 84 6 2" xfId="28895"/>
    <cellStyle name="Note 3 84 6 3" xfId="28896"/>
    <cellStyle name="Note 3 84 7" xfId="28882"/>
    <cellStyle name="Note 3 85" xfId="2865"/>
    <cellStyle name="Note 3 85 2" xfId="7046"/>
    <cellStyle name="Note 3 85 2 2" xfId="28899"/>
    <cellStyle name="Note 3 85 2 2 2" xfId="28900"/>
    <cellStyle name="Note 3 85 2 3" xfId="28901"/>
    <cellStyle name="Note 3 85 2 3 2" xfId="28902"/>
    <cellStyle name="Note 3 85 2 4" xfId="28903"/>
    <cellStyle name="Note 3 85 2 5" xfId="28898"/>
    <cellStyle name="Note 3 85 3" xfId="5431"/>
    <cellStyle name="Note 3 85 3 2" xfId="28905"/>
    <cellStyle name="Note 3 85 3 3" xfId="28904"/>
    <cellStyle name="Note 3 85 4" xfId="28906"/>
    <cellStyle name="Note 3 85 4 2" xfId="28907"/>
    <cellStyle name="Note 3 85 5" xfId="28908"/>
    <cellStyle name="Note 3 85 6" xfId="28909"/>
    <cellStyle name="Note 3 85 6 2" xfId="28910"/>
    <cellStyle name="Note 3 85 6 3" xfId="28911"/>
    <cellStyle name="Note 3 85 7" xfId="28897"/>
    <cellStyle name="Note 3 86" xfId="2866"/>
    <cellStyle name="Note 3 86 2" xfId="7047"/>
    <cellStyle name="Note 3 86 2 2" xfId="28914"/>
    <cellStyle name="Note 3 86 2 2 2" xfId="28915"/>
    <cellStyle name="Note 3 86 2 3" xfId="28916"/>
    <cellStyle name="Note 3 86 2 3 2" xfId="28917"/>
    <cellStyle name="Note 3 86 2 4" xfId="28918"/>
    <cellStyle name="Note 3 86 2 5" xfId="28913"/>
    <cellStyle name="Note 3 86 3" xfId="5432"/>
    <cellStyle name="Note 3 86 3 2" xfId="28920"/>
    <cellStyle name="Note 3 86 3 3" xfId="28919"/>
    <cellStyle name="Note 3 86 4" xfId="28921"/>
    <cellStyle name="Note 3 86 4 2" xfId="28922"/>
    <cellStyle name="Note 3 86 5" xfId="28923"/>
    <cellStyle name="Note 3 86 6" xfId="28924"/>
    <cellStyle name="Note 3 86 6 2" xfId="28925"/>
    <cellStyle name="Note 3 86 6 3" xfId="28926"/>
    <cellStyle name="Note 3 86 7" xfId="28912"/>
    <cellStyle name="Note 3 87" xfId="2867"/>
    <cellStyle name="Note 3 87 2" xfId="7048"/>
    <cellStyle name="Note 3 87 2 2" xfId="28929"/>
    <cellStyle name="Note 3 87 2 2 2" xfId="28930"/>
    <cellStyle name="Note 3 87 2 3" xfId="28931"/>
    <cellStyle name="Note 3 87 2 3 2" xfId="28932"/>
    <cellStyle name="Note 3 87 2 4" xfId="28933"/>
    <cellStyle name="Note 3 87 2 5" xfId="28928"/>
    <cellStyle name="Note 3 87 3" xfId="5433"/>
    <cellStyle name="Note 3 87 3 2" xfId="28935"/>
    <cellStyle name="Note 3 87 3 3" xfId="28934"/>
    <cellStyle name="Note 3 87 4" xfId="28936"/>
    <cellStyle name="Note 3 87 4 2" xfId="28937"/>
    <cellStyle name="Note 3 87 5" xfId="28938"/>
    <cellStyle name="Note 3 87 6" xfId="28939"/>
    <cellStyle name="Note 3 87 6 2" xfId="28940"/>
    <cellStyle name="Note 3 87 6 3" xfId="28941"/>
    <cellStyle name="Note 3 87 7" xfId="28927"/>
    <cellStyle name="Note 3 88" xfId="2868"/>
    <cellStyle name="Note 3 88 2" xfId="7049"/>
    <cellStyle name="Note 3 88 2 2" xfId="28944"/>
    <cellStyle name="Note 3 88 2 2 2" xfId="28945"/>
    <cellStyle name="Note 3 88 2 3" xfId="28946"/>
    <cellStyle name="Note 3 88 2 3 2" xfId="28947"/>
    <cellStyle name="Note 3 88 2 4" xfId="28948"/>
    <cellStyle name="Note 3 88 2 5" xfId="28943"/>
    <cellStyle name="Note 3 88 3" xfId="5434"/>
    <cellStyle name="Note 3 88 3 2" xfId="28950"/>
    <cellStyle name="Note 3 88 3 3" xfId="28949"/>
    <cellStyle name="Note 3 88 4" xfId="28951"/>
    <cellStyle name="Note 3 88 4 2" xfId="28952"/>
    <cellStyle name="Note 3 88 5" xfId="28953"/>
    <cellStyle name="Note 3 88 6" xfId="28954"/>
    <cellStyle name="Note 3 88 6 2" xfId="28955"/>
    <cellStyle name="Note 3 88 6 3" xfId="28956"/>
    <cellStyle name="Note 3 88 7" xfId="28942"/>
    <cellStyle name="Note 3 89" xfId="2869"/>
    <cellStyle name="Note 3 89 2" xfId="7050"/>
    <cellStyle name="Note 3 89 2 2" xfId="28959"/>
    <cellStyle name="Note 3 89 2 2 2" xfId="28960"/>
    <cellStyle name="Note 3 89 2 3" xfId="28961"/>
    <cellStyle name="Note 3 89 2 3 2" xfId="28962"/>
    <cellStyle name="Note 3 89 2 4" xfId="28963"/>
    <cellStyle name="Note 3 89 2 5" xfId="28958"/>
    <cellStyle name="Note 3 89 3" xfId="5435"/>
    <cellStyle name="Note 3 89 3 2" xfId="28965"/>
    <cellStyle name="Note 3 89 3 3" xfId="28964"/>
    <cellStyle name="Note 3 89 4" xfId="28966"/>
    <cellStyle name="Note 3 89 4 2" xfId="28967"/>
    <cellStyle name="Note 3 89 5" xfId="28968"/>
    <cellStyle name="Note 3 89 6" xfId="28969"/>
    <cellStyle name="Note 3 89 6 2" xfId="28970"/>
    <cellStyle name="Note 3 89 6 3" xfId="28971"/>
    <cellStyle name="Note 3 89 7" xfId="28957"/>
    <cellStyle name="Note 3 9" xfId="2870"/>
    <cellStyle name="Note 3 9 2" xfId="7051"/>
    <cellStyle name="Note 3 9 2 2" xfId="28974"/>
    <cellStyle name="Note 3 9 2 2 2" xfId="28975"/>
    <cellStyle name="Note 3 9 2 3" xfId="28976"/>
    <cellStyle name="Note 3 9 2 3 2" xfId="28977"/>
    <cellStyle name="Note 3 9 2 4" xfId="28978"/>
    <cellStyle name="Note 3 9 2 5" xfId="28973"/>
    <cellStyle name="Note 3 9 3" xfId="5436"/>
    <cellStyle name="Note 3 9 3 2" xfId="28980"/>
    <cellStyle name="Note 3 9 3 3" xfId="28979"/>
    <cellStyle name="Note 3 9 4" xfId="28981"/>
    <cellStyle name="Note 3 9 4 2" xfId="28982"/>
    <cellStyle name="Note 3 9 5" xfId="28983"/>
    <cellStyle name="Note 3 9 6" xfId="28984"/>
    <cellStyle name="Note 3 9 6 2" xfId="28985"/>
    <cellStyle name="Note 3 9 6 3" xfId="28986"/>
    <cellStyle name="Note 3 9 7" xfId="28972"/>
    <cellStyle name="Note 3 90" xfId="2871"/>
    <cellStyle name="Note 3 90 2" xfId="7052"/>
    <cellStyle name="Note 3 90 2 2" xfId="28989"/>
    <cellStyle name="Note 3 90 2 2 2" xfId="28990"/>
    <cellStyle name="Note 3 90 2 3" xfId="28991"/>
    <cellStyle name="Note 3 90 2 3 2" xfId="28992"/>
    <cellStyle name="Note 3 90 2 4" xfId="28993"/>
    <cellStyle name="Note 3 90 2 5" xfId="28988"/>
    <cellStyle name="Note 3 90 3" xfId="5437"/>
    <cellStyle name="Note 3 90 3 2" xfId="28995"/>
    <cellStyle name="Note 3 90 3 3" xfId="28994"/>
    <cellStyle name="Note 3 90 4" xfId="28996"/>
    <cellStyle name="Note 3 90 4 2" xfId="28997"/>
    <cellStyle name="Note 3 90 5" xfId="28998"/>
    <cellStyle name="Note 3 90 6" xfId="28999"/>
    <cellStyle name="Note 3 90 6 2" xfId="29000"/>
    <cellStyle name="Note 3 90 6 3" xfId="29001"/>
    <cellStyle name="Note 3 90 7" xfId="28987"/>
    <cellStyle name="Note 3 91" xfId="2872"/>
    <cellStyle name="Note 3 91 2" xfId="7053"/>
    <cellStyle name="Note 3 91 2 2" xfId="29004"/>
    <cellStyle name="Note 3 91 2 2 2" xfId="29005"/>
    <cellStyle name="Note 3 91 2 3" xfId="29006"/>
    <cellStyle name="Note 3 91 2 3 2" xfId="29007"/>
    <cellStyle name="Note 3 91 2 4" xfId="29008"/>
    <cellStyle name="Note 3 91 2 5" xfId="29003"/>
    <cellStyle name="Note 3 91 3" xfId="5438"/>
    <cellStyle name="Note 3 91 3 2" xfId="29010"/>
    <cellStyle name="Note 3 91 3 3" xfId="29009"/>
    <cellStyle name="Note 3 91 4" xfId="29011"/>
    <cellStyle name="Note 3 91 4 2" xfId="29012"/>
    <cellStyle name="Note 3 91 5" xfId="29013"/>
    <cellStyle name="Note 3 91 6" xfId="29014"/>
    <cellStyle name="Note 3 91 6 2" xfId="29015"/>
    <cellStyle name="Note 3 91 6 3" xfId="29016"/>
    <cellStyle name="Note 3 91 7" xfId="29002"/>
    <cellStyle name="Note 3 92" xfId="2873"/>
    <cellStyle name="Note 3 92 2" xfId="7054"/>
    <cellStyle name="Note 3 92 2 2" xfId="29019"/>
    <cellStyle name="Note 3 92 2 2 2" xfId="29020"/>
    <cellStyle name="Note 3 92 2 3" xfId="29021"/>
    <cellStyle name="Note 3 92 2 3 2" xfId="29022"/>
    <cellStyle name="Note 3 92 2 4" xfId="29023"/>
    <cellStyle name="Note 3 92 2 5" xfId="29018"/>
    <cellStyle name="Note 3 92 3" xfId="5439"/>
    <cellStyle name="Note 3 92 3 2" xfId="29025"/>
    <cellStyle name="Note 3 92 3 3" xfId="29024"/>
    <cellStyle name="Note 3 92 4" xfId="29026"/>
    <cellStyle name="Note 3 92 4 2" xfId="29027"/>
    <cellStyle name="Note 3 92 5" xfId="29028"/>
    <cellStyle name="Note 3 92 6" xfId="29029"/>
    <cellStyle name="Note 3 92 6 2" xfId="29030"/>
    <cellStyle name="Note 3 92 6 3" xfId="29031"/>
    <cellStyle name="Note 3 92 7" xfId="29017"/>
    <cellStyle name="Note 3 93" xfId="2874"/>
    <cellStyle name="Note 3 93 2" xfId="7055"/>
    <cellStyle name="Note 3 93 2 2" xfId="29034"/>
    <cellStyle name="Note 3 93 2 2 2" xfId="29035"/>
    <cellStyle name="Note 3 93 2 3" xfId="29036"/>
    <cellStyle name="Note 3 93 2 3 2" xfId="29037"/>
    <cellStyle name="Note 3 93 2 4" xfId="29038"/>
    <cellStyle name="Note 3 93 2 5" xfId="29033"/>
    <cellStyle name="Note 3 93 3" xfId="5440"/>
    <cellStyle name="Note 3 93 3 2" xfId="29040"/>
    <cellStyle name="Note 3 93 3 3" xfId="29039"/>
    <cellStyle name="Note 3 93 4" xfId="29041"/>
    <cellStyle name="Note 3 93 4 2" xfId="29042"/>
    <cellStyle name="Note 3 93 5" xfId="29043"/>
    <cellStyle name="Note 3 93 6" xfId="29044"/>
    <cellStyle name="Note 3 93 6 2" xfId="29045"/>
    <cellStyle name="Note 3 93 6 3" xfId="29046"/>
    <cellStyle name="Note 3 93 7" xfId="29032"/>
    <cellStyle name="Note 3 94" xfId="2875"/>
    <cellStyle name="Note 3 94 2" xfId="7056"/>
    <cellStyle name="Note 3 94 2 2" xfId="29049"/>
    <cellStyle name="Note 3 94 2 2 2" xfId="29050"/>
    <cellStyle name="Note 3 94 2 3" xfId="29051"/>
    <cellStyle name="Note 3 94 2 3 2" xfId="29052"/>
    <cellStyle name="Note 3 94 2 4" xfId="29053"/>
    <cellStyle name="Note 3 94 2 5" xfId="29048"/>
    <cellStyle name="Note 3 94 3" xfId="5441"/>
    <cellStyle name="Note 3 94 3 2" xfId="29055"/>
    <cellStyle name="Note 3 94 3 3" xfId="29054"/>
    <cellStyle name="Note 3 94 4" xfId="29056"/>
    <cellStyle name="Note 3 94 4 2" xfId="29057"/>
    <cellStyle name="Note 3 94 5" xfId="29058"/>
    <cellStyle name="Note 3 94 6" xfId="29059"/>
    <cellStyle name="Note 3 94 6 2" xfId="29060"/>
    <cellStyle name="Note 3 94 6 3" xfId="29061"/>
    <cellStyle name="Note 3 94 7" xfId="29047"/>
    <cellStyle name="Note 3 95" xfId="2876"/>
    <cellStyle name="Note 3 95 2" xfId="7057"/>
    <cellStyle name="Note 3 95 2 2" xfId="29064"/>
    <cellStyle name="Note 3 95 2 2 2" xfId="29065"/>
    <cellStyle name="Note 3 95 2 3" xfId="29066"/>
    <cellStyle name="Note 3 95 2 3 2" xfId="29067"/>
    <cellStyle name="Note 3 95 2 4" xfId="29068"/>
    <cellStyle name="Note 3 95 2 5" xfId="29063"/>
    <cellStyle name="Note 3 95 3" xfId="5442"/>
    <cellStyle name="Note 3 95 3 2" xfId="29070"/>
    <cellStyle name="Note 3 95 3 3" xfId="29069"/>
    <cellStyle name="Note 3 95 4" xfId="29071"/>
    <cellStyle name="Note 3 95 4 2" xfId="29072"/>
    <cellStyle name="Note 3 95 5" xfId="29073"/>
    <cellStyle name="Note 3 95 6" xfId="29074"/>
    <cellStyle name="Note 3 95 6 2" xfId="29075"/>
    <cellStyle name="Note 3 95 6 3" xfId="29076"/>
    <cellStyle name="Note 3 95 7" xfId="29062"/>
    <cellStyle name="Note 3 96" xfId="2877"/>
    <cellStyle name="Note 3 96 2" xfId="7058"/>
    <cellStyle name="Note 3 96 2 2" xfId="29079"/>
    <cellStyle name="Note 3 96 2 2 2" xfId="29080"/>
    <cellStyle name="Note 3 96 2 3" xfId="29081"/>
    <cellStyle name="Note 3 96 2 3 2" xfId="29082"/>
    <cellStyle name="Note 3 96 2 4" xfId="29083"/>
    <cellStyle name="Note 3 96 2 5" xfId="29078"/>
    <cellStyle name="Note 3 96 3" xfId="5443"/>
    <cellStyle name="Note 3 96 3 2" xfId="29085"/>
    <cellStyle name="Note 3 96 3 3" xfId="29084"/>
    <cellStyle name="Note 3 96 4" xfId="29086"/>
    <cellStyle name="Note 3 96 4 2" xfId="29087"/>
    <cellStyle name="Note 3 96 5" xfId="29088"/>
    <cellStyle name="Note 3 96 6" xfId="29089"/>
    <cellStyle name="Note 3 96 6 2" xfId="29090"/>
    <cellStyle name="Note 3 96 6 3" xfId="29091"/>
    <cellStyle name="Note 3 96 7" xfId="29077"/>
    <cellStyle name="Note 3 97" xfId="2878"/>
    <cellStyle name="Note 3 97 2" xfId="7059"/>
    <cellStyle name="Note 3 97 2 2" xfId="29094"/>
    <cellStyle name="Note 3 97 2 2 2" xfId="29095"/>
    <cellStyle name="Note 3 97 2 3" xfId="29096"/>
    <cellStyle name="Note 3 97 2 3 2" xfId="29097"/>
    <cellStyle name="Note 3 97 2 4" xfId="29098"/>
    <cellStyle name="Note 3 97 2 5" xfId="29093"/>
    <cellStyle name="Note 3 97 3" xfId="5444"/>
    <cellStyle name="Note 3 97 3 2" xfId="29100"/>
    <cellStyle name="Note 3 97 3 3" xfId="29099"/>
    <cellStyle name="Note 3 97 4" xfId="29101"/>
    <cellStyle name="Note 3 97 4 2" xfId="29102"/>
    <cellStyle name="Note 3 97 5" xfId="29103"/>
    <cellStyle name="Note 3 97 6" xfId="29104"/>
    <cellStyle name="Note 3 97 6 2" xfId="29105"/>
    <cellStyle name="Note 3 97 6 3" xfId="29106"/>
    <cellStyle name="Note 3 97 7" xfId="29092"/>
    <cellStyle name="Note 3 98" xfId="2879"/>
    <cellStyle name="Note 3 98 2" xfId="7060"/>
    <cellStyle name="Note 3 98 2 2" xfId="29109"/>
    <cellStyle name="Note 3 98 2 2 2" xfId="29110"/>
    <cellStyle name="Note 3 98 2 3" xfId="29111"/>
    <cellStyle name="Note 3 98 2 3 2" xfId="29112"/>
    <cellStyle name="Note 3 98 2 4" xfId="29113"/>
    <cellStyle name="Note 3 98 2 5" xfId="29108"/>
    <cellStyle name="Note 3 98 3" xfId="5445"/>
    <cellStyle name="Note 3 98 3 2" xfId="29115"/>
    <cellStyle name="Note 3 98 3 3" xfId="29114"/>
    <cellStyle name="Note 3 98 4" xfId="29116"/>
    <cellStyle name="Note 3 98 4 2" xfId="29117"/>
    <cellStyle name="Note 3 98 5" xfId="29118"/>
    <cellStyle name="Note 3 98 6" xfId="29119"/>
    <cellStyle name="Note 3 98 6 2" xfId="29120"/>
    <cellStyle name="Note 3 98 6 3" xfId="29121"/>
    <cellStyle name="Note 3 98 7" xfId="29107"/>
    <cellStyle name="Note 3 99" xfId="2880"/>
    <cellStyle name="Note 3 99 2" xfId="7061"/>
    <cellStyle name="Note 3 99 2 2" xfId="29124"/>
    <cellStyle name="Note 3 99 2 2 2" xfId="29125"/>
    <cellStyle name="Note 3 99 2 3" xfId="29126"/>
    <cellStyle name="Note 3 99 2 3 2" xfId="29127"/>
    <cellStyle name="Note 3 99 2 4" xfId="29128"/>
    <cellStyle name="Note 3 99 2 5" xfId="29123"/>
    <cellStyle name="Note 3 99 3" xfId="5446"/>
    <cellStyle name="Note 3 99 3 2" xfId="29130"/>
    <cellStyle name="Note 3 99 3 3" xfId="29129"/>
    <cellStyle name="Note 3 99 4" xfId="29131"/>
    <cellStyle name="Note 3 99 4 2" xfId="29132"/>
    <cellStyle name="Note 3 99 5" xfId="29133"/>
    <cellStyle name="Note 3 99 6" xfId="29134"/>
    <cellStyle name="Note 3 99 6 2" xfId="29135"/>
    <cellStyle name="Note 3 99 6 3" xfId="29136"/>
    <cellStyle name="Note 3 99 7" xfId="29122"/>
    <cellStyle name="Note 3_Kent" xfId="2881"/>
    <cellStyle name="Note 30" xfId="2882"/>
    <cellStyle name="Note 30 2" xfId="4232"/>
    <cellStyle name="Note 30 2 2" xfId="9943"/>
    <cellStyle name="Note 30 2 2 2" xfId="29139"/>
    <cellStyle name="Note 30 2 3" xfId="29138"/>
    <cellStyle name="Note 30 3" xfId="4219"/>
    <cellStyle name="Note 30 3 2" xfId="9930"/>
    <cellStyle name="Note 30 3 2 2" xfId="29141"/>
    <cellStyle name="Note 30 3 3" xfId="29140"/>
    <cellStyle name="Note 30 4" xfId="9877"/>
    <cellStyle name="Note 30 4 2" xfId="29142"/>
    <cellStyle name="Note 30 5" xfId="29137"/>
    <cellStyle name="Note 31" xfId="2883"/>
    <cellStyle name="Note 31 2" xfId="4233"/>
    <cellStyle name="Note 31 2 2" xfId="9944"/>
    <cellStyle name="Note 31 2 2 2" xfId="29145"/>
    <cellStyle name="Note 31 2 3" xfId="29144"/>
    <cellStyle name="Note 31 3" xfId="4220"/>
    <cellStyle name="Note 31 3 2" xfId="9931"/>
    <cellStyle name="Note 31 3 2 2" xfId="29147"/>
    <cellStyle name="Note 31 3 3" xfId="29146"/>
    <cellStyle name="Note 31 4" xfId="9878"/>
    <cellStyle name="Note 31 4 2" xfId="29148"/>
    <cellStyle name="Note 31 5" xfId="29143"/>
    <cellStyle name="Note 32" xfId="2884"/>
    <cellStyle name="Note 32 2" xfId="4234"/>
    <cellStyle name="Note 32 2 2" xfId="9945"/>
    <cellStyle name="Note 32 2 2 2" xfId="29151"/>
    <cellStyle name="Note 32 2 3" xfId="29150"/>
    <cellStyle name="Note 32 3" xfId="4221"/>
    <cellStyle name="Note 32 3 2" xfId="9932"/>
    <cellStyle name="Note 32 3 2 2" xfId="29153"/>
    <cellStyle name="Note 32 3 3" xfId="29152"/>
    <cellStyle name="Note 32 4" xfId="9879"/>
    <cellStyle name="Note 32 4 2" xfId="29154"/>
    <cellStyle name="Note 32 5" xfId="29149"/>
    <cellStyle name="Note 33" xfId="2885"/>
    <cellStyle name="Note 33 2" xfId="9880"/>
    <cellStyle name="Note 33 2 2" xfId="29157"/>
    <cellStyle name="Note 33 2 3" xfId="29156"/>
    <cellStyle name="Note 33 3" xfId="29158"/>
    <cellStyle name="Note 33 3 2" xfId="29159"/>
    <cellStyle name="Note 33 4" xfId="29160"/>
    <cellStyle name="Note 33 5" xfId="29155"/>
    <cellStyle name="Note 34" xfId="2886"/>
    <cellStyle name="Note 34 2" xfId="9881"/>
    <cellStyle name="Note 34 2 2" xfId="29163"/>
    <cellStyle name="Note 34 2 3" xfId="29162"/>
    <cellStyle name="Note 34 3" xfId="29164"/>
    <cellStyle name="Note 34 3 2" xfId="29165"/>
    <cellStyle name="Note 34 4" xfId="29166"/>
    <cellStyle name="Note 34 5" xfId="29161"/>
    <cellStyle name="Note 35" xfId="29167"/>
    <cellStyle name="Note 35 2" xfId="29168"/>
    <cellStyle name="Note 35 2 2" xfId="29169"/>
    <cellStyle name="Note 35 3" xfId="29170"/>
    <cellStyle name="Note 35 3 2" xfId="29171"/>
    <cellStyle name="Note 35 4" xfId="29172"/>
    <cellStyle name="Note 35 5" xfId="15595"/>
    <cellStyle name="Note 36" xfId="29173"/>
    <cellStyle name="Note 36 2" xfId="29174"/>
    <cellStyle name="Note 36 2 2" xfId="29175"/>
    <cellStyle name="Note 36 3" xfId="29176"/>
    <cellStyle name="Note 36 3 2" xfId="29177"/>
    <cellStyle name="Note 36 4" xfId="29178"/>
    <cellStyle name="Note 36 5" xfId="38022"/>
    <cellStyle name="Note 37" xfId="29179"/>
    <cellStyle name="Note 37 2" xfId="29180"/>
    <cellStyle name="Note 37 2 2" xfId="29181"/>
    <cellStyle name="Note 37 3" xfId="29182"/>
    <cellStyle name="Note 37 3 2" xfId="29183"/>
    <cellStyle name="Note 37 4" xfId="29184"/>
    <cellStyle name="Note 37 5" xfId="38047"/>
    <cellStyle name="Note 38" xfId="29185"/>
    <cellStyle name="Note 38 2" xfId="29186"/>
    <cellStyle name="Note 38 2 2" xfId="29187"/>
    <cellStyle name="Note 38 3" xfId="29188"/>
    <cellStyle name="Note 38 3 2" xfId="29189"/>
    <cellStyle name="Note 38 4" xfId="29190"/>
    <cellStyle name="Note 38 5" xfId="38008"/>
    <cellStyle name="Note 39" xfId="29191"/>
    <cellStyle name="Note 39 2" xfId="29192"/>
    <cellStyle name="Note 39 2 2" xfId="29193"/>
    <cellStyle name="Note 39 3" xfId="29194"/>
    <cellStyle name="Note 39 3 2" xfId="29195"/>
    <cellStyle name="Note 39 4" xfId="29196"/>
    <cellStyle name="Note 4" xfId="2887"/>
    <cellStyle name="Note 4 10" xfId="2888"/>
    <cellStyle name="Note 4 10 2" xfId="7063"/>
    <cellStyle name="Note 4 10 2 2" xfId="29200"/>
    <cellStyle name="Note 4 10 2 2 2" xfId="29201"/>
    <cellStyle name="Note 4 10 2 3" xfId="29202"/>
    <cellStyle name="Note 4 10 2 3 2" xfId="29203"/>
    <cellStyle name="Note 4 10 2 4" xfId="29204"/>
    <cellStyle name="Note 4 10 2 5" xfId="29199"/>
    <cellStyle name="Note 4 10 3" xfId="5448"/>
    <cellStyle name="Note 4 10 3 2" xfId="29206"/>
    <cellStyle name="Note 4 10 3 3" xfId="29205"/>
    <cellStyle name="Note 4 10 4" xfId="29207"/>
    <cellStyle name="Note 4 10 4 2" xfId="29208"/>
    <cellStyle name="Note 4 10 5" xfId="29209"/>
    <cellStyle name="Note 4 10 6" xfId="29210"/>
    <cellStyle name="Note 4 10 6 2" xfId="29211"/>
    <cellStyle name="Note 4 10 6 3" xfId="29212"/>
    <cellStyle name="Note 4 10 7" xfId="29198"/>
    <cellStyle name="Note 4 100" xfId="2889"/>
    <cellStyle name="Note 4 100 2" xfId="7064"/>
    <cellStyle name="Note 4 100 2 2" xfId="29215"/>
    <cellStyle name="Note 4 100 2 2 2" xfId="29216"/>
    <cellStyle name="Note 4 100 2 3" xfId="29217"/>
    <cellStyle name="Note 4 100 2 3 2" xfId="29218"/>
    <cellStyle name="Note 4 100 2 4" xfId="29219"/>
    <cellStyle name="Note 4 100 2 5" xfId="29214"/>
    <cellStyle name="Note 4 100 3" xfId="5449"/>
    <cellStyle name="Note 4 100 3 2" xfId="29221"/>
    <cellStyle name="Note 4 100 3 3" xfId="29220"/>
    <cellStyle name="Note 4 100 4" xfId="29222"/>
    <cellStyle name="Note 4 100 4 2" xfId="29223"/>
    <cellStyle name="Note 4 100 5" xfId="29224"/>
    <cellStyle name="Note 4 100 6" xfId="29225"/>
    <cellStyle name="Note 4 100 6 2" xfId="29226"/>
    <cellStyle name="Note 4 100 6 3" xfId="29227"/>
    <cellStyle name="Note 4 100 7" xfId="29213"/>
    <cellStyle name="Note 4 101" xfId="2890"/>
    <cellStyle name="Note 4 101 2" xfId="7065"/>
    <cellStyle name="Note 4 101 2 2" xfId="29230"/>
    <cellStyle name="Note 4 101 2 2 2" xfId="29231"/>
    <cellStyle name="Note 4 101 2 3" xfId="29232"/>
    <cellStyle name="Note 4 101 2 3 2" xfId="29233"/>
    <cellStyle name="Note 4 101 2 4" xfId="29234"/>
    <cellStyle name="Note 4 101 2 5" xfId="29229"/>
    <cellStyle name="Note 4 101 3" xfId="5450"/>
    <cellStyle name="Note 4 101 3 2" xfId="29236"/>
    <cellStyle name="Note 4 101 3 3" xfId="29235"/>
    <cellStyle name="Note 4 101 4" xfId="29237"/>
    <cellStyle name="Note 4 101 4 2" xfId="29238"/>
    <cellStyle name="Note 4 101 5" xfId="29239"/>
    <cellStyle name="Note 4 101 6" xfId="29240"/>
    <cellStyle name="Note 4 101 6 2" xfId="29241"/>
    <cellStyle name="Note 4 101 6 3" xfId="29242"/>
    <cellStyle name="Note 4 101 7" xfId="29228"/>
    <cellStyle name="Note 4 102" xfId="2891"/>
    <cellStyle name="Note 4 102 2" xfId="7066"/>
    <cellStyle name="Note 4 102 2 2" xfId="29245"/>
    <cellStyle name="Note 4 102 2 2 2" xfId="29246"/>
    <cellStyle name="Note 4 102 2 3" xfId="29247"/>
    <cellStyle name="Note 4 102 2 3 2" xfId="29248"/>
    <cellStyle name="Note 4 102 2 4" xfId="29249"/>
    <cellStyle name="Note 4 102 2 5" xfId="29244"/>
    <cellStyle name="Note 4 102 3" xfId="5451"/>
    <cellStyle name="Note 4 102 3 2" xfId="29251"/>
    <cellStyle name="Note 4 102 3 3" xfId="29250"/>
    <cellStyle name="Note 4 102 4" xfId="29252"/>
    <cellStyle name="Note 4 102 4 2" xfId="29253"/>
    <cellStyle name="Note 4 102 5" xfId="29254"/>
    <cellStyle name="Note 4 102 6" xfId="29255"/>
    <cellStyle name="Note 4 102 6 2" xfId="29256"/>
    <cellStyle name="Note 4 102 6 3" xfId="29257"/>
    <cellStyle name="Note 4 102 7" xfId="29243"/>
    <cellStyle name="Note 4 103" xfId="2892"/>
    <cellStyle name="Note 4 103 2" xfId="7067"/>
    <cellStyle name="Note 4 103 2 2" xfId="29260"/>
    <cellStyle name="Note 4 103 2 2 2" xfId="29261"/>
    <cellStyle name="Note 4 103 2 3" xfId="29262"/>
    <cellStyle name="Note 4 103 2 3 2" xfId="29263"/>
    <cellStyle name="Note 4 103 2 4" xfId="29264"/>
    <cellStyle name="Note 4 103 2 5" xfId="29259"/>
    <cellStyle name="Note 4 103 3" xfId="5452"/>
    <cellStyle name="Note 4 103 3 2" xfId="29266"/>
    <cellStyle name="Note 4 103 3 3" xfId="29265"/>
    <cellStyle name="Note 4 103 4" xfId="29267"/>
    <cellStyle name="Note 4 103 4 2" xfId="29268"/>
    <cellStyle name="Note 4 103 5" xfId="29269"/>
    <cellStyle name="Note 4 103 6" xfId="29270"/>
    <cellStyle name="Note 4 103 6 2" xfId="29271"/>
    <cellStyle name="Note 4 103 6 3" xfId="29272"/>
    <cellStyle name="Note 4 103 7" xfId="29258"/>
    <cellStyle name="Note 4 104" xfId="7062"/>
    <cellStyle name="Note 4 104 2" xfId="29274"/>
    <cellStyle name="Note 4 104 2 2" xfId="29275"/>
    <cellStyle name="Note 4 104 3" xfId="29276"/>
    <cellStyle name="Note 4 104 3 2" xfId="29277"/>
    <cellStyle name="Note 4 104 4" xfId="29278"/>
    <cellStyle name="Note 4 104 5" xfId="29273"/>
    <cellStyle name="Note 4 105" xfId="5447"/>
    <cellStyle name="Note 4 105 2" xfId="29280"/>
    <cellStyle name="Note 4 105 3" xfId="29279"/>
    <cellStyle name="Note 4 106" xfId="9072"/>
    <cellStyle name="Note 4 106 2" xfId="29282"/>
    <cellStyle name="Note 4 106 3" xfId="29281"/>
    <cellStyle name="Note 4 107" xfId="9073"/>
    <cellStyle name="Note 4 107 2" xfId="29283"/>
    <cellStyle name="Note 4 108" xfId="9074"/>
    <cellStyle name="Note 4 108 2" xfId="29285"/>
    <cellStyle name="Note 4 108 3" xfId="29286"/>
    <cellStyle name="Note 4 108 4" xfId="29284"/>
    <cellStyle name="Note 4 109" xfId="9075"/>
    <cellStyle name="Note 4 109 2" xfId="37985"/>
    <cellStyle name="Note 4 11" xfId="2893"/>
    <cellStyle name="Note 4 11 2" xfId="7068"/>
    <cellStyle name="Note 4 11 2 2" xfId="29289"/>
    <cellStyle name="Note 4 11 2 2 2" xfId="29290"/>
    <cellStyle name="Note 4 11 2 3" xfId="29291"/>
    <cellStyle name="Note 4 11 2 3 2" xfId="29292"/>
    <cellStyle name="Note 4 11 2 4" xfId="29293"/>
    <cellStyle name="Note 4 11 2 5" xfId="29288"/>
    <cellStyle name="Note 4 11 3" xfId="5453"/>
    <cellStyle name="Note 4 11 3 2" xfId="29295"/>
    <cellStyle name="Note 4 11 3 3" xfId="29294"/>
    <cellStyle name="Note 4 11 4" xfId="29296"/>
    <cellStyle name="Note 4 11 4 2" xfId="29297"/>
    <cellStyle name="Note 4 11 5" xfId="29298"/>
    <cellStyle name="Note 4 11 6" xfId="29299"/>
    <cellStyle name="Note 4 11 6 2" xfId="29300"/>
    <cellStyle name="Note 4 11 6 3" xfId="29301"/>
    <cellStyle name="Note 4 11 7" xfId="29287"/>
    <cellStyle name="Note 4 110" xfId="9076"/>
    <cellStyle name="Note 4 110 2" xfId="37986"/>
    <cellStyle name="Note 4 111" xfId="9077"/>
    <cellStyle name="Note 4 111 2" xfId="37987"/>
    <cellStyle name="Note 4 112" xfId="9078"/>
    <cellStyle name="Note 4 112 2" xfId="37988"/>
    <cellStyle name="Note 4 113" xfId="29197"/>
    <cellStyle name="Note 4 12" xfId="2894"/>
    <cellStyle name="Note 4 12 2" xfId="7069"/>
    <cellStyle name="Note 4 12 2 2" xfId="29304"/>
    <cellStyle name="Note 4 12 2 2 2" xfId="29305"/>
    <cellStyle name="Note 4 12 2 3" xfId="29306"/>
    <cellStyle name="Note 4 12 2 3 2" xfId="29307"/>
    <cellStyle name="Note 4 12 2 4" xfId="29308"/>
    <cellStyle name="Note 4 12 2 5" xfId="29303"/>
    <cellStyle name="Note 4 12 3" xfId="5454"/>
    <cellStyle name="Note 4 12 3 2" xfId="29310"/>
    <cellStyle name="Note 4 12 3 3" xfId="29309"/>
    <cellStyle name="Note 4 12 4" xfId="29311"/>
    <cellStyle name="Note 4 12 4 2" xfId="29312"/>
    <cellStyle name="Note 4 12 5" xfId="29313"/>
    <cellStyle name="Note 4 12 6" xfId="29314"/>
    <cellStyle name="Note 4 12 6 2" xfId="29315"/>
    <cellStyle name="Note 4 12 6 3" xfId="29316"/>
    <cellStyle name="Note 4 12 7" xfId="29302"/>
    <cellStyle name="Note 4 13" xfId="2895"/>
    <cellStyle name="Note 4 13 2" xfId="7070"/>
    <cellStyle name="Note 4 13 2 2" xfId="29319"/>
    <cellStyle name="Note 4 13 2 2 2" xfId="29320"/>
    <cellStyle name="Note 4 13 2 3" xfId="29321"/>
    <cellStyle name="Note 4 13 2 3 2" xfId="29322"/>
    <cellStyle name="Note 4 13 2 4" xfId="29323"/>
    <cellStyle name="Note 4 13 2 5" xfId="29318"/>
    <cellStyle name="Note 4 13 3" xfId="5455"/>
    <cellStyle name="Note 4 13 3 2" xfId="29325"/>
    <cellStyle name="Note 4 13 3 3" xfId="29324"/>
    <cellStyle name="Note 4 13 4" xfId="29326"/>
    <cellStyle name="Note 4 13 4 2" xfId="29327"/>
    <cellStyle name="Note 4 13 5" xfId="29328"/>
    <cellStyle name="Note 4 13 6" xfId="29329"/>
    <cellStyle name="Note 4 13 6 2" xfId="29330"/>
    <cellStyle name="Note 4 13 6 3" xfId="29331"/>
    <cellStyle name="Note 4 13 7" xfId="29317"/>
    <cellStyle name="Note 4 14" xfId="2896"/>
    <cellStyle name="Note 4 14 2" xfId="7071"/>
    <cellStyle name="Note 4 14 2 2" xfId="29334"/>
    <cellStyle name="Note 4 14 2 2 2" xfId="29335"/>
    <cellStyle name="Note 4 14 2 3" xfId="29336"/>
    <cellStyle name="Note 4 14 2 3 2" xfId="29337"/>
    <cellStyle name="Note 4 14 2 4" xfId="29338"/>
    <cellStyle name="Note 4 14 2 5" xfId="29333"/>
    <cellStyle name="Note 4 14 3" xfId="5456"/>
    <cellStyle name="Note 4 14 3 2" xfId="29340"/>
    <cellStyle name="Note 4 14 3 3" xfId="29339"/>
    <cellStyle name="Note 4 14 4" xfId="29341"/>
    <cellStyle name="Note 4 14 4 2" xfId="29342"/>
    <cellStyle name="Note 4 14 5" xfId="29343"/>
    <cellStyle name="Note 4 14 6" xfId="29344"/>
    <cellStyle name="Note 4 14 6 2" xfId="29345"/>
    <cellStyle name="Note 4 14 6 3" xfId="29346"/>
    <cellStyle name="Note 4 14 7" xfId="29332"/>
    <cellStyle name="Note 4 15" xfId="2897"/>
    <cellStyle name="Note 4 15 2" xfId="7072"/>
    <cellStyle name="Note 4 15 2 2" xfId="29349"/>
    <cellStyle name="Note 4 15 2 2 2" xfId="29350"/>
    <cellStyle name="Note 4 15 2 3" xfId="29351"/>
    <cellStyle name="Note 4 15 2 3 2" xfId="29352"/>
    <cellStyle name="Note 4 15 2 4" xfId="29353"/>
    <cellStyle name="Note 4 15 2 5" xfId="29348"/>
    <cellStyle name="Note 4 15 3" xfId="5457"/>
    <cellStyle name="Note 4 15 3 2" xfId="29355"/>
    <cellStyle name="Note 4 15 3 3" xfId="29354"/>
    <cellStyle name="Note 4 15 4" xfId="29356"/>
    <cellStyle name="Note 4 15 4 2" xfId="29357"/>
    <cellStyle name="Note 4 15 5" xfId="29358"/>
    <cellStyle name="Note 4 15 6" xfId="29359"/>
    <cellStyle name="Note 4 15 6 2" xfId="29360"/>
    <cellStyle name="Note 4 15 6 3" xfId="29361"/>
    <cellStyle name="Note 4 15 7" xfId="29347"/>
    <cellStyle name="Note 4 16" xfId="2898"/>
    <cellStyle name="Note 4 16 2" xfId="7073"/>
    <cellStyle name="Note 4 16 2 2" xfId="29364"/>
    <cellStyle name="Note 4 16 2 2 2" xfId="29365"/>
    <cellStyle name="Note 4 16 2 3" xfId="29366"/>
    <cellStyle name="Note 4 16 2 3 2" xfId="29367"/>
    <cellStyle name="Note 4 16 2 4" xfId="29368"/>
    <cellStyle name="Note 4 16 2 5" xfId="29363"/>
    <cellStyle name="Note 4 16 3" xfId="5458"/>
    <cellStyle name="Note 4 16 3 2" xfId="29370"/>
    <cellStyle name="Note 4 16 3 3" xfId="29369"/>
    <cellStyle name="Note 4 16 4" xfId="29371"/>
    <cellStyle name="Note 4 16 4 2" xfId="29372"/>
    <cellStyle name="Note 4 16 5" xfId="29373"/>
    <cellStyle name="Note 4 16 6" xfId="29374"/>
    <cellStyle name="Note 4 16 6 2" xfId="29375"/>
    <cellStyle name="Note 4 16 6 3" xfId="29376"/>
    <cellStyle name="Note 4 16 7" xfId="29362"/>
    <cellStyle name="Note 4 17" xfId="2899"/>
    <cellStyle name="Note 4 17 2" xfId="7074"/>
    <cellStyle name="Note 4 17 2 2" xfId="29379"/>
    <cellStyle name="Note 4 17 2 2 2" xfId="29380"/>
    <cellStyle name="Note 4 17 2 3" xfId="29381"/>
    <cellStyle name="Note 4 17 2 3 2" xfId="29382"/>
    <cellStyle name="Note 4 17 2 4" xfId="29383"/>
    <cellStyle name="Note 4 17 2 5" xfId="29378"/>
    <cellStyle name="Note 4 17 3" xfId="5459"/>
    <cellStyle name="Note 4 17 3 2" xfId="29385"/>
    <cellStyle name="Note 4 17 3 3" xfId="29384"/>
    <cellStyle name="Note 4 17 4" xfId="29386"/>
    <cellStyle name="Note 4 17 4 2" xfId="29387"/>
    <cellStyle name="Note 4 17 5" xfId="29388"/>
    <cellStyle name="Note 4 17 6" xfId="29389"/>
    <cellStyle name="Note 4 17 6 2" xfId="29390"/>
    <cellStyle name="Note 4 17 6 3" xfId="29391"/>
    <cellStyle name="Note 4 17 7" xfId="29377"/>
    <cellStyle name="Note 4 18" xfId="2900"/>
    <cellStyle name="Note 4 18 2" xfId="7075"/>
    <cellStyle name="Note 4 18 2 2" xfId="29394"/>
    <cellStyle name="Note 4 18 2 2 2" xfId="29395"/>
    <cellStyle name="Note 4 18 2 3" xfId="29396"/>
    <cellStyle name="Note 4 18 2 3 2" xfId="29397"/>
    <cellStyle name="Note 4 18 2 4" xfId="29398"/>
    <cellStyle name="Note 4 18 2 5" xfId="29393"/>
    <cellStyle name="Note 4 18 3" xfId="5460"/>
    <cellStyle name="Note 4 18 3 2" xfId="29400"/>
    <cellStyle name="Note 4 18 3 3" xfId="29399"/>
    <cellStyle name="Note 4 18 4" xfId="29401"/>
    <cellStyle name="Note 4 18 4 2" xfId="29402"/>
    <cellStyle name="Note 4 18 5" xfId="29403"/>
    <cellStyle name="Note 4 18 6" xfId="29404"/>
    <cellStyle name="Note 4 18 6 2" xfId="29405"/>
    <cellStyle name="Note 4 18 6 3" xfId="29406"/>
    <cellStyle name="Note 4 18 7" xfId="29392"/>
    <cellStyle name="Note 4 19" xfId="2901"/>
    <cellStyle name="Note 4 19 2" xfId="7076"/>
    <cellStyle name="Note 4 19 2 2" xfId="29409"/>
    <cellStyle name="Note 4 19 2 2 2" xfId="29410"/>
    <cellStyle name="Note 4 19 2 3" xfId="29411"/>
    <cellStyle name="Note 4 19 2 3 2" xfId="29412"/>
    <cellStyle name="Note 4 19 2 4" xfId="29413"/>
    <cellStyle name="Note 4 19 2 5" xfId="29408"/>
    <cellStyle name="Note 4 19 3" xfId="5461"/>
    <cellStyle name="Note 4 19 3 2" xfId="29415"/>
    <cellStyle name="Note 4 19 3 3" xfId="29414"/>
    <cellStyle name="Note 4 19 4" xfId="29416"/>
    <cellStyle name="Note 4 19 4 2" xfId="29417"/>
    <cellStyle name="Note 4 19 5" xfId="29418"/>
    <cellStyle name="Note 4 19 6" xfId="29419"/>
    <cellStyle name="Note 4 19 6 2" xfId="29420"/>
    <cellStyle name="Note 4 19 6 3" xfId="29421"/>
    <cellStyle name="Note 4 19 7" xfId="29407"/>
    <cellStyle name="Note 4 2" xfId="2902"/>
    <cellStyle name="Note 4 2 2" xfId="7077"/>
    <cellStyle name="Note 4 2 2 2" xfId="29424"/>
    <cellStyle name="Note 4 2 2 2 2" xfId="29425"/>
    <cellStyle name="Note 4 2 2 3" xfId="29426"/>
    <cellStyle name="Note 4 2 2 3 2" xfId="29427"/>
    <cellStyle name="Note 4 2 2 4" xfId="29428"/>
    <cellStyle name="Note 4 2 2 5" xfId="29423"/>
    <cellStyle name="Note 4 2 3" xfId="5462"/>
    <cellStyle name="Note 4 2 3 2" xfId="29430"/>
    <cellStyle name="Note 4 2 3 3" xfId="29429"/>
    <cellStyle name="Note 4 2 4" xfId="29431"/>
    <cellStyle name="Note 4 2 4 2" xfId="29432"/>
    <cellStyle name="Note 4 2 5" xfId="29433"/>
    <cellStyle name="Note 4 2 6" xfId="29434"/>
    <cellStyle name="Note 4 2 6 2" xfId="29435"/>
    <cellStyle name="Note 4 2 6 3" xfId="29436"/>
    <cellStyle name="Note 4 2 7" xfId="29422"/>
    <cellStyle name="Note 4 20" xfId="2903"/>
    <cellStyle name="Note 4 20 2" xfId="7078"/>
    <cellStyle name="Note 4 20 2 2" xfId="29439"/>
    <cellStyle name="Note 4 20 2 2 2" xfId="29440"/>
    <cellStyle name="Note 4 20 2 3" xfId="29441"/>
    <cellStyle name="Note 4 20 2 3 2" xfId="29442"/>
    <cellStyle name="Note 4 20 2 4" xfId="29443"/>
    <cellStyle name="Note 4 20 2 5" xfId="29438"/>
    <cellStyle name="Note 4 20 3" xfId="5463"/>
    <cellStyle name="Note 4 20 3 2" xfId="29445"/>
    <cellStyle name="Note 4 20 3 3" xfId="29444"/>
    <cellStyle name="Note 4 20 4" xfId="29446"/>
    <cellStyle name="Note 4 20 4 2" xfId="29447"/>
    <cellStyle name="Note 4 20 5" xfId="29448"/>
    <cellStyle name="Note 4 20 6" xfId="29449"/>
    <cellStyle name="Note 4 20 6 2" xfId="29450"/>
    <cellStyle name="Note 4 20 6 3" xfId="29451"/>
    <cellStyle name="Note 4 20 7" xfId="29437"/>
    <cellStyle name="Note 4 21" xfId="2904"/>
    <cellStyle name="Note 4 21 2" xfId="7079"/>
    <cellStyle name="Note 4 21 2 2" xfId="29454"/>
    <cellStyle name="Note 4 21 2 2 2" xfId="29455"/>
    <cellStyle name="Note 4 21 2 3" xfId="29456"/>
    <cellStyle name="Note 4 21 2 3 2" xfId="29457"/>
    <cellStyle name="Note 4 21 2 4" xfId="29458"/>
    <cellStyle name="Note 4 21 2 5" xfId="29453"/>
    <cellStyle name="Note 4 21 3" xfId="5464"/>
    <cellStyle name="Note 4 21 3 2" xfId="29460"/>
    <cellStyle name="Note 4 21 3 3" xfId="29459"/>
    <cellStyle name="Note 4 21 4" xfId="29461"/>
    <cellStyle name="Note 4 21 4 2" xfId="29462"/>
    <cellStyle name="Note 4 21 5" xfId="29463"/>
    <cellStyle name="Note 4 21 6" xfId="29464"/>
    <cellStyle name="Note 4 21 6 2" xfId="29465"/>
    <cellStyle name="Note 4 21 6 3" xfId="29466"/>
    <cellStyle name="Note 4 21 7" xfId="29452"/>
    <cellStyle name="Note 4 22" xfId="2905"/>
    <cellStyle name="Note 4 22 2" xfId="7080"/>
    <cellStyle name="Note 4 22 2 2" xfId="29469"/>
    <cellStyle name="Note 4 22 2 2 2" xfId="29470"/>
    <cellStyle name="Note 4 22 2 3" xfId="29471"/>
    <cellStyle name="Note 4 22 2 3 2" xfId="29472"/>
    <cellStyle name="Note 4 22 2 4" xfId="29473"/>
    <cellStyle name="Note 4 22 2 5" xfId="29468"/>
    <cellStyle name="Note 4 22 3" xfId="5465"/>
    <cellStyle name="Note 4 22 3 2" xfId="29475"/>
    <cellStyle name="Note 4 22 3 3" xfId="29474"/>
    <cellStyle name="Note 4 22 4" xfId="29476"/>
    <cellStyle name="Note 4 22 4 2" xfId="29477"/>
    <cellStyle name="Note 4 22 5" xfId="29478"/>
    <cellStyle name="Note 4 22 6" xfId="29479"/>
    <cellStyle name="Note 4 22 6 2" xfId="29480"/>
    <cellStyle name="Note 4 22 6 3" xfId="29481"/>
    <cellStyle name="Note 4 22 7" xfId="29467"/>
    <cellStyle name="Note 4 23" xfId="2906"/>
    <cellStyle name="Note 4 23 2" xfId="7081"/>
    <cellStyle name="Note 4 23 2 2" xfId="29484"/>
    <cellStyle name="Note 4 23 2 2 2" xfId="29485"/>
    <cellStyle name="Note 4 23 2 3" xfId="29486"/>
    <cellStyle name="Note 4 23 2 3 2" xfId="29487"/>
    <cellStyle name="Note 4 23 2 4" xfId="29488"/>
    <cellStyle name="Note 4 23 2 5" xfId="29483"/>
    <cellStyle name="Note 4 23 3" xfId="5466"/>
    <cellStyle name="Note 4 23 3 2" xfId="29490"/>
    <cellStyle name="Note 4 23 3 3" xfId="29489"/>
    <cellStyle name="Note 4 23 4" xfId="29491"/>
    <cellStyle name="Note 4 23 4 2" xfId="29492"/>
    <cellStyle name="Note 4 23 5" xfId="29493"/>
    <cellStyle name="Note 4 23 6" xfId="29494"/>
    <cellStyle name="Note 4 23 6 2" xfId="29495"/>
    <cellStyle name="Note 4 23 6 3" xfId="29496"/>
    <cellStyle name="Note 4 23 7" xfId="29482"/>
    <cellStyle name="Note 4 24" xfId="2907"/>
    <cellStyle name="Note 4 24 2" xfId="7082"/>
    <cellStyle name="Note 4 24 2 2" xfId="29499"/>
    <cellStyle name="Note 4 24 2 2 2" xfId="29500"/>
    <cellStyle name="Note 4 24 2 3" xfId="29501"/>
    <cellStyle name="Note 4 24 2 3 2" xfId="29502"/>
    <cellStyle name="Note 4 24 2 4" xfId="29503"/>
    <cellStyle name="Note 4 24 2 5" xfId="29498"/>
    <cellStyle name="Note 4 24 3" xfId="5467"/>
    <cellStyle name="Note 4 24 3 2" xfId="29505"/>
    <cellStyle name="Note 4 24 3 3" xfId="29504"/>
    <cellStyle name="Note 4 24 4" xfId="29506"/>
    <cellStyle name="Note 4 24 4 2" xfId="29507"/>
    <cellStyle name="Note 4 24 5" xfId="29508"/>
    <cellStyle name="Note 4 24 6" xfId="29509"/>
    <cellStyle name="Note 4 24 6 2" xfId="29510"/>
    <cellStyle name="Note 4 24 6 3" xfId="29511"/>
    <cellStyle name="Note 4 24 7" xfId="29497"/>
    <cellStyle name="Note 4 25" xfId="2908"/>
    <cellStyle name="Note 4 25 2" xfId="7083"/>
    <cellStyle name="Note 4 25 2 2" xfId="29514"/>
    <cellStyle name="Note 4 25 2 2 2" xfId="29515"/>
    <cellStyle name="Note 4 25 2 3" xfId="29516"/>
    <cellStyle name="Note 4 25 2 3 2" xfId="29517"/>
    <cellStyle name="Note 4 25 2 4" xfId="29518"/>
    <cellStyle name="Note 4 25 2 5" xfId="29513"/>
    <cellStyle name="Note 4 25 3" xfId="5468"/>
    <cellStyle name="Note 4 25 3 2" xfId="29520"/>
    <cellStyle name="Note 4 25 3 3" xfId="29519"/>
    <cellStyle name="Note 4 25 4" xfId="29521"/>
    <cellStyle name="Note 4 25 4 2" xfId="29522"/>
    <cellStyle name="Note 4 25 5" xfId="29523"/>
    <cellStyle name="Note 4 25 6" xfId="29524"/>
    <cellStyle name="Note 4 25 6 2" xfId="29525"/>
    <cellStyle name="Note 4 25 6 3" xfId="29526"/>
    <cellStyle name="Note 4 25 7" xfId="29512"/>
    <cellStyle name="Note 4 26" xfId="2909"/>
    <cellStyle name="Note 4 26 2" xfId="7084"/>
    <cellStyle name="Note 4 26 2 2" xfId="29529"/>
    <cellStyle name="Note 4 26 2 2 2" xfId="29530"/>
    <cellStyle name="Note 4 26 2 3" xfId="29531"/>
    <cellStyle name="Note 4 26 2 3 2" xfId="29532"/>
    <cellStyle name="Note 4 26 2 4" xfId="29533"/>
    <cellStyle name="Note 4 26 2 5" xfId="29528"/>
    <cellStyle name="Note 4 26 3" xfId="5469"/>
    <cellStyle name="Note 4 26 3 2" xfId="29535"/>
    <cellStyle name="Note 4 26 3 3" xfId="29534"/>
    <cellStyle name="Note 4 26 4" xfId="29536"/>
    <cellStyle name="Note 4 26 4 2" xfId="29537"/>
    <cellStyle name="Note 4 26 5" xfId="29538"/>
    <cellStyle name="Note 4 26 6" xfId="29539"/>
    <cellStyle name="Note 4 26 6 2" xfId="29540"/>
    <cellStyle name="Note 4 26 6 3" xfId="29541"/>
    <cellStyle name="Note 4 26 7" xfId="29527"/>
    <cellStyle name="Note 4 27" xfId="2910"/>
    <cellStyle name="Note 4 27 2" xfId="7085"/>
    <cellStyle name="Note 4 27 2 2" xfId="29544"/>
    <cellStyle name="Note 4 27 2 2 2" xfId="29545"/>
    <cellStyle name="Note 4 27 2 3" xfId="29546"/>
    <cellStyle name="Note 4 27 2 3 2" xfId="29547"/>
    <cellStyle name="Note 4 27 2 4" xfId="29548"/>
    <cellStyle name="Note 4 27 2 5" xfId="29543"/>
    <cellStyle name="Note 4 27 3" xfId="5470"/>
    <cellStyle name="Note 4 27 3 2" xfId="29550"/>
    <cellStyle name="Note 4 27 3 3" xfId="29549"/>
    <cellStyle name="Note 4 27 4" xfId="29551"/>
    <cellStyle name="Note 4 27 4 2" xfId="29552"/>
    <cellStyle name="Note 4 27 5" xfId="29553"/>
    <cellStyle name="Note 4 27 6" xfId="29554"/>
    <cellStyle name="Note 4 27 6 2" xfId="29555"/>
    <cellStyle name="Note 4 27 6 3" xfId="29556"/>
    <cellStyle name="Note 4 27 7" xfId="29542"/>
    <cellStyle name="Note 4 28" xfId="2911"/>
    <cellStyle name="Note 4 28 2" xfId="7086"/>
    <cellStyle name="Note 4 28 2 2" xfId="29559"/>
    <cellStyle name="Note 4 28 2 2 2" xfId="29560"/>
    <cellStyle name="Note 4 28 2 3" xfId="29561"/>
    <cellStyle name="Note 4 28 2 3 2" xfId="29562"/>
    <cellStyle name="Note 4 28 2 4" xfId="29563"/>
    <cellStyle name="Note 4 28 2 5" xfId="29558"/>
    <cellStyle name="Note 4 28 3" xfId="5471"/>
    <cellStyle name="Note 4 28 3 2" xfId="29565"/>
    <cellStyle name="Note 4 28 3 3" xfId="29564"/>
    <cellStyle name="Note 4 28 4" xfId="29566"/>
    <cellStyle name="Note 4 28 4 2" xfId="29567"/>
    <cellStyle name="Note 4 28 5" xfId="29568"/>
    <cellStyle name="Note 4 28 6" xfId="29569"/>
    <cellStyle name="Note 4 28 6 2" xfId="29570"/>
    <cellStyle name="Note 4 28 6 3" xfId="29571"/>
    <cellStyle name="Note 4 28 7" xfId="29557"/>
    <cellStyle name="Note 4 29" xfId="2912"/>
    <cellStyle name="Note 4 29 2" xfId="7087"/>
    <cellStyle name="Note 4 29 2 2" xfId="29574"/>
    <cellStyle name="Note 4 29 2 2 2" xfId="29575"/>
    <cellStyle name="Note 4 29 2 3" xfId="29576"/>
    <cellStyle name="Note 4 29 2 3 2" xfId="29577"/>
    <cellStyle name="Note 4 29 2 4" xfId="29578"/>
    <cellStyle name="Note 4 29 2 5" xfId="29573"/>
    <cellStyle name="Note 4 29 3" xfId="5472"/>
    <cellStyle name="Note 4 29 3 2" xfId="29580"/>
    <cellStyle name="Note 4 29 3 3" xfId="29579"/>
    <cellStyle name="Note 4 29 4" xfId="29581"/>
    <cellStyle name="Note 4 29 4 2" xfId="29582"/>
    <cellStyle name="Note 4 29 5" xfId="29583"/>
    <cellStyle name="Note 4 29 6" xfId="29584"/>
    <cellStyle name="Note 4 29 6 2" xfId="29585"/>
    <cellStyle name="Note 4 29 6 3" xfId="29586"/>
    <cellStyle name="Note 4 29 7" xfId="29572"/>
    <cellStyle name="Note 4 3" xfId="2913"/>
    <cellStyle name="Note 4 3 2" xfId="7088"/>
    <cellStyle name="Note 4 3 2 2" xfId="29589"/>
    <cellStyle name="Note 4 3 2 2 2" xfId="29590"/>
    <cellStyle name="Note 4 3 2 3" xfId="29591"/>
    <cellStyle name="Note 4 3 2 3 2" xfId="29592"/>
    <cellStyle name="Note 4 3 2 4" xfId="29593"/>
    <cellStyle name="Note 4 3 2 5" xfId="29588"/>
    <cellStyle name="Note 4 3 3" xfId="5473"/>
    <cellStyle name="Note 4 3 3 2" xfId="29595"/>
    <cellStyle name="Note 4 3 3 3" xfId="29594"/>
    <cellStyle name="Note 4 3 4" xfId="29596"/>
    <cellStyle name="Note 4 3 4 2" xfId="29597"/>
    <cellStyle name="Note 4 3 5" xfId="29598"/>
    <cellStyle name="Note 4 3 6" xfId="29599"/>
    <cellStyle name="Note 4 3 6 2" xfId="29600"/>
    <cellStyle name="Note 4 3 6 3" xfId="29601"/>
    <cellStyle name="Note 4 3 7" xfId="29587"/>
    <cellStyle name="Note 4 30" xfId="2914"/>
    <cellStyle name="Note 4 30 2" xfId="7089"/>
    <cellStyle name="Note 4 30 2 2" xfId="29604"/>
    <cellStyle name="Note 4 30 2 2 2" xfId="29605"/>
    <cellStyle name="Note 4 30 2 3" xfId="29606"/>
    <cellStyle name="Note 4 30 2 3 2" xfId="29607"/>
    <cellStyle name="Note 4 30 2 4" xfId="29608"/>
    <cellStyle name="Note 4 30 2 5" xfId="29603"/>
    <cellStyle name="Note 4 30 3" xfId="5474"/>
    <cellStyle name="Note 4 30 3 2" xfId="29610"/>
    <cellStyle name="Note 4 30 3 3" xfId="29609"/>
    <cellStyle name="Note 4 30 4" xfId="29611"/>
    <cellStyle name="Note 4 30 4 2" xfId="29612"/>
    <cellStyle name="Note 4 30 5" xfId="29613"/>
    <cellStyle name="Note 4 30 6" xfId="29614"/>
    <cellStyle name="Note 4 30 6 2" xfId="29615"/>
    <cellStyle name="Note 4 30 6 3" xfId="29616"/>
    <cellStyle name="Note 4 30 7" xfId="29602"/>
    <cellStyle name="Note 4 31" xfId="2915"/>
    <cellStyle name="Note 4 31 2" xfId="7090"/>
    <cellStyle name="Note 4 31 2 2" xfId="29619"/>
    <cellStyle name="Note 4 31 2 2 2" xfId="29620"/>
    <cellStyle name="Note 4 31 2 3" xfId="29621"/>
    <cellStyle name="Note 4 31 2 3 2" xfId="29622"/>
    <cellStyle name="Note 4 31 2 4" xfId="29623"/>
    <cellStyle name="Note 4 31 2 5" xfId="29618"/>
    <cellStyle name="Note 4 31 3" xfId="5475"/>
    <cellStyle name="Note 4 31 3 2" xfId="29625"/>
    <cellStyle name="Note 4 31 3 3" xfId="29624"/>
    <cellStyle name="Note 4 31 4" xfId="29626"/>
    <cellStyle name="Note 4 31 4 2" xfId="29627"/>
    <cellStyle name="Note 4 31 5" xfId="29628"/>
    <cellStyle name="Note 4 31 6" xfId="29629"/>
    <cellStyle name="Note 4 31 6 2" xfId="29630"/>
    <cellStyle name="Note 4 31 6 3" xfId="29631"/>
    <cellStyle name="Note 4 31 7" xfId="29617"/>
    <cellStyle name="Note 4 32" xfId="2916"/>
    <cellStyle name="Note 4 32 2" xfId="7091"/>
    <cellStyle name="Note 4 32 2 2" xfId="29634"/>
    <cellStyle name="Note 4 32 2 2 2" xfId="29635"/>
    <cellStyle name="Note 4 32 2 3" xfId="29636"/>
    <cellStyle name="Note 4 32 2 3 2" xfId="29637"/>
    <cellStyle name="Note 4 32 2 4" xfId="29638"/>
    <cellStyle name="Note 4 32 2 5" xfId="29633"/>
    <cellStyle name="Note 4 32 3" xfId="5476"/>
    <cellStyle name="Note 4 32 3 2" xfId="29640"/>
    <cellStyle name="Note 4 32 3 3" xfId="29639"/>
    <cellStyle name="Note 4 32 4" xfId="29641"/>
    <cellStyle name="Note 4 32 4 2" xfId="29642"/>
    <cellStyle name="Note 4 32 5" xfId="29643"/>
    <cellStyle name="Note 4 32 6" xfId="29644"/>
    <cellStyle name="Note 4 32 6 2" xfId="29645"/>
    <cellStyle name="Note 4 32 6 3" xfId="29646"/>
    <cellStyle name="Note 4 32 7" xfId="29632"/>
    <cellStyle name="Note 4 33" xfId="2917"/>
    <cellStyle name="Note 4 33 2" xfId="7092"/>
    <cellStyle name="Note 4 33 2 2" xfId="29649"/>
    <cellStyle name="Note 4 33 2 2 2" xfId="29650"/>
    <cellStyle name="Note 4 33 2 3" xfId="29651"/>
    <cellStyle name="Note 4 33 2 3 2" xfId="29652"/>
    <cellStyle name="Note 4 33 2 4" xfId="29653"/>
    <cellStyle name="Note 4 33 2 5" xfId="29648"/>
    <cellStyle name="Note 4 33 3" xfId="5477"/>
    <cellStyle name="Note 4 33 3 2" xfId="29655"/>
    <cellStyle name="Note 4 33 3 3" xfId="29654"/>
    <cellStyle name="Note 4 33 4" xfId="29656"/>
    <cellStyle name="Note 4 33 4 2" xfId="29657"/>
    <cellStyle name="Note 4 33 5" xfId="29658"/>
    <cellStyle name="Note 4 33 6" xfId="29659"/>
    <cellStyle name="Note 4 33 6 2" xfId="29660"/>
    <cellStyle name="Note 4 33 6 3" xfId="29661"/>
    <cellStyle name="Note 4 33 7" xfId="29647"/>
    <cellStyle name="Note 4 34" xfId="2918"/>
    <cellStyle name="Note 4 34 2" xfId="7093"/>
    <cellStyle name="Note 4 34 2 2" xfId="29664"/>
    <cellStyle name="Note 4 34 2 2 2" xfId="29665"/>
    <cellStyle name="Note 4 34 2 3" xfId="29666"/>
    <cellStyle name="Note 4 34 2 3 2" xfId="29667"/>
    <cellStyle name="Note 4 34 2 4" xfId="29668"/>
    <cellStyle name="Note 4 34 2 5" xfId="29663"/>
    <cellStyle name="Note 4 34 3" xfId="5478"/>
    <cellStyle name="Note 4 34 3 2" xfId="29670"/>
    <cellStyle name="Note 4 34 3 3" xfId="29669"/>
    <cellStyle name="Note 4 34 4" xfId="29671"/>
    <cellStyle name="Note 4 34 4 2" xfId="29672"/>
    <cellStyle name="Note 4 34 5" xfId="29673"/>
    <cellStyle name="Note 4 34 6" xfId="29674"/>
    <cellStyle name="Note 4 34 6 2" xfId="29675"/>
    <cellStyle name="Note 4 34 6 3" xfId="29676"/>
    <cellStyle name="Note 4 34 7" xfId="29662"/>
    <cellStyle name="Note 4 35" xfId="2919"/>
    <cellStyle name="Note 4 35 2" xfId="7094"/>
    <cellStyle name="Note 4 35 2 2" xfId="29679"/>
    <cellStyle name="Note 4 35 2 2 2" xfId="29680"/>
    <cellStyle name="Note 4 35 2 3" xfId="29681"/>
    <cellStyle name="Note 4 35 2 3 2" xfId="29682"/>
    <cellStyle name="Note 4 35 2 4" xfId="29683"/>
    <cellStyle name="Note 4 35 2 5" xfId="29678"/>
    <cellStyle name="Note 4 35 3" xfId="5479"/>
    <cellStyle name="Note 4 35 3 2" xfId="29685"/>
    <cellStyle name="Note 4 35 3 3" xfId="29684"/>
    <cellStyle name="Note 4 35 4" xfId="29686"/>
    <cellStyle name="Note 4 35 4 2" xfId="29687"/>
    <cellStyle name="Note 4 35 5" xfId="29688"/>
    <cellStyle name="Note 4 35 6" xfId="29689"/>
    <cellStyle name="Note 4 35 6 2" xfId="29690"/>
    <cellStyle name="Note 4 35 6 3" xfId="29691"/>
    <cellStyle name="Note 4 35 7" xfId="29677"/>
    <cellStyle name="Note 4 36" xfId="2920"/>
    <cellStyle name="Note 4 36 2" xfId="7095"/>
    <cellStyle name="Note 4 36 2 2" xfId="29694"/>
    <cellStyle name="Note 4 36 2 2 2" xfId="29695"/>
    <cellStyle name="Note 4 36 2 3" xfId="29696"/>
    <cellStyle name="Note 4 36 2 3 2" xfId="29697"/>
    <cellStyle name="Note 4 36 2 4" xfId="29698"/>
    <cellStyle name="Note 4 36 2 5" xfId="29693"/>
    <cellStyle name="Note 4 36 3" xfId="5480"/>
    <cellStyle name="Note 4 36 3 2" xfId="29700"/>
    <cellStyle name="Note 4 36 3 3" xfId="29699"/>
    <cellStyle name="Note 4 36 4" xfId="29701"/>
    <cellStyle name="Note 4 36 4 2" xfId="29702"/>
    <cellStyle name="Note 4 36 5" xfId="29703"/>
    <cellStyle name="Note 4 36 6" xfId="29704"/>
    <cellStyle name="Note 4 36 6 2" xfId="29705"/>
    <cellStyle name="Note 4 36 6 3" xfId="29706"/>
    <cellStyle name="Note 4 36 7" xfId="29692"/>
    <cellStyle name="Note 4 37" xfId="2921"/>
    <cellStyle name="Note 4 37 2" xfId="7096"/>
    <cellStyle name="Note 4 37 2 2" xfId="29709"/>
    <cellStyle name="Note 4 37 2 2 2" xfId="29710"/>
    <cellStyle name="Note 4 37 2 3" xfId="29711"/>
    <cellStyle name="Note 4 37 2 3 2" xfId="29712"/>
    <cellStyle name="Note 4 37 2 4" xfId="29713"/>
    <cellStyle name="Note 4 37 2 5" xfId="29708"/>
    <cellStyle name="Note 4 37 3" xfId="5481"/>
    <cellStyle name="Note 4 37 3 2" xfId="29715"/>
    <cellStyle name="Note 4 37 3 3" xfId="29714"/>
    <cellStyle name="Note 4 37 4" xfId="29716"/>
    <cellStyle name="Note 4 37 4 2" xfId="29717"/>
    <cellStyle name="Note 4 37 5" xfId="29718"/>
    <cellStyle name="Note 4 37 6" xfId="29719"/>
    <cellStyle name="Note 4 37 6 2" xfId="29720"/>
    <cellStyle name="Note 4 37 6 3" xfId="29721"/>
    <cellStyle name="Note 4 37 7" xfId="29707"/>
    <cellStyle name="Note 4 38" xfId="2922"/>
    <cellStyle name="Note 4 38 2" xfId="7097"/>
    <cellStyle name="Note 4 38 2 2" xfId="29724"/>
    <cellStyle name="Note 4 38 2 2 2" xfId="29725"/>
    <cellStyle name="Note 4 38 2 3" xfId="29726"/>
    <cellStyle name="Note 4 38 2 3 2" xfId="29727"/>
    <cellStyle name="Note 4 38 2 4" xfId="29728"/>
    <cellStyle name="Note 4 38 2 5" xfId="29723"/>
    <cellStyle name="Note 4 38 3" xfId="5482"/>
    <cellStyle name="Note 4 38 3 2" xfId="29730"/>
    <cellStyle name="Note 4 38 3 3" xfId="29729"/>
    <cellStyle name="Note 4 38 4" xfId="29731"/>
    <cellStyle name="Note 4 38 4 2" xfId="29732"/>
    <cellStyle name="Note 4 38 5" xfId="29733"/>
    <cellStyle name="Note 4 38 6" xfId="29734"/>
    <cellStyle name="Note 4 38 6 2" xfId="29735"/>
    <cellStyle name="Note 4 38 6 3" xfId="29736"/>
    <cellStyle name="Note 4 38 7" xfId="29722"/>
    <cellStyle name="Note 4 39" xfId="2923"/>
    <cellStyle name="Note 4 39 2" xfId="7098"/>
    <cellStyle name="Note 4 39 2 2" xfId="29739"/>
    <cellStyle name="Note 4 39 2 2 2" xfId="29740"/>
    <cellStyle name="Note 4 39 2 3" xfId="29741"/>
    <cellStyle name="Note 4 39 2 3 2" xfId="29742"/>
    <cellStyle name="Note 4 39 2 4" xfId="29743"/>
    <cellStyle name="Note 4 39 2 5" xfId="29738"/>
    <cellStyle name="Note 4 39 3" xfId="5483"/>
    <cellStyle name="Note 4 39 3 2" xfId="29745"/>
    <cellStyle name="Note 4 39 3 3" xfId="29744"/>
    <cellStyle name="Note 4 39 4" xfId="29746"/>
    <cellStyle name="Note 4 39 4 2" xfId="29747"/>
    <cellStyle name="Note 4 39 5" xfId="29748"/>
    <cellStyle name="Note 4 39 6" xfId="29749"/>
    <cellStyle name="Note 4 39 6 2" xfId="29750"/>
    <cellStyle name="Note 4 39 6 3" xfId="29751"/>
    <cellStyle name="Note 4 39 7" xfId="29737"/>
    <cellStyle name="Note 4 4" xfId="2924"/>
    <cellStyle name="Note 4 4 2" xfId="7099"/>
    <cellStyle name="Note 4 4 2 2" xfId="29754"/>
    <cellStyle name="Note 4 4 2 2 2" xfId="29755"/>
    <cellStyle name="Note 4 4 2 3" xfId="29756"/>
    <cellStyle name="Note 4 4 2 3 2" xfId="29757"/>
    <cellStyle name="Note 4 4 2 4" xfId="29758"/>
    <cellStyle name="Note 4 4 2 5" xfId="29753"/>
    <cellStyle name="Note 4 4 3" xfId="5484"/>
    <cellStyle name="Note 4 4 3 2" xfId="29760"/>
    <cellStyle name="Note 4 4 3 3" xfId="29759"/>
    <cellStyle name="Note 4 4 4" xfId="29761"/>
    <cellStyle name="Note 4 4 4 2" xfId="29762"/>
    <cellStyle name="Note 4 4 5" xfId="29763"/>
    <cellStyle name="Note 4 4 6" xfId="29764"/>
    <cellStyle name="Note 4 4 6 2" xfId="29765"/>
    <cellStyle name="Note 4 4 6 3" xfId="29766"/>
    <cellStyle name="Note 4 4 7" xfId="29752"/>
    <cellStyle name="Note 4 40" xfId="2925"/>
    <cellStyle name="Note 4 40 2" xfId="7100"/>
    <cellStyle name="Note 4 40 2 2" xfId="29769"/>
    <cellStyle name="Note 4 40 2 2 2" xfId="29770"/>
    <cellStyle name="Note 4 40 2 3" xfId="29771"/>
    <cellStyle name="Note 4 40 2 3 2" xfId="29772"/>
    <cellStyle name="Note 4 40 2 4" xfId="29773"/>
    <cellStyle name="Note 4 40 2 5" xfId="29768"/>
    <cellStyle name="Note 4 40 3" xfId="5485"/>
    <cellStyle name="Note 4 40 3 2" xfId="29775"/>
    <cellStyle name="Note 4 40 3 3" xfId="29774"/>
    <cellStyle name="Note 4 40 4" xfId="29776"/>
    <cellStyle name="Note 4 40 4 2" xfId="29777"/>
    <cellStyle name="Note 4 40 5" xfId="29778"/>
    <cellStyle name="Note 4 40 6" xfId="29779"/>
    <cellStyle name="Note 4 40 6 2" xfId="29780"/>
    <cellStyle name="Note 4 40 6 3" xfId="29781"/>
    <cellStyle name="Note 4 40 7" xfId="29767"/>
    <cellStyle name="Note 4 41" xfId="2926"/>
    <cellStyle name="Note 4 41 2" xfId="7101"/>
    <cellStyle name="Note 4 41 2 2" xfId="29784"/>
    <cellStyle name="Note 4 41 2 2 2" xfId="29785"/>
    <cellStyle name="Note 4 41 2 3" xfId="29786"/>
    <cellStyle name="Note 4 41 2 3 2" xfId="29787"/>
    <cellStyle name="Note 4 41 2 4" xfId="29788"/>
    <cellStyle name="Note 4 41 2 5" xfId="29783"/>
    <cellStyle name="Note 4 41 3" xfId="5486"/>
    <cellStyle name="Note 4 41 3 2" xfId="29790"/>
    <cellStyle name="Note 4 41 3 3" xfId="29789"/>
    <cellStyle name="Note 4 41 4" xfId="29791"/>
    <cellStyle name="Note 4 41 4 2" xfId="29792"/>
    <cellStyle name="Note 4 41 5" xfId="29793"/>
    <cellStyle name="Note 4 41 6" xfId="29794"/>
    <cellStyle name="Note 4 41 6 2" xfId="29795"/>
    <cellStyle name="Note 4 41 6 3" xfId="29796"/>
    <cellStyle name="Note 4 41 7" xfId="29782"/>
    <cellStyle name="Note 4 42" xfId="2927"/>
    <cellStyle name="Note 4 42 2" xfId="7102"/>
    <cellStyle name="Note 4 42 2 2" xfId="29799"/>
    <cellStyle name="Note 4 42 2 2 2" xfId="29800"/>
    <cellStyle name="Note 4 42 2 3" xfId="29801"/>
    <cellStyle name="Note 4 42 2 3 2" xfId="29802"/>
    <cellStyle name="Note 4 42 2 4" xfId="29803"/>
    <cellStyle name="Note 4 42 2 5" xfId="29798"/>
    <cellStyle name="Note 4 42 3" xfId="5487"/>
    <cellStyle name="Note 4 42 3 2" xfId="29805"/>
    <cellStyle name="Note 4 42 3 3" xfId="29804"/>
    <cellStyle name="Note 4 42 4" xfId="29806"/>
    <cellStyle name="Note 4 42 4 2" xfId="29807"/>
    <cellStyle name="Note 4 42 5" xfId="29808"/>
    <cellStyle name="Note 4 42 6" xfId="29809"/>
    <cellStyle name="Note 4 42 6 2" xfId="29810"/>
    <cellStyle name="Note 4 42 6 3" xfId="29811"/>
    <cellStyle name="Note 4 42 7" xfId="29797"/>
    <cellStyle name="Note 4 43" xfId="2928"/>
    <cellStyle name="Note 4 43 2" xfId="7103"/>
    <cellStyle name="Note 4 43 2 2" xfId="29814"/>
    <cellStyle name="Note 4 43 2 2 2" xfId="29815"/>
    <cellStyle name="Note 4 43 2 3" xfId="29816"/>
    <cellStyle name="Note 4 43 2 3 2" xfId="29817"/>
    <cellStyle name="Note 4 43 2 4" xfId="29818"/>
    <cellStyle name="Note 4 43 2 5" xfId="29813"/>
    <cellStyle name="Note 4 43 3" xfId="5488"/>
    <cellStyle name="Note 4 43 3 2" xfId="29820"/>
    <cellStyle name="Note 4 43 3 3" xfId="29819"/>
    <cellStyle name="Note 4 43 4" xfId="29821"/>
    <cellStyle name="Note 4 43 4 2" xfId="29822"/>
    <cellStyle name="Note 4 43 5" xfId="29823"/>
    <cellStyle name="Note 4 43 6" xfId="29824"/>
    <cellStyle name="Note 4 43 6 2" xfId="29825"/>
    <cellStyle name="Note 4 43 6 3" xfId="29826"/>
    <cellStyle name="Note 4 43 7" xfId="29812"/>
    <cellStyle name="Note 4 44" xfId="2929"/>
    <cellStyle name="Note 4 44 2" xfId="7104"/>
    <cellStyle name="Note 4 44 2 2" xfId="29829"/>
    <cellStyle name="Note 4 44 2 2 2" xfId="29830"/>
    <cellStyle name="Note 4 44 2 3" xfId="29831"/>
    <cellStyle name="Note 4 44 2 3 2" xfId="29832"/>
    <cellStyle name="Note 4 44 2 4" xfId="29833"/>
    <cellStyle name="Note 4 44 2 5" xfId="29828"/>
    <cellStyle name="Note 4 44 3" xfId="5489"/>
    <cellStyle name="Note 4 44 3 2" xfId="29835"/>
    <cellStyle name="Note 4 44 3 3" xfId="29834"/>
    <cellStyle name="Note 4 44 4" xfId="29836"/>
    <cellStyle name="Note 4 44 4 2" xfId="29837"/>
    <cellStyle name="Note 4 44 5" xfId="29838"/>
    <cellStyle name="Note 4 44 6" xfId="29839"/>
    <cellStyle name="Note 4 44 6 2" xfId="29840"/>
    <cellStyle name="Note 4 44 6 3" xfId="29841"/>
    <cellStyle name="Note 4 44 7" xfId="29827"/>
    <cellStyle name="Note 4 45" xfId="2930"/>
    <cellStyle name="Note 4 45 2" xfId="7105"/>
    <cellStyle name="Note 4 45 2 2" xfId="29844"/>
    <cellStyle name="Note 4 45 2 2 2" xfId="29845"/>
    <cellStyle name="Note 4 45 2 3" xfId="29846"/>
    <cellStyle name="Note 4 45 2 3 2" xfId="29847"/>
    <cellStyle name="Note 4 45 2 4" xfId="29848"/>
    <cellStyle name="Note 4 45 2 5" xfId="29843"/>
    <cellStyle name="Note 4 45 3" xfId="5490"/>
    <cellStyle name="Note 4 45 3 2" xfId="29850"/>
    <cellStyle name="Note 4 45 3 3" xfId="29849"/>
    <cellStyle name="Note 4 45 4" xfId="29851"/>
    <cellStyle name="Note 4 45 4 2" xfId="29852"/>
    <cellStyle name="Note 4 45 5" xfId="29853"/>
    <cellStyle name="Note 4 45 6" xfId="29854"/>
    <cellStyle name="Note 4 45 6 2" xfId="29855"/>
    <cellStyle name="Note 4 45 6 3" xfId="29856"/>
    <cellStyle name="Note 4 45 7" xfId="29842"/>
    <cellStyle name="Note 4 46" xfId="2931"/>
    <cellStyle name="Note 4 46 2" xfId="7106"/>
    <cellStyle name="Note 4 46 2 2" xfId="29859"/>
    <cellStyle name="Note 4 46 2 2 2" xfId="29860"/>
    <cellStyle name="Note 4 46 2 3" xfId="29861"/>
    <cellStyle name="Note 4 46 2 3 2" xfId="29862"/>
    <cellStyle name="Note 4 46 2 4" xfId="29863"/>
    <cellStyle name="Note 4 46 2 5" xfId="29858"/>
    <cellStyle name="Note 4 46 3" xfId="5491"/>
    <cellStyle name="Note 4 46 3 2" xfId="29865"/>
    <cellStyle name="Note 4 46 3 3" xfId="29864"/>
    <cellStyle name="Note 4 46 4" xfId="29866"/>
    <cellStyle name="Note 4 46 4 2" xfId="29867"/>
    <cellStyle name="Note 4 46 5" xfId="29868"/>
    <cellStyle name="Note 4 46 6" xfId="29869"/>
    <cellStyle name="Note 4 46 6 2" xfId="29870"/>
    <cellStyle name="Note 4 46 6 3" xfId="29871"/>
    <cellStyle name="Note 4 46 7" xfId="29857"/>
    <cellStyle name="Note 4 47" xfId="2932"/>
    <cellStyle name="Note 4 47 2" xfId="7107"/>
    <cellStyle name="Note 4 47 2 2" xfId="29874"/>
    <cellStyle name="Note 4 47 2 2 2" xfId="29875"/>
    <cellStyle name="Note 4 47 2 3" xfId="29876"/>
    <cellStyle name="Note 4 47 2 3 2" xfId="29877"/>
    <cellStyle name="Note 4 47 2 4" xfId="29878"/>
    <cellStyle name="Note 4 47 2 5" xfId="29873"/>
    <cellStyle name="Note 4 47 3" xfId="5492"/>
    <cellStyle name="Note 4 47 3 2" xfId="29880"/>
    <cellStyle name="Note 4 47 3 3" xfId="29879"/>
    <cellStyle name="Note 4 47 4" xfId="29881"/>
    <cellStyle name="Note 4 47 4 2" xfId="29882"/>
    <cellStyle name="Note 4 47 5" xfId="29883"/>
    <cellStyle name="Note 4 47 6" xfId="29884"/>
    <cellStyle name="Note 4 47 6 2" xfId="29885"/>
    <cellStyle name="Note 4 47 6 3" xfId="29886"/>
    <cellStyle name="Note 4 47 7" xfId="29872"/>
    <cellStyle name="Note 4 48" xfId="2933"/>
    <cellStyle name="Note 4 48 2" xfId="7108"/>
    <cellStyle name="Note 4 48 2 2" xfId="29889"/>
    <cellStyle name="Note 4 48 2 2 2" xfId="29890"/>
    <cellStyle name="Note 4 48 2 3" xfId="29891"/>
    <cellStyle name="Note 4 48 2 3 2" xfId="29892"/>
    <cellStyle name="Note 4 48 2 4" xfId="29893"/>
    <cellStyle name="Note 4 48 2 5" xfId="29888"/>
    <cellStyle name="Note 4 48 3" xfId="5493"/>
    <cellStyle name="Note 4 48 3 2" xfId="29895"/>
    <cellStyle name="Note 4 48 3 3" xfId="29894"/>
    <cellStyle name="Note 4 48 4" xfId="29896"/>
    <cellStyle name="Note 4 48 4 2" xfId="29897"/>
    <cellStyle name="Note 4 48 5" xfId="29898"/>
    <cellStyle name="Note 4 48 6" xfId="29899"/>
    <cellStyle name="Note 4 48 6 2" xfId="29900"/>
    <cellStyle name="Note 4 48 6 3" xfId="29901"/>
    <cellStyle name="Note 4 48 7" xfId="29887"/>
    <cellStyle name="Note 4 49" xfId="2934"/>
    <cellStyle name="Note 4 49 2" xfId="7109"/>
    <cellStyle name="Note 4 49 2 2" xfId="29904"/>
    <cellStyle name="Note 4 49 2 2 2" xfId="29905"/>
    <cellStyle name="Note 4 49 2 3" xfId="29906"/>
    <cellStyle name="Note 4 49 2 3 2" xfId="29907"/>
    <cellStyle name="Note 4 49 2 4" xfId="29908"/>
    <cellStyle name="Note 4 49 2 5" xfId="29903"/>
    <cellStyle name="Note 4 49 3" xfId="5494"/>
    <cellStyle name="Note 4 49 3 2" xfId="29910"/>
    <cellStyle name="Note 4 49 3 3" xfId="29909"/>
    <cellStyle name="Note 4 49 4" xfId="29911"/>
    <cellStyle name="Note 4 49 4 2" xfId="29912"/>
    <cellStyle name="Note 4 49 5" xfId="29913"/>
    <cellStyle name="Note 4 49 6" xfId="29914"/>
    <cellStyle name="Note 4 49 6 2" xfId="29915"/>
    <cellStyle name="Note 4 49 6 3" xfId="29916"/>
    <cellStyle name="Note 4 49 7" xfId="29902"/>
    <cellStyle name="Note 4 5" xfId="2935"/>
    <cellStyle name="Note 4 5 2" xfId="7110"/>
    <cellStyle name="Note 4 5 2 2" xfId="29919"/>
    <cellStyle name="Note 4 5 2 2 2" xfId="29920"/>
    <cellStyle name="Note 4 5 2 3" xfId="29921"/>
    <cellStyle name="Note 4 5 2 3 2" xfId="29922"/>
    <cellStyle name="Note 4 5 2 4" xfId="29923"/>
    <cellStyle name="Note 4 5 2 5" xfId="29918"/>
    <cellStyle name="Note 4 5 3" xfId="5495"/>
    <cellStyle name="Note 4 5 3 2" xfId="29925"/>
    <cellStyle name="Note 4 5 3 3" xfId="29924"/>
    <cellStyle name="Note 4 5 4" xfId="29926"/>
    <cellStyle name="Note 4 5 4 2" xfId="29927"/>
    <cellStyle name="Note 4 5 5" xfId="29928"/>
    <cellStyle name="Note 4 5 6" xfId="29929"/>
    <cellStyle name="Note 4 5 6 2" xfId="29930"/>
    <cellStyle name="Note 4 5 6 3" xfId="29931"/>
    <cellStyle name="Note 4 5 7" xfId="29917"/>
    <cellStyle name="Note 4 50" xfId="2936"/>
    <cellStyle name="Note 4 50 2" xfId="7111"/>
    <cellStyle name="Note 4 50 2 2" xfId="29934"/>
    <cellStyle name="Note 4 50 2 2 2" xfId="29935"/>
    <cellStyle name="Note 4 50 2 3" xfId="29936"/>
    <cellStyle name="Note 4 50 2 3 2" xfId="29937"/>
    <cellStyle name="Note 4 50 2 4" xfId="29938"/>
    <cellStyle name="Note 4 50 2 5" xfId="29933"/>
    <cellStyle name="Note 4 50 3" xfId="5496"/>
    <cellStyle name="Note 4 50 3 2" xfId="29940"/>
    <cellStyle name="Note 4 50 3 3" xfId="29939"/>
    <cellStyle name="Note 4 50 4" xfId="29941"/>
    <cellStyle name="Note 4 50 4 2" xfId="29942"/>
    <cellStyle name="Note 4 50 5" xfId="29943"/>
    <cellStyle name="Note 4 50 6" xfId="29944"/>
    <cellStyle name="Note 4 50 6 2" xfId="29945"/>
    <cellStyle name="Note 4 50 6 3" xfId="29946"/>
    <cellStyle name="Note 4 50 7" xfId="29932"/>
    <cellStyle name="Note 4 51" xfId="2937"/>
    <cellStyle name="Note 4 51 2" xfId="7112"/>
    <cellStyle name="Note 4 51 2 2" xfId="29949"/>
    <cellStyle name="Note 4 51 2 2 2" xfId="29950"/>
    <cellStyle name="Note 4 51 2 3" xfId="29951"/>
    <cellStyle name="Note 4 51 2 3 2" xfId="29952"/>
    <cellStyle name="Note 4 51 2 4" xfId="29953"/>
    <cellStyle name="Note 4 51 2 5" xfId="29948"/>
    <cellStyle name="Note 4 51 3" xfId="5497"/>
    <cellStyle name="Note 4 51 3 2" xfId="29955"/>
    <cellStyle name="Note 4 51 3 3" xfId="29954"/>
    <cellStyle name="Note 4 51 4" xfId="29956"/>
    <cellStyle name="Note 4 51 4 2" xfId="29957"/>
    <cellStyle name="Note 4 51 5" xfId="29958"/>
    <cellStyle name="Note 4 51 6" xfId="29959"/>
    <cellStyle name="Note 4 51 6 2" xfId="29960"/>
    <cellStyle name="Note 4 51 6 3" xfId="29961"/>
    <cellStyle name="Note 4 51 7" xfId="29947"/>
    <cellStyle name="Note 4 52" xfId="2938"/>
    <cellStyle name="Note 4 52 2" xfId="7113"/>
    <cellStyle name="Note 4 52 2 2" xfId="29964"/>
    <cellStyle name="Note 4 52 2 2 2" xfId="29965"/>
    <cellStyle name="Note 4 52 2 3" xfId="29966"/>
    <cellStyle name="Note 4 52 2 3 2" xfId="29967"/>
    <cellStyle name="Note 4 52 2 4" xfId="29968"/>
    <cellStyle name="Note 4 52 2 5" xfId="29963"/>
    <cellStyle name="Note 4 52 3" xfId="5498"/>
    <cellStyle name="Note 4 52 3 2" xfId="29970"/>
    <cellStyle name="Note 4 52 3 3" xfId="29969"/>
    <cellStyle name="Note 4 52 4" xfId="29971"/>
    <cellStyle name="Note 4 52 4 2" xfId="29972"/>
    <cellStyle name="Note 4 52 5" xfId="29973"/>
    <cellStyle name="Note 4 52 6" xfId="29974"/>
    <cellStyle name="Note 4 52 6 2" xfId="29975"/>
    <cellStyle name="Note 4 52 6 3" xfId="29976"/>
    <cellStyle name="Note 4 52 7" xfId="29962"/>
    <cellStyle name="Note 4 53" xfId="2939"/>
    <cellStyle name="Note 4 53 2" xfId="7114"/>
    <cellStyle name="Note 4 53 2 2" xfId="29979"/>
    <cellStyle name="Note 4 53 2 2 2" xfId="29980"/>
    <cellStyle name="Note 4 53 2 3" xfId="29981"/>
    <cellStyle name="Note 4 53 2 3 2" xfId="29982"/>
    <cellStyle name="Note 4 53 2 4" xfId="29983"/>
    <cellStyle name="Note 4 53 2 5" xfId="29978"/>
    <cellStyle name="Note 4 53 3" xfId="5499"/>
    <cellStyle name="Note 4 53 3 2" xfId="29985"/>
    <cellStyle name="Note 4 53 3 3" xfId="29984"/>
    <cellStyle name="Note 4 53 4" xfId="29986"/>
    <cellStyle name="Note 4 53 4 2" xfId="29987"/>
    <cellStyle name="Note 4 53 5" xfId="29988"/>
    <cellStyle name="Note 4 53 6" xfId="29989"/>
    <cellStyle name="Note 4 53 6 2" xfId="29990"/>
    <cellStyle name="Note 4 53 6 3" xfId="29991"/>
    <cellStyle name="Note 4 53 7" xfId="29977"/>
    <cellStyle name="Note 4 54" xfId="2940"/>
    <cellStyle name="Note 4 54 2" xfId="7115"/>
    <cellStyle name="Note 4 54 2 2" xfId="29994"/>
    <cellStyle name="Note 4 54 2 2 2" xfId="29995"/>
    <cellStyle name="Note 4 54 2 3" xfId="29996"/>
    <cellStyle name="Note 4 54 2 3 2" xfId="29997"/>
    <cellStyle name="Note 4 54 2 4" xfId="29998"/>
    <cellStyle name="Note 4 54 2 5" xfId="29993"/>
    <cellStyle name="Note 4 54 3" xfId="5500"/>
    <cellStyle name="Note 4 54 3 2" xfId="30000"/>
    <cellStyle name="Note 4 54 3 3" xfId="29999"/>
    <cellStyle name="Note 4 54 4" xfId="30001"/>
    <cellStyle name="Note 4 54 4 2" xfId="30002"/>
    <cellStyle name="Note 4 54 5" xfId="30003"/>
    <cellStyle name="Note 4 54 6" xfId="30004"/>
    <cellStyle name="Note 4 54 6 2" xfId="30005"/>
    <cellStyle name="Note 4 54 6 3" xfId="30006"/>
    <cellStyle name="Note 4 54 7" xfId="29992"/>
    <cellStyle name="Note 4 55" xfId="2941"/>
    <cellStyle name="Note 4 55 2" xfId="7116"/>
    <cellStyle name="Note 4 55 2 2" xfId="30009"/>
    <cellStyle name="Note 4 55 2 2 2" xfId="30010"/>
    <cellStyle name="Note 4 55 2 3" xfId="30011"/>
    <cellStyle name="Note 4 55 2 3 2" xfId="30012"/>
    <cellStyle name="Note 4 55 2 4" xfId="30013"/>
    <cellStyle name="Note 4 55 2 5" xfId="30008"/>
    <cellStyle name="Note 4 55 3" xfId="5501"/>
    <cellStyle name="Note 4 55 3 2" xfId="30015"/>
    <cellStyle name="Note 4 55 3 3" xfId="30014"/>
    <cellStyle name="Note 4 55 4" xfId="30016"/>
    <cellStyle name="Note 4 55 4 2" xfId="30017"/>
    <cellStyle name="Note 4 55 5" xfId="30018"/>
    <cellStyle name="Note 4 55 6" xfId="30019"/>
    <cellStyle name="Note 4 55 6 2" xfId="30020"/>
    <cellStyle name="Note 4 55 6 3" xfId="30021"/>
    <cellStyle name="Note 4 55 7" xfId="30007"/>
    <cellStyle name="Note 4 56" xfId="2942"/>
    <cellStyle name="Note 4 56 2" xfId="7117"/>
    <cellStyle name="Note 4 56 2 2" xfId="30024"/>
    <cellStyle name="Note 4 56 2 2 2" xfId="30025"/>
    <cellStyle name="Note 4 56 2 3" xfId="30026"/>
    <cellStyle name="Note 4 56 2 3 2" xfId="30027"/>
    <cellStyle name="Note 4 56 2 4" xfId="30028"/>
    <cellStyle name="Note 4 56 2 5" xfId="30023"/>
    <cellStyle name="Note 4 56 3" xfId="5502"/>
    <cellStyle name="Note 4 56 3 2" xfId="30030"/>
    <cellStyle name="Note 4 56 3 3" xfId="30029"/>
    <cellStyle name="Note 4 56 4" xfId="30031"/>
    <cellStyle name="Note 4 56 4 2" xfId="30032"/>
    <cellStyle name="Note 4 56 5" xfId="30033"/>
    <cellStyle name="Note 4 56 6" xfId="30034"/>
    <cellStyle name="Note 4 56 6 2" xfId="30035"/>
    <cellStyle name="Note 4 56 6 3" xfId="30036"/>
    <cellStyle name="Note 4 56 7" xfId="30022"/>
    <cellStyle name="Note 4 57" xfId="2943"/>
    <cellStyle name="Note 4 57 2" xfId="7118"/>
    <cellStyle name="Note 4 57 2 2" xfId="30039"/>
    <cellStyle name="Note 4 57 2 2 2" xfId="30040"/>
    <cellStyle name="Note 4 57 2 3" xfId="30041"/>
    <cellStyle name="Note 4 57 2 3 2" xfId="30042"/>
    <cellStyle name="Note 4 57 2 4" xfId="30043"/>
    <cellStyle name="Note 4 57 2 5" xfId="30038"/>
    <cellStyle name="Note 4 57 3" xfId="5503"/>
    <cellStyle name="Note 4 57 3 2" xfId="30045"/>
    <cellStyle name="Note 4 57 3 3" xfId="30044"/>
    <cellStyle name="Note 4 57 4" xfId="30046"/>
    <cellStyle name="Note 4 57 4 2" xfId="30047"/>
    <cellStyle name="Note 4 57 5" xfId="30048"/>
    <cellStyle name="Note 4 57 6" xfId="30049"/>
    <cellStyle name="Note 4 57 6 2" xfId="30050"/>
    <cellStyle name="Note 4 57 6 3" xfId="30051"/>
    <cellStyle name="Note 4 57 7" xfId="30037"/>
    <cellStyle name="Note 4 58" xfId="2944"/>
    <cellStyle name="Note 4 58 2" xfId="7119"/>
    <cellStyle name="Note 4 58 2 2" xfId="30054"/>
    <cellStyle name="Note 4 58 2 2 2" xfId="30055"/>
    <cellStyle name="Note 4 58 2 3" xfId="30056"/>
    <cellStyle name="Note 4 58 2 3 2" xfId="30057"/>
    <cellStyle name="Note 4 58 2 4" xfId="30058"/>
    <cellStyle name="Note 4 58 2 5" xfId="30053"/>
    <cellStyle name="Note 4 58 3" xfId="5504"/>
    <cellStyle name="Note 4 58 3 2" xfId="30060"/>
    <cellStyle name="Note 4 58 3 3" xfId="30059"/>
    <cellStyle name="Note 4 58 4" xfId="30061"/>
    <cellStyle name="Note 4 58 4 2" xfId="30062"/>
    <cellStyle name="Note 4 58 5" xfId="30063"/>
    <cellStyle name="Note 4 58 6" xfId="30064"/>
    <cellStyle name="Note 4 58 6 2" xfId="30065"/>
    <cellStyle name="Note 4 58 6 3" xfId="30066"/>
    <cellStyle name="Note 4 58 7" xfId="30052"/>
    <cellStyle name="Note 4 59" xfId="2945"/>
    <cellStyle name="Note 4 59 2" xfId="7120"/>
    <cellStyle name="Note 4 59 2 2" xfId="30069"/>
    <cellStyle name="Note 4 59 2 2 2" xfId="30070"/>
    <cellStyle name="Note 4 59 2 3" xfId="30071"/>
    <cellStyle name="Note 4 59 2 3 2" xfId="30072"/>
    <cellStyle name="Note 4 59 2 4" xfId="30073"/>
    <cellStyle name="Note 4 59 2 5" xfId="30068"/>
    <cellStyle name="Note 4 59 3" xfId="5505"/>
    <cellStyle name="Note 4 59 3 2" xfId="30075"/>
    <cellStyle name="Note 4 59 3 3" xfId="30074"/>
    <cellStyle name="Note 4 59 4" xfId="30076"/>
    <cellStyle name="Note 4 59 4 2" xfId="30077"/>
    <cellStyle name="Note 4 59 5" xfId="30078"/>
    <cellStyle name="Note 4 59 6" xfId="30079"/>
    <cellStyle name="Note 4 59 6 2" xfId="30080"/>
    <cellStyle name="Note 4 59 6 3" xfId="30081"/>
    <cellStyle name="Note 4 59 7" xfId="30067"/>
    <cellStyle name="Note 4 6" xfId="2946"/>
    <cellStyle name="Note 4 6 2" xfId="7121"/>
    <cellStyle name="Note 4 6 2 2" xfId="30084"/>
    <cellStyle name="Note 4 6 2 2 2" xfId="30085"/>
    <cellStyle name="Note 4 6 2 3" xfId="30086"/>
    <cellStyle name="Note 4 6 2 3 2" xfId="30087"/>
    <cellStyle name="Note 4 6 2 4" xfId="30088"/>
    <cellStyle name="Note 4 6 2 5" xfId="30083"/>
    <cellStyle name="Note 4 6 3" xfId="5506"/>
    <cellStyle name="Note 4 6 3 2" xfId="30090"/>
    <cellStyle name="Note 4 6 3 3" xfId="30089"/>
    <cellStyle name="Note 4 6 4" xfId="30091"/>
    <cellStyle name="Note 4 6 4 2" xfId="30092"/>
    <cellStyle name="Note 4 6 5" xfId="30093"/>
    <cellStyle name="Note 4 6 6" xfId="30094"/>
    <cellStyle name="Note 4 6 6 2" xfId="30095"/>
    <cellStyle name="Note 4 6 6 3" xfId="30096"/>
    <cellStyle name="Note 4 6 7" xfId="30082"/>
    <cellStyle name="Note 4 60" xfId="2947"/>
    <cellStyle name="Note 4 60 2" xfId="7122"/>
    <cellStyle name="Note 4 60 2 2" xfId="30099"/>
    <cellStyle name="Note 4 60 2 2 2" xfId="30100"/>
    <cellStyle name="Note 4 60 2 3" xfId="30101"/>
    <cellStyle name="Note 4 60 2 3 2" xfId="30102"/>
    <cellStyle name="Note 4 60 2 4" xfId="30103"/>
    <cellStyle name="Note 4 60 2 5" xfId="30098"/>
    <cellStyle name="Note 4 60 3" xfId="5507"/>
    <cellStyle name="Note 4 60 3 2" xfId="30105"/>
    <cellStyle name="Note 4 60 3 3" xfId="30104"/>
    <cellStyle name="Note 4 60 4" xfId="30106"/>
    <cellStyle name="Note 4 60 4 2" xfId="30107"/>
    <cellStyle name="Note 4 60 5" xfId="30108"/>
    <cellStyle name="Note 4 60 6" xfId="30109"/>
    <cellStyle name="Note 4 60 6 2" xfId="30110"/>
    <cellStyle name="Note 4 60 6 3" xfId="30111"/>
    <cellStyle name="Note 4 60 7" xfId="30097"/>
    <cellStyle name="Note 4 61" xfId="2948"/>
    <cellStyle name="Note 4 61 2" xfId="7123"/>
    <cellStyle name="Note 4 61 2 2" xfId="30114"/>
    <cellStyle name="Note 4 61 2 2 2" xfId="30115"/>
    <cellStyle name="Note 4 61 2 3" xfId="30116"/>
    <cellStyle name="Note 4 61 2 3 2" xfId="30117"/>
    <cellStyle name="Note 4 61 2 4" xfId="30118"/>
    <cellStyle name="Note 4 61 2 5" xfId="30113"/>
    <cellStyle name="Note 4 61 3" xfId="5508"/>
    <cellStyle name="Note 4 61 3 2" xfId="30120"/>
    <cellStyle name="Note 4 61 3 3" xfId="30119"/>
    <cellStyle name="Note 4 61 4" xfId="30121"/>
    <cellStyle name="Note 4 61 4 2" xfId="30122"/>
    <cellStyle name="Note 4 61 5" xfId="30123"/>
    <cellStyle name="Note 4 61 6" xfId="30124"/>
    <cellStyle name="Note 4 61 6 2" xfId="30125"/>
    <cellStyle name="Note 4 61 6 3" xfId="30126"/>
    <cellStyle name="Note 4 61 7" xfId="30112"/>
    <cellStyle name="Note 4 62" xfId="2949"/>
    <cellStyle name="Note 4 62 2" xfId="7124"/>
    <cellStyle name="Note 4 62 2 2" xfId="30129"/>
    <cellStyle name="Note 4 62 2 2 2" xfId="30130"/>
    <cellStyle name="Note 4 62 2 3" xfId="30131"/>
    <cellStyle name="Note 4 62 2 3 2" xfId="30132"/>
    <cellStyle name="Note 4 62 2 4" xfId="30133"/>
    <cellStyle name="Note 4 62 2 5" xfId="30128"/>
    <cellStyle name="Note 4 62 3" xfId="5509"/>
    <cellStyle name="Note 4 62 3 2" xfId="30135"/>
    <cellStyle name="Note 4 62 3 3" xfId="30134"/>
    <cellStyle name="Note 4 62 4" xfId="30136"/>
    <cellStyle name="Note 4 62 4 2" xfId="30137"/>
    <cellStyle name="Note 4 62 5" xfId="30138"/>
    <cellStyle name="Note 4 62 6" xfId="30139"/>
    <cellStyle name="Note 4 62 6 2" xfId="30140"/>
    <cellStyle name="Note 4 62 6 3" xfId="30141"/>
    <cellStyle name="Note 4 62 7" xfId="30127"/>
    <cellStyle name="Note 4 63" xfId="2950"/>
    <cellStyle name="Note 4 63 2" xfId="7125"/>
    <cellStyle name="Note 4 63 2 2" xfId="30144"/>
    <cellStyle name="Note 4 63 2 2 2" xfId="30145"/>
    <cellStyle name="Note 4 63 2 3" xfId="30146"/>
    <cellStyle name="Note 4 63 2 3 2" xfId="30147"/>
    <cellStyle name="Note 4 63 2 4" xfId="30148"/>
    <cellStyle name="Note 4 63 2 5" xfId="30143"/>
    <cellStyle name="Note 4 63 3" xfId="5510"/>
    <cellStyle name="Note 4 63 3 2" xfId="30150"/>
    <cellStyle name="Note 4 63 3 3" xfId="30149"/>
    <cellStyle name="Note 4 63 4" xfId="30151"/>
    <cellStyle name="Note 4 63 4 2" xfId="30152"/>
    <cellStyle name="Note 4 63 5" xfId="30153"/>
    <cellStyle name="Note 4 63 6" xfId="30154"/>
    <cellStyle name="Note 4 63 6 2" xfId="30155"/>
    <cellStyle name="Note 4 63 6 3" xfId="30156"/>
    <cellStyle name="Note 4 63 7" xfId="30142"/>
    <cellStyle name="Note 4 64" xfId="2951"/>
    <cellStyle name="Note 4 64 2" xfId="7126"/>
    <cellStyle name="Note 4 64 2 2" xfId="30159"/>
    <cellStyle name="Note 4 64 2 2 2" xfId="30160"/>
    <cellStyle name="Note 4 64 2 3" xfId="30161"/>
    <cellStyle name="Note 4 64 2 3 2" xfId="30162"/>
    <cellStyle name="Note 4 64 2 4" xfId="30163"/>
    <cellStyle name="Note 4 64 2 5" xfId="30158"/>
    <cellStyle name="Note 4 64 3" xfId="5511"/>
    <cellStyle name="Note 4 64 3 2" xfId="30165"/>
    <cellStyle name="Note 4 64 3 3" xfId="30164"/>
    <cellStyle name="Note 4 64 4" xfId="30166"/>
    <cellStyle name="Note 4 64 4 2" xfId="30167"/>
    <cellStyle name="Note 4 64 5" xfId="30168"/>
    <cellStyle name="Note 4 64 6" xfId="30169"/>
    <cellStyle name="Note 4 64 6 2" xfId="30170"/>
    <cellStyle name="Note 4 64 6 3" xfId="30171"/>
    <cellStyle name="Note 4 64 7" xfId="30157"/>
    <cellStyle name="Note 4 65" xfId="2952"/>
    <cellStyle name="Note 4 65 2" xfId="7127"/>
    <cellStyle name="Note 4 65 2 2" xfId="30174"/>
    <cellStyle name="Note 4 65 2 2 2" xfId="30175"/>
    <cellStyle name="Note 4 65 2 3" xfId="30176"/>
    <cellStyle name="Note 4 65 2 3 2" xfId="30177"/>
    <cellStyle name="Note 4 65 2 4" xfId="30178"/>
    <cellStyle name="Note 4 65 2 5" xfId="30173"/>
    <cellStyle name="Note 4 65 3" xfId="5512"/>
    <cellStyle name="Note 4 65 3 2" xfId="30180"/>
    <cellStyle name="Note 4 65 3 3" xfId="30179"/>
    <cellStyle name="Note 4 65 4" xfId="30181"/>
    <cellStyle name="Note 4 65 4 2" xfId="30182"/>
    <cellStyle name="Note 4 65 5" xfId="30183"/>
    <cellStyle name="Note 4 65 6" xfId="30184"/>
    <cellStyle name="Note 4 65 6 2" xfId="30185"/>
    <cellStyle name="Note 4 65 6 3" xfId="30186"/>
    <cellStyle name="Note 4 65 7" xfId="30172"/>
    <cellStyle name="Note 4 66" xfId="2953"/>
    <cellStyle name="Note 4 66 2" xfId="7128"/>
    <cellStyle name="Note 4 66 2 2" xfId="30189"/>
    <cellStyle name="Note 4 66 2 2 2" xfId="30190"/>
    <cellStyle name="Note 4 66 2 3" xfId="30191"/>
    <cellStyle name="Note 4 66 2 3 2" xfId="30192"/>
    <cellStyle name="Note 4 66 2 4" xfId="30193"/>
    <cellStyle name="Note 4 66 2 5" xfId="30188"/>
    <cellStyle name="Note 4 66 3" xfId="5513"/>
    <cellStyle name="Note 4 66 3 2" xfId="30195"/>
    <cellStyle name="Note 4 66 3 3" xfId="30194"/>
    <cellStyle name="Note 4 66 4" xfId="30196"/>
    <cellStyle name="Note 4 66 4 2" xfId="30197"/>
    <cellStyle name="Note 4 66 5" xfId="30198"/>
    <cellStyle name="Note 4 66 6" xfId="30199"/>
    <cellStyle name="Note 4 66 6 2" xfId="30200"/>
    <cellStyle name="Note 4 66 6 3" xfId="30201"/>
    <cellStyle name="Note 4 66 7" xfId="30187"/>
    <cellStyle name="Note 4 67" xfId="2954"/>
    <cellStyle name="Note 4 67 2" xfId="7129"/>
    <cellStyle name="Note 4 67 2 2" xfId="30204"/>
    <cellStyle name="Note 4 67 2 2 2" xfId="30205"/>
    <cellStyle name="Note 4 67 2 3" xfId="30206"/>
    <cellStyle name="Note 4 67 2 3 2" xfId="30207"/>
    <cellStyle name="Note 4 67 2 4" xfId="30208"/>
    <cellStyle name="Note 4 67 2 5" xfId="30203"/>
    <cellStyle name="Note 4 67 3" xfId="5514"/>
    <cellStyle name="Note 4 67 3 2" xfId="30210"/>
    <cellStyle name="Note 4 67 3 3" xfId="30209"/>
    <cellStyle name="Note 4 67 4" xfId="30211"/>
    <cellStyle name="Note 4 67 4 2" xfId="30212"/>
    <cellStyle name="Note 4 67 5" xfId="30213"/>
    <cellStyle name="Note 4 67 6" xfId="30214"/>
    <cellStyle name="Note 4 67 6 2" xfId="30215"/>
    <cellStyle name="Note 4 67 6 3" xfId="30216"/>
    <cellStyle name="Note 4 67 7" xfId="30202"/>
    <cellStyle name="Note 4 68" xfId="2955"/>
    <cellStyle name="Note 4 68 2" xfId="7130"/>
    <cellStyle name="Note 4 68 2 2" xfId="30219"/>
    <cellStyle name="Note 4 68 2 2 2" xfId="30220"/>
    <cellStyle name="Note 4 68 2 3" xfId="30221"/>
    <cellStyle name="Note 4 68 2 3 2" xfId="30222"/>
    <cellStyle name="Note 4 68 2 4" xfId="30223"/>
    <cellStyle name="Note 4 68 2 5" xfId="30218"/>
    <cellStyle name="Note 4 68 3" xfId="5515"/>
    <cellStyle name="Note 4 68 3 2" xfId="30225"/>
    <cellStyle name="Note 4 68 3 3" xfId="30224"/>
    <cellStyle name="Note 4 68 4" xfId="30226"/>
    <cellStyle name="Note 4 68 4 2" xfId="30227"/>
    <cellStyle name="Note 4 68 5" xfId="30228"/>
    <cellStyle name="Note 4 68 6" xfId="30229"/>
    <cellStyle name="Note 4 68 6 2" xfId="30230"/>
    <cellStyle name="Note 4 68 6 3" xfId="30231"/>
    <cellStyle name="Note 4 68 7" xfId="30217"/>
    <cellStyle name="Note 4 69" xfId="2956"/>
    <cellStyle name="Note 4 69 2" xfId="7131"/>
    <cellStyle name="Note 4 69 2 2" xfId="30234"/>
    <cellStyle name="Note 4 69 2 2 2" xfId="30235"/>
    <cellStyle name="Note 4 69 2 3" xfId="30236"/>
    <cellStyle name="Note 4 69 2 3 2" xfId="30237"/>
    <cellStyle name="Note 4 69 2 4" xfId="30238"/>
    <cellStyle name="Note 4 69 2 5" xfId="30233"/>
    <cellStyle name="Note 4 69 3" xfId="5516"/>
    <cellStyle name="Note 4 69 3 2" xfId="30240"/>
    <cellStyle name="Note 4 69 3 3" xfId="30239"/>
    <cellStyle name="Note 4 69 4" xfId="30241"/>
    <cellStyle name="Note 4 69 4 2" xfId="30242"/>
    <cellStyle name="Note 4 69 5" xfId="30243"/>
    <cellStyle name="Note 4 69 6" xfId="30244"/>
    <cellStyle name="Note 4 69 6 2" xfId="30245"/>
    <cellStyle name="Note 4 69 6 3" xfId="30246"/>
    <cellStyle name="Note 4 69 7" xfId="30232"/>
    <cellStyle name="Note 4 7" xfId="2957"/>
    <cellStyle name="Note 4 7 2" xfId="7132"/>
    <cellStyle name="Note 4 7 2 2" xfId="30249"/>
    <cellStyle name="Note 4 7 2 2 2" xfId="30250"/>
    <cellStyle name="Note 4 7 2 3" xfId="30251"/>
    <cellStyle name="Note 4 7 2 3 2" xfId="30252"/>
    <cellStyle name="Note 4 7 2 4" xfId="30253"/>
    <cellStyle name="Note 4 7 2 5" xfId="30248"/>
    <cellStyle name="Note 4 7 3" xfId="5517"/>
    <cellStyle name="Note 4 7 3 2" xfId="30255"/>
    <cellStyle name="Note 4 7 3 3" xfId="30254"/>
    <cellStyle name="Note 4 7 4" xfId="30256"/>
    <cellStyle name="Note 4 7 4 2" xfId="30257"/>
    <cellStyle name="Note 4 7 5" xfId="30258"/>
    <cellStyle name="Note 4 7 6" xfId="30259"/>
    <cellStyle name="Note 4 7 6 2" xfId="30260"/>
    <cellStyle name="Note 4 7 6 3" xfId="30261"/>
    <cellStyle name="Note 4 7 7" xfId="30247"/>
    <cellStyle name="Note 4 70" xfId="2958"/>
    <cellStyle name="Note 4 70 2" xfId="7133"/>
    <cellStyle name="Note 4 70 2 2" xfId="30264"/>
    <cellStyle name="Note 4 70 2 2 2" xfId="30265"/>
    <cellStyle name="Note 4 70 2 3" xfId="30266"/>
    <cellStyle name="Note 4 70 2 3 2" xfId="30267"/>
    <cellStyle name="Note 4 70 2 4" xfId="30268"/>
    <cellStyle name="Note 4 70 2 5" xfId="30263"/>
    <cellStyle name="Note 4 70 3" xfId="5518"/>
    <cellStyle name="Note 4 70 3 2" xfId="30270"/>
    <cellStyle name="Note 4 70 3 3" xfId="30269"/>
    <cellStyle name="Note 4 70 4" xfId="30271"/>
    <cellStyle name="Note 4 70 4 2" xfId="30272"/>
    <cellStyle name="Note 4 70 5" xfId="30273"/>
    <cellStyle name="Note 4 70 6" xfId="30274"/>
    <cellStyle name="Note 4 70 6 2" xfId="30275"/>
    <cellStyle name="Note 4 70 6 3" xfId="30276"/>
    <cellStyle name="Note 4 70 7" xfId="30262"/>
    <cellStyle name="Note 4 71" xfId="2959"/>
    <cellStyle name="Note 4 71 2" xfId="7134"/>
    <cellStyle name="Note 4 71 2 2" xfId="30279"/>
    <cellStyle name="Note 4 71 2 2 2" xfId="30280"/>
    <cellStyle name="Note 4 71 2 3" xfId="30281"/>
    <cellStyle name="Note 4 71 2 3 2" xfId="30282"/>
    <cellStyle name="Note 4 71 2 4" xfId="30283"/>
    <cellStyle name="Note 4 71 2 5" xfId="30278"/>
    <cellStyle name="Note 4 71 3" xfId="5519"/>
    <cellStyle name="Note 4 71 3 2" xfId="30285"/>
    <cellStyle name="Note 4 71 3 3" xfId="30284"/>
    <cellStyle name="Note 4 71 4" xfId="30286"/>
    <cellStyle name="Note 4 71 4 2" xfId="30287"/>
    <cellStyle name="Note 4 71 5" xfId="30288"/>
    <cellStyle name="Note 4 71 6" xfId="30289"/>
    <cellStyle name="Note 4 71 6 2" xfId="30290"/>
    <cellStyle name="Note 4 71 6 3" xfId="30291"/>
    <cellStyle name="Note 4 71 7" xfId="30277"/>
    <cellStyle name="Note 4 72" xfId="2960"/>
    <cellStyle name="Note 4 72 2" xfId="7135"/>
    <cellStyle name="Note 4 72 2 2" xfId="30294"/>
    <cellStyle name="Note 4 72 2 2 2" xfId="30295"/>
    <cellStyle name="Note 4 72 2 3" xfId="30296"/>
    <cellStyle name="Note 4 72 2 3 2" xfId="30297"/>
    <cellStyle name="Note 4 72 2 4" xfId="30298"/>
    <cellStyle name="Note 4 72 2 5" xfId="30293"/>
    <cellStyle name="Note 4 72 3" xfId="5520"/>
    <cellStyle name="Note 4 72 3 2" xfId="30300"/>
    <cellStyle name="Note 4 72 3 3" xfId="30299"/>
    <cellStyle name="Note 4 72 4" xfId="30301"/>
    <cellStyle name="Note 4 72 4 2" xfId="30302"/>
    <cellStyle name="Note 4 72 5" xfId="30303"/>
    <cellStyle name="Note 4 72 6" xfId="30304"/>
    <cellStyle name="Note 4 72 6 2" xfId="30305"/>
    <cellStyle name="Note 4 72 6 3" xfId="30306"/>
    <cellStyle name="Note 4 72 7" xfId="30292"/>
    <cellStyle name="Note 4 73" xfId="2961"/>
    <cellStyle name="Note 4 73 2" xfId="7136"/>
    <cellStyle name="Note 4 73 2 2" xfId="30309"/>
    <cellStyle name="Note 4 73 2 2 2" xfId="30310"/>
    <cellStyle name="Note 4 73 2 3" xfId="30311"/>
    <cellStyle name="Note 4 73 2 3 2" xfId="30312"/>
    <cellStyle name="Note 4 73 2 4" xfId="30313"/>
    <cellStyle name="Note 4 73 2 5" xfId="30308"/>
    <cellStyle name="Note 4 73 3" xfId="5521"/>
    <cellStyle name="Note 4 73 3 2" xfId="30315"/>
    <cellStyle name="Note 4 73 3 3" xfId="30314"/>
    <cellStyle name="Note 4 73 4" xfId="30316"/>
    <cellStyle name="Note 4 73 4 2" xfId="30317"/>
    <cellStyle name="Note 4 73 5" xfId="30318"/>
    <cellStyle name="Note 4 73 6" xfId="30319"/>
    <cellStyle name="Note 4 73 6 2" xfId="30320"/>
    <cellStyle name="Note 4 73 6 3" xfId="30321"/>
    <cellStyle name="Note 4 73 7" xfId="30307"/>
    <cellStyle name="Note 4 74" xfId="2962"/>
    <cellStyle name="Note 4 74 2" xfId="7137"/>
    <cellStyle name="Note 4 74 2 2" xfId="30324"/>
    <cellStyle name="Note 4 74 2 2 2" xfId="30325"/>
    <cellStyle name="Note 4 74 2 3" xfId="30326"/>
    <cellStyle name="Note 4 74 2 3 2" xfId="30327"/>
    <cellStyle name="Note 4 74 2 4" xfId="30328"/>
    <cellStyle name="Note 4 74 2 5" xfId="30323"/>
    <cellStyle name="Note 4 74 3" xfId="5522"/>
    <cellStyle name="Note 4 74 3 2" xfId="30330"/>
    <cellStyle name="Note 4 74 3 3" xfId="30329"/>
    <cellStyle name="Note 4 74 4" xfId="30331"/>
    <cellStyle name="Note 4 74 4 2" xfId="30332"/>
    <cellStyle name="Note 4 74 5" xfId="30333"/>
    <cellStyle name="Note 4 74 6" xfId="30334"/>
    <cellStyle name="Note 4 74 6 2" xfId="30335"/>
    <cellStyle name="Note 4 74 6 3" xfId="30336"/>
    <cellStyle name="Note 4 74 7" xfId="30322"/>
    <cellStyle name="Note 4 75" xfId="2963"/>
    <cellStyle name="Note 4 75 2" xfId="7138"/>
    <cellStyle name="Note 4 75 2 2" xfId="30339"/>
    <cellStyle name="Note 4 75 2 2 2" xfId="30340"/>
    <cellStyle name="Note 4 75 2 3" xfId="30341"/>
    <cellStyle name="Note 4 75 2 3 2" xfId="30342"/>
    <cellStyle name="Note 4 75 2 4" xfId="30343"/>
    <cellStyle name="Note 4 75 2 5" xfId="30338"/>
    <cellStyle name="Note 4 75 3" xfId="5523"/>
    <cellStyle name="Note 4 75 3 2" xfId="30345"/>
    <cellStyle name="Note 4 75 3 3" xfId="30344"/>
    <cellStyle name="Note 4 75 4" xfId="30346"/>
    <cellStyle name="Note 4 75 4 2" xfId="30347"/>
    <cellStyle name="Note 4 75 5" xfId="30348"/>
    <cellStyle name="Note 4 75 6" xfId="30349"/>
    <cellStyle name="Note 4 75 6 2" xfId="30350"/>
    <cellStyle name="Note 4 75 6 3" xfId="30351"/>
    <cellStyle name="Note 4 75 7" xfId="30337"/>
    <cellStyle name="Note 4 76" xfId="2964"/>
    <cellStyle name="Note 4 76 2" xfId="7139"/>
    <cellStyle name="Note 4 76 2 2" xfId="30354"/>
    <cellStyle name="Note 4 76 2 2 2" xfId="30355"/>
    <cellStyle name="Note 4 76 2 3" xfId="30356"/>
    <cellStyle name="Note 4 76 2 3 2" xfId="30357"/>
    <cellStyle name="Note 4 76 2 4" xfId="30358"/>
    <cellStyle name="Note 4 76 2 5" xfId="30353"/>
    <cellStyle name="Note 4 76 3" xfId="5524"/>
    <cellStyle name="Note 4 76 3 2" xfId="30360"/>
    <cellStyle name="Note 4 76 3 3" xfId="30359"/>
    <cellStyle name="Note 4 76 4" xfId="30361"/>
    <cellStyle name="Note 4 76 4 2" xfId="30362"/>
    <cellStyle name="Note 4 76 5" xfId="30363"/>
    <cellStyle name="Note 4 76 6" xfId="30364"/>
    <cellStyle name="Note 4 76 6 2" xfId="30365"/>
    <cellStyle name="Note 4 76 6 3" xfId="30366"/>
    <cellStyle name="Note 4 76 7" xfId="30352"/>
    <cellStyle name="Note 4 77" xfId="2965"/>
    <cellStyle name="Note 4 77 2" xfId="7140"/>
    <cellStyle name="Note 4 77 2 2" xfId="30369"/>
    <cellStyle name="Note 4 77 2 2 2" xfId="30370"/>
    <cellStyle name="Note 4 77 2 3" xfId="30371"/>
    <cellStyle name="Note 4 77 2 3 2" xfId="30372"/>
    <cellStyle name="Note 4 77 2 4" xfId="30373"/>
    <cellStyle name="Note 4 77 2 5" xfId="30368"/>
    <cellStyle name="Note 4 77 3" xfId="5525"/>
    <cellStyle name="Note 4 77 3 2" xfId="30375"/>
    <cellStyle name="Note 4 77 3 3" xfId="30374"/>
    <cellStyle name="Note 4 77 4" xfId="30376"/>
    <cellStyle name="Note 4 77 4 2" xfId="30377"/>
    <cellStyle name="Note 4 77 5" xfId="30378"/>
    <cellStyle name="Note 4 77 6" xfId="30379"/>
    <cellStyle name="Note 4 77 6 2" xfId="30380"/>
    <cellStyle name="Note 4 77 6 3" xfId="30381"/>
    <cellStyle name="Note 4 77 7" xfId="30367"/>
    <cellStyle name="Note 4 78" xfId="2966"/>
    <cellStyle name="Note 4 78 2" xfId="7141"/>
    <cellStyle name="Note 4 78 2 2" xfId="30384"/>
    <cellStyle name="Note 4 78 2 2 2" xfId="30385"/>
    <cellStyle name="Note 4 78 2 3" xfId="30386"/>
    <cellStyle name="Note 4 78 2 3 2" xfId="30387"/>
    <cellStyle name="Note 4 78 2 4" xfId="30388"/>
    <cellStyle name="Note 4 78 2 5" xfId="30383"/>
    <cellStyle name="Note 4 78 3" xfId="5526"/>
    <cellStyle name="Note 4 78 3 2" xfId="30390"/>
    <cellStyle name="Note 4 78 3 3" xfId="30389"/>
    <cellStyle name="Note 4 78 4" xfId="30391"/>
    <cellStyle name="Note 4 78 4 2" xfId="30392"/>
    <cellStyle name="Note 4 78 5" xfId="30393"/>
    <cellStyle name="Note 4 78 6" xfId="30394"/>
    <cellStyle name="Note 4 78 6 2" xfId="30395"/>
    <cellStyle name="Note 4 78 6 3" xfId="30396"/>
    <cellStyle name="Note 4 78 7" xfId="30382"/>
    <cellStyle name="Note 4 79" xfId="2967"/>
    <cellStyle name="Note 4 79 2" xfId="7142"/>
    <cellStyle name="Note 4 79 2 2" xfId="30399"/>
    <cellStyle name="Note 4 79 2 2 2" xfId="30400"/>
    <cellStyle name="Note 4 79 2 3" xfId="30401"/>
    <cellStyle name="Note 4 79 2 3 2" xfId="30402"/>
    <cellStyle name="Note 4 79 2 4" xfId="30403"/>
    <cellStyle name="Note 4 79 2 5" xfId="30398"/>
    <cellStyle name="Note 4 79 3" xfId="5527"/>
    <cellStyle name="Note 4 79 3 2" xfId="30405"/>
    <cellStyle name="Note 4 79 3 3" xfId="30404"/>
    <cellStyle name="Note 4 79 4" xfId="30406"/>
    <cellStyle name="Note 4 79 4 2" xfId="30407"/>
    <cellStyle name="Note 4 79 5" xfId="30408"/>
    <cellStyle name="Note 4 79 6" xfId="30409"/>
    <cellStyle name="Note 4 79 6 2" xfId="30410"/>
    <cellStyle name="Note 4 79 6 3" xfId="30411"/>
    <cellStyle name="Note 4 79 7" xfId="30397"/>
    <cellStyle name="Note 4 8" xfId="2968"/>
    <cellStyle name="Note 4 8 2" xfId="7143"/>
    <cellStyle name="Note 4 8 2 2" xfId="30414"/>
    <cellStyle name="Note 4 8 2 2 2" xfId="30415"/>
    <cellStyle name="Note 4 8 2 3" xfId="30416"/>
    <cellStyle name="Note 4 8 2 3 2" xfId="30417"/>
    <cellStyle name="Note 4 8 2 4" xfId="30418"/>
    <cellStyle name="Note 4 8 2 5" xfId="30413"/>
    <cellStyle name="Note 4 8 3" xfId="5528"/>
    <cellStyle name="Note 4 8 3 2" xfId="30420"/>
    <cellStyle name="Note 4 8 3 3" xfId="30419"/>
    <cellStyle name="Note 4 8 4" xfId="30421"/>
    <cellStyle name="Note 4 8 4 2" xfId="30422"/>
    <cellStyle name="Note 4 8 5" xfId="30423"/>
    <cellStyle name="Note 4 8 6" xfId="30424"/>
    <cellStyle name="Note 4 8 6 2" xfId="30425"/>
    <cellStyle name="Note 4 8 6 3" xfId="30426"/>
    <cellStyle name="Note 4 8 7" xfId="30412"/>
    <cellStyle name="Note 4 80" xfId="2969"/>
    <cellStyle name="Note 4 80 2" xfId="7144"/>
    <cellStyle name="Note 4 80 2 2" xfId="30429"/>
    <cellStyle name="Note 4 80 2 2 2" xfId="30430"/>
    <cellStyle name="Note 4 80 2 3" xfId="30431"/>
    <cellStyle name="Note 4 80 2 3 2" xfId="30432"/>
    <cellStyle name="Note 4 80 2 4" xfId="30433"/>
    <cellStyle name="Note 4 80 2 5" xfId="30428"/>
    <cellStyle name="Note 4 80 3" xfId="5529"/>
    <cellStyle name="Note 4 80 3 2" xfId="30435"/>
    <cellStyle name="Note 4 80 3 3" xfId="30434"/>
    <cellStyle name="Note 4 80 4" xfId="30436"/>
    <cellStyle name="Note 4 80 4 2" xfId="30437"/>
    <cellStyle name="Note 4 80 5" xfId="30438"/>
    <cellStyle name="Note 4 80 6" xfId="30439"/>
    <cellStyle name="Note 4 80 6 2" xfId="30440"/>
    <cellStyle name="Note 4 80 6 3" xfId="30441"/>
    <cellStyle name="Note 4 80 7" xfId="30427"/>
    <cellStyle name="Note 4 81" xfId="2970"/>
    <cellStyle name="Note 4 81 2" xfId="7145"/>
    <cellStyle name="Note 4 81 2 2" xfId="30444"/>
    <cellStyle name="Note 4 81 2 2 2" xfId="30445"/>
    <cellStyle name="Note 4 81 2 3" xfId="30446"/>
    <cellStyle name="Note 4 81 2 3 2" xfId="30447"/>
    <cellStyle name="Note 4 81 2 4" xfId="30448"/>
    <cellStyle name="Note 4 81 2 5" xfId="30443"/>
    <cellStyle name="Note 4 81 3" xfId="5530"/>
    <cellStyle name="Note 4 81 3 2" xfId="30450"/>
    <cellStyle name="Note 4 81 3 3" xfId="30449"/>
    <cellStyle name="Note 4 81 4" xfId="30451"/>
    <cellStyle name="Note 4 81 4 2" xfId="30452"/>
    <cellStyle name="Note 4 81 5" xfId="30453"/>
    <cellStyle name="Note 4 81 6" xfId="30454"/>
    <cellStyle name="Note 4 81 6 2" xfId="30455"/>
    <cellStyle name="Note 4 81 6 3" xfId="30456"/>
    <cellStyle name="Note 4 81 7" xfId="30442"/>
    <cellStyle name="Note 4 82" xfId="2971"/>
    <cellStyle name="Note 4 82 2" xfId="7146"/>
    <cellStyle name="Note 4 82 2 2" xfId="30459"/>
    <cellStyle name="Note 4 82 2 2 2" xfId="30460"/>
    <cellStyle name="Note 4 82 2 3" xfId="30461"/>
    <cellStyle name="Note 4 82 2 3 2" xfId="30462"/>
    <cellStyle name="Note 4 82 2 4" xfId="30463"/>
    <cellStyle name="Note 4 82 2 5" xfId="30458"/>
    <cellStyle name="Note 4 82 3" xfId="5531"/>
    <cellStyle name="Note 4 82 3 2" xfId="30465"/>
    <cellStyle name="Note 4 82 3 3" xfId="30464"/>
    <cellStyle name="Note 4 82 4" xfId="30466"/>
    <cellStyle name="Note 4 82 4 2" xfId="30467"/>
    <cellStyle name="Note 4 82 5" xfId="30468"/>
    <cellStyle name="Note 4 82 6" xfId="30469"/>
    <cellStyle name="Note 4 82 6 2" xfId="30470"/>
    <cellStyle name="Note 4 82 6 3" xfId="30471"/>
    <cellStyle name="Note 4 82 7" xfId="30457"/>
    <cellStyle name="Note 4 83" xfId="2972"/>
    <cellStyle name="Note 4 83 2" xfId="7147"/>
    <cellStyle name="Note 4 83 2 2" xfId="30474"/>
    <cellStyle name="Note 4 83 2 2 2" xfId="30475"/>
    <cellStyle name="Note 4 83 2 3" xfId="30476"/>
    <cellStyle name="Note 4 83 2 3 2" xfId="30477"/>
    <cellStyle name="Note 4 83 2 4" xfId="30478"/>
    <cellStyle name="Note 4 83 2 5" xfId="30473"/>
    <cellStyle name="Note 4 83 3" xfId="5532"/>
    <cellStyle name="Note 4 83 3 2" xfId="30480"/>
    <cellStyle name="Note 4 83 3 3" xfId="30479"/>
    <cellStyle name="Note 4 83 4" xfId="30481"/>
    <cellStyle name="Note 4 83 4 2" xfId="30482"/>
    <cellStyle name="Note 4 83 5" xfId="30483"/>
    <cellStyle name="Note 4 83 6" xfId="30484"/>
    <cellStyle name="Note 4 83 6 2" xfId="30485"/>
    <cellStyle name="Note 4 83 6 3" xfId="30486"/>
    <cellStyle name="Note 4 83 7" xfId="30472"/>
    <cellStyle name="Note 4 84" xfId="2973"/>
    <cellStyle name="Note 4 84 2" xfId="7148"/>
    <cellStyle name="Note 4 84 2 2" xfId="30489"/>
    <cellStyle name="Note 4 84 2 2 2" xfId="30490"/>
    <cellStyle name="Note 4 84 2 3" xfId="30491"/>
    <cellStyle name="Note 4 84 2 3 2" xfId="30492"/>
    <cellStyle name="Note 4 84 2 4" xfId="30493"/>
    <cellStyle name="Note 4 84 2 5" xfId="30488"/>
    <cellStyle name="Note 4 84 3" xfId="5533"/>
    <cellStyle name="Note 4 84 3 2" xfId="30495"/>
    <cellStyle name="Note 4 84 3 3" xfId="30494"/>
    <cellStyle name="Note 4 84 4" xfId="30496"/>
    <cellStyle name="Note 4 84 4 2" xfId="30497"/>
    <cellStyle name="Note 4 84 5" xfId="30498"/>
    <cellStyle name="Note 4 84 6" xfId="30499"/>
    <cellStyle name="Note 4 84 6 2" xfId="30500"/>
    <cellStyle name="Note 4 84 6 3" xfId="30501"/>
    <cellStyle name="Note 4 84 7" xfId="30487"/>
    <cellStyle name="Note 4 85" xfId="2974"/>
    <cellStyle name="Note 4 85 2" xfId="7149"/>
    <cellStyle name="Note 4 85 2 2" xfId="30504"/>
    <cellStyle name="Note 4 85 2 2 2" xfId="30505"/>
    <cellStyle name="Note 4 85 2 3" xfId="30506"/>
    <cellStyle name="Note 4 85 2 3 2" xfId="30507"/>
    <cellStyle name="Note 4 85 2 4" xfId="30508"/>
    <cellStyle name="Note 4 85 2 5" xfId="30503"/>
    <cellStyle name="Note 4 85 3" xfId="5534"/>
    <cellStyle name="Note 4 85 3 2" xfId="30510"/>
    <cellStyle name="Note 4 85 3 3" xfId="30509"/>
    <cellStyle name="Note 4 85 4" xfId="30511"/>
    <cellStyle name="Note 4 85 4 2" xfId="30512"/>
    <cellStyle name="Note 4 85 5" xfId="30513"/>
    <cellStyle name="Note 4 85 6" xfId="30514"/>
    <cellStyle name="Note 4 85 6 2" xfId="30515"/>
    <cellStyle name="Note 4 85 6 3" xfId="30516"/>
    <cellStyle name="Note 4 85 7" xfId="30502"/>
    <cellStyle name="Note 4 86" xfId="2975"/>
    <cellStyle name="Note 4 86 2" xfId="7150"/>
    <cellStyle name="Note 4 86 2 2" xfId="30519"/>
    <cellStyle name="Note 4 86 2 2 2" xfId="30520"/>
    <cellStyle name="Note 4 86 2 3" xfId="30521"/>
    <cellStyle name="Note 4 86 2 3 2" xfId="30522"/>
    <cellStyle name="Note 4 86 2 4" xfId="30523"/>
    <cellStyle name="Note 4 86 2 5" xfId="30518"/>
    <cellStyle name="Note 4 86 3" xfId="5535"/>
    <cellStyle name="Note 4 86 3 2" xfId="30525"/>
    <cellStyle name="Note 4 86 3 3" xfId="30524"/>
    <cellStyle name="Note 4 86 4" xfId="30526"/>
    <cellStyle name="Note 4 86 4 2" xfId="30527"/>
    <cellStyle name="Note 4 86 5" xfId="30528"/>
    <cellStyle name="Note 4 86 6" xfId="30529"/>
    <cellStyle name="Note 4 86 6 2" xfId="30530"/>
    <cellStyle name="Note 4 86 6 3" xfId="30531"/>
    <cellStyle name="Note 4 86 7" xfId="30517"/>
    <cellStyle name="Note 4 87" xfId="2976"/>
    <cellStyle name="Note 4 87 2" xfId="7151"/>
    <cellStyle name="Note 4 87 2 2" xfId="30534"/>
    <cellStyle name="Note 4 87 2 2 2" xfId="30535"/>
    <cellStyle name="Note 4 87 2 3" xfId="30536"/>
    <cellStyle name="Note 4 87 2 3 2" xfId="30537"/>
    <cellStyle name="Note 4 87 2 4" xfId="30538"/>
    <cellStyle name="Note 4 87 2 5" xfId="30533"/>
    <cellStyle name="Note 4 87 3" xfId="5536"/>
    <cellStyle name="Note 4 87 3 2" xfId="30540"/>
    <cellStyle name="Note 4 87 3 3" xfId="30539"/>
    <cellStyle name="Note 4 87 4" xfId="30541"/>
    <cellStyle name="Note 4 87 4 2" xfId="30542"/>
    <cellStyle name="Note 4 87 5" xfId="30543"/>
    <cellStyle name="Note 4 87 6" xfId="30544"/>
    <cellStyle name="Note 4 87 6 2" xfId="30545"/>
    <cellStyle name="Note 4 87 6 3" xfId="30546"/>
    <cellStyle name="Note 4 87 7" xfId="30532"/>
    <cellStyle name="Note 4 88" xfId="2977"/>
    <cellStyle name="Note 4 88 2" xfId="7152"/>
    <cellStyle name="Note 4 88 2 2" xfId="30549"/>
    <cellStyle name="Note 4 88 2 2 2" xfId="30550"/>
    <cellStyle name="Note 4 88 2 3" xfId="30551"/>
    <cellStyle name="Note 4 88 2 3 2" xfId="30552"/>
    <cellStyle name="Note 4 88 2 4" xfId="30553"/>
    <cellStyle name="Note 4 88 2 5" xfId="30548"/>
    <cellStyle name="Note 4 88 3" xfId="5537"/>
    <cellStyle name="Note 4 88 3 2" xfId="30555"/>
    <cellStyle name="Note 4 88 3 3" xfId="30554"/>
    <cellStyle name="Note 4 88 4" xfId="30556"/>
    <cellStyle name="Note 4 88 4 2" xfId="30557"/>
    <cellStyle name="Note 4 88 5" xfId="30558"/>
    <cellStyle name="Note 4 88 6" xfId="30559"/>
    <cellStyle name="Note 4 88 6 2" xfId="30560"/>
    <cellStyle name="Note 4 88 6 3" xfId="30561"/>
    <cellStyle name="Note 4 88 7" xfId="30547"/>
    <cellStyle name="Note 4 89" xfId="2978"/>
    <cellStyle name="Note 4 89 2" xfId="7153"/>
    <cellStyle name="Note 4 89 2 2" xfId="30564"/>
    <cellStyle name="Note 4 89 2 2 2" xfId="30565"/>
    <cellStyle name="Note 4 89 2 3" xfId="30566"/>
    <cellStyle name="Note 4 89 2 3 2" xfId="30567"/>
    <cellStyle name="Note 4 89 2 4" xfId="30568"/>
    <cellStyle name="Note 4 89 2 5" xfId="30563"/>
    <cellStyle name="Note 4 89 3" xfId="5538"/>
    <cellStyle name="Note 4 89 3 2" xfId="30570"/>
    <cellStyle name="Note 4 89 3 3" xfId="30569"/>
    <cellStyle name="Note 4 89 4" xfId="30571"/>
    <cellStyle name="Note 4 89 4 2" xfId="30572"/>
    <cellStyle name="Note 4 89 5" xfId="30573"/>
    <cellStyle name="Note 4 89 6" xfId="30574"/>
    <cellStyle name="Note 4 89 6 2" xfId="30575"/>
    <cellStyle name="Note 4 89 6 3" xfId="30576"/>
    <cellStyle name="Note 4 89 7" xfId="30562"/>
    <cellStyle name="Note 4 9" xfId="2979"/>
    <cellStyle name="Note 4 9 2" xfId="7154"/>
    <cellStyle name="Note 4 9 2 2" xfId="30579"/>
    <cellStyle name="Note 4 9 2 2 2" xfId="30580"/>
    <cellStyle name="Note 4 9 2 3" xfId="30581"/>
    <cellStyle name="Note 4 9 2 3 2" xfId="30582"/>
    <cellStyle name="Note 4 9 2 4" xfId="30583"/>
    <cellStyle name="Note 4 9 2 5" xfId="30578"/>
    <cellStyle name="Note 4 9 3" xfId="5539"/>
    <cellStyle name="Note 4 9 3 2" xfId="30585"/>
    <cellStyle name="Note 4 9 3 3" xfId="30584"/>
    <cellStyle name="Note 4 9 4" xfId="30586"/>
    <cellStyle name="Note 4 9 4 2" xfId="30587"/>
    <cellStyle name="Note 4 9 5" xfId="30588"/>
    <cellStyle name="Note 4 9 6" xfId="30589"/>
    <cellStyle name="Note 4 9 6 2" xfId="30590"/>
    <cellStyle name="Note 4 9 6 3" xfId="30591"/>
    <cellStyle name="Note 4 9 7" xfId="30577"/>
    <cellStyle name="Note 4 90" xfId="2980"/>
    <cellStyle name="Note 4 90 2" xfId="7155"/>
    <cellStyle name="Note 4 90 2 2" xfId="30594"/>
    <cellStyle name="Note 4 90 2 2 2" xfId="30595"/>
    <cellStyle name="Note 4 90 2 3" xfId="30596"/>
    <cellStyle name="Note 4 90 2 3 2" xfId="30597"/>
    <cellStyle name="Note 4 90 2 4" xfId="30598"/>
    <cellStyle name="Note 4 90 2 5" xfId="30593"/>
    <cellStyle name="Note 4 90 3" xfId="5540"/>
    <cellStyle name="Note 4 90 3 2" xfId="30600"/>
    <cellStyle name="Note 4 90 3 3" xfId="30599"/>
    <cellStyle name="Note 4 90 4" xfId="30601"/>
    <cellStyle name="Note 4 90 4 2" xfId="30602"/>
    <cellStyle name="Note 4 90 5" xfId="30603"/>
    <cellStyle name="Note 4 90 6" xfId="30604"/>
    <cellStyle name="Note 4 90 6 2" xfId="30605"/>
    <cellStyle name="Note 4 90 6 3" xfId="30606"/>
    <cellStyle name="Note 4 90 7" xfId="30592"/>
    <cellStyle name="Note 4 91" xfId="2981"/>
    <cellStyle name="Note 4 91 2" xfId="7156"/>
    <cellStyle name="Note 4 91 2 2" xfId="30609"/>
    <cellStyle name="Note 4 91 2 2 2" xfId="30610"/>
    <cellStyle name="Note 4 91 2 3" xfId="30611"/>
    <cellStyle name="Note 4 91 2 3 2" xfId="30612"/>
    <cellStyle name="Note 4 91 2 4" xfId="30613"/>
    <cellStyle name="Note 4 91 2 5" xfId="30608"/>
    <cellStyle name="Note 4 91 3" xfId="5541"/>
    <cellStyle name="Note 4 91 3 2" xfId="30615"/>
    <cellStyle name="Note 4 91 3 3" xfId="30614"/>
    <cellStyle name="Note 4 91 4" xfId="30616"/>
    <cellStyle name="Note 4 91 4 2" xfId="30617"/>
    <cellStyle name="Note 4 91 5" xfId="30618"/>
    <cellStyle name="Note 4 91 6" xfId="30619"/>
    <cellStyle name="Note 4 91 6 2" xfId="30620"/>
    <cellStyle name="Note 4 91 6 3" xfId="30621"/>
    <cellStyle name="Note 4 91 7" xfId="30607"/>
    <cellStyle name="Note 4 92" xfId="2982"/>
    <cellStyle name="Note 4 92 2" xfId="7157"/>
    <cellStyle name="Note 4 92 2 2" xfId="30624"/>
    <cellStyle name="Note 4 92 2 2 2" xfId="30625"/>
    <cellStyle name="Note 4 92 2 3" xfId="30626"/>
    <cellStyle name="Note 4 92 2 3 2" xfId="30627"/>
    <cellStyle name="Note 4 92 2 4" xfId="30628"/>
    <cellStyle name="Note 4 92 2 5" xfId="30623"/>
    <cellStyle name="Note 4 92 3" xfId="5542"/>
    <cellStyle name="Note 4 92 3 2" xfId="30630"/>
    <cellStyle name="Note 4 92 3 3" xfId="30629"/>
    <cellStyle name="Note 4 92 4" xfId="30631"/>
    <cellStyle name="Note 4 92 4 2" xfId="30632"/>
    <cellStyle name="Note 4 92 5" xfId="30633"/>
    <cellStyle name="Note 4 92 6" xfId="30634"/>
    <cellStyle name="Note 4 92 6 2" xfId="30635"/>
    <cellStyle name="Note 4 92 6 3" xfId="30636"/>
    <cellStyle name="Note 4 92 7" xfId="30622"/>
    <cellStyle name="Note 4 93" xfId="2983"/>
    <cellStyle name="Note 4 93 2" xfId="7158"/>
    <cellStyle name="Note 4 93 2 2" xfId="30639"/>
    <cellStyle name="Note 4 93 2 2 2" xfId="30640"/>
    <cellStyle name="Note 4 93 2 3" xfId="30641"/>
    <cellStyle name="Note 4 93 2 3 2" xfId="30642"/>
    <cellStyle name="Note 4 93 2 4" xfId="30643"/>
    <cellStyle name="Note 4 93 2 5" xfId="30638"/>
    <cellStyle name="Note 4 93 3" xfId="5543"/>
    <cellStyle name="Note 4 93 3 2" xfId="30645"/>
    <cellStyle name="Note 4 93 3 3" xfId="30644"/>
    <cellStyle name="Note 4 93 4" xfId="30646"/>
    <cellStyle name="Note 4 93 4 2" xfId="30647"/>
    <cellStyle name="Note 4 93 5" xfId="30648"/>
    <cellStyle name="Note 4 93 6" xfId="30649"/>
    <cellStyle name="Note 4 93 6 2" xfId="30650"/>
    <cellStyle name="Note 4 93 6 3" xfId="30651"/>
    <cellStyle name="Note 4 93 7" xfId="30637"/>
    <cellStyle name="Note 4 94" xfId="2984"/>
    <cellStyle name="Note 4 94 2" xfId="7159"/>
    <cellStyle name="Note 4 94 2 2" xfId="30654"/>
    <cellStyle name="Note 4 94 2 2 2" xfId="30655"/>
    <cellStyle name="Note 4 94 2 3" xfId="30656"/>
    <cellStyle name="Note 4 94 2 3 2" xfId="30657"/>
    <cellStyle name="Note 4 94 2 4" xfId="30658"/>
    <cellStyle name="Note 4 94 2 5" xfId="30653"/>
    <cellStyle name="Note 4 94 3" xfId="5544"/>
    <cellStyle name="Note 4 94 3 2" xfId="30660"/>
    <cellStyle name="Note 4 94 3 3" xfId="30659"/>
    <cellStyle name="Note 4 94 4" xfId="30661"/>
    <cellStyle name="Note 4 94 4 2" xfId="30662"/>
    <cellStyle name="Note 4 94 5" xfId="30663"/>
    <cellStyle name="Note 4 94 6" xfId="30664"/>
    <cellStyle name="Note 4 94 6 2" xfId="30665"/>
    <cellStyle name="Note 4 94 6 3" xfId="30666"/>
    <cellStyle name="Note 4 94 7" xfId="30652"/>
    <cellStyle name="Note 4 95" xfId="2985"/>
    <cellStyle name="Note 4 95 2" xfId="7160"/>
    <cellStyle name="Note 4 95 2 2" xfId="30669"/>
    <cellStyle name="Note 4 95 2 2 2" xfId="30670"/>
    <cellStyle name="Note 4 95 2 3" xfId="30671"/>
    <cellStyle name="Note 4 95 2 3 2" xfId="30672"/>
    <cellStyle name="Note 4 95 2 4" xfId="30673"/>
    <cellStyle name="Note 4 95 2 5" xfId="30668"/>
    <cellStyle name="Note 4 95 3" xfId="5545"/>
    <cellStyle name="Note 4 95 3 2" xfId="30675"/>
    <cellStyle name="Note 4 95 3 3" xfId="30674"/>
    <cellStyle name="Note 4 95 4" xfId="30676"/>
    <cellStyle name="Note 4 95 4 2" xfId="30677"/>
    <cellStyle name="Note 4 95 5" xfId="30678"/>
    <cellStyle name="Note 4 95 6" xfId="30679"/>
    <cellStyle name="Note 4 95 6 2" xfId="30680"/>
    <cellStyle name="Note 4 95 6 3" xfId="30681"/>
    <cellStyle name="Note 4 95 7" xfId="30667"/>
    <cellStyle name="Note 4 96" xfId="2986"/>
    <cellStyle name="Note 4 96 2" xfId="7161"/>
    <cellStyle name="Note 4 96 2 2" xfId="30684"/>
    <cellStyle name="Note 4 96 2 2 2" xfId="30685"/>
    <cellStyle name="Note 4 96 2 3" xfId="30686"/>
    <cellStyle name="Note 4 96 2 3 2" xfId="30687"/>
    <cellStyle name="Note 4 96 2 4" xfId="30688"/>
    <cellStyle name="Note 4 96 2 5" xfId="30683"/>
    <cellStyle name="Note 4 96 3" xfId="5546"/>
    <cellStyle name="Note 4 96 3 2" xfId="30690"/>
    <cellStyle name="Note 4 96 3 3" xfId="30689"/>
    <cellStyle name="Note 4 96 4" xfId="30691"/>
    <cellStyle name="Note 4 96 4 2" xfId="30692"/>
    <cellStyle name="Note 4 96 5" xfId="30693"/>
    <cellStyle name="Note 4 96 6" xfId="30694"/>
    <cellStyle name="Note 4 96 6 2" xfId="30695"/>
    <cellStyle name="Note 4 96 6 3" xfId="30696"/>
    <cellStyle name="Note 4 96 7" xfId="30682"/>
    <cellStyle name="Note 4 97" xfId="2987"/>
    <cellStyle name="Note 4 97 2" xfId="7162"/>
    <cellStyle name="Note 4 97 2 2" xfId="30699"/>
    <cellStyle name="Note 4 97 2 2 2" xfId="30700"/>
    <cellStyle name="Note 4 97 2 3" xfId="30701"/>
    <cellStyle name="Note 4 97 2 3 2" xfId="30702"/>
    <cellStyle name="Note 4 97 2 4" xfId="30703"/>
    <cellStyle name="Note 4 97 2 5" xfId="30698"/>
    <cellStyle name="Note 4 97 3" xfId="5547"/>
    <cellStyle name="Note 4 97 3 2" xfId="30705"/>
    <cellStyle name="Note 4 97 3 3" xfId="30704"/>
    <cellStyle name="Note 4 97 4" xfId="30706"/>
    <cellStyle name="Note 4 97 4 2" xfId="30707"/>
    <cellStyle name="Note 4 97 5" xfId="30708"/>
    <cellStyle name="Note 4 97 6" xfId="30709"/>
    <cellStyle name="Note 4 97 6 2" xfId="30710"/>
    <cellStyle name="Note 4 97 6 3" xfId="30711"/>
    <cellStyle name="Note 4 97 7" xfId="30697"/>
    <cellStyle name="Note 4 98" xfId="2988"/>
    <cellStyle name="Note 4 98 2" xfId="7163"/>
    <cellStyle name="Note 4 98 2 2" xfId="30714"/>
    <cellStyle name="Note 4 98 2 2 2" xfId="30715"/>
    <cellStyle name="Note 4 98 2 3" xfId="30716"/>
    <cellStyle name="Note 4 98 2 3 2" xfId="30717"/>
    <cellStyle name="Note 4 98 2 4" xfId="30718"/>
    <cellStyle name="Note 4 98 2 5" xfId="30713"/>
    <cellStyle name="Note 4 98 3" xfId="5548"/>
    <cellStyle name="Note 4 98 3 2" xfId="30720"/>
    <cellStyle name="Note 4 98 3 3" xfId="30719"/>
    <cellStyle name="Note 4 98 4" xfId="30721"/>
    <cellStyle name="Note 4 98 4 2" xfId="30722"/>
    <cellStyle name="Note 4 98 5" xfId="30723"/>
    <cellStyle name="Note 4 98 6" xfId="30724"/>
    <cellStyle name="Note 4 98 6 2" xfId="30725"/>
    <cellStyle name="Note 4 98 6 3" xfId="30726"/>
    <cellStyle name="Note 4 98 7" xfId="30712"/>
    <cellStyle name="Note 4 99" xfId="2989"/>
    <cellStyle name="Note 4 99 2" xfId="7164"/>
    <cellStyle name="Note 4 99 2 2" xfId="30729"/>
    <cellStyle name="Note 4 99 2 2 2" xfId="30730"/>
    <cellStyle name="Note 4 99 2 3" xfId="30731"/>
    <cellStyle name="Note 4 99 2 3 2" xfId="30732"/>
    <cellStyle name="Note 4 99 2 4" xfId="30733"/>
    <cellStyle name="Note 4 99 2 5" xfId="30728"/>
    <cellStyle name="Note 4 99 3" xfId="5549"/>
    <cellStyle name="Note 4 99 3 2" xfId="30735"/>
    <cellStyle name="Note 4 99 3 3" xfId="30734"/>
    <cellStyle name="Note 4 99 4" xfId="30736"/>
    <cellStyle name="Note 4 99 4 2" xfId="30737"/>
    <cellStyle name="Note 4 99 5" xfId="30738"/>
    <cellStyle name="Note 4 99 6" xfId="30739"/>
    <cellStyle name="Note 4 99 6 2" xfId="30740"/>
    <cellStyle name="Note 4 99 6 3" xfId="30741"/>
    <cellStyle name="Note 4 99 7" xfId="30727"/>
    <cellStyle name="Note 4_Kent" xfId="2990"/>
    <cellStyle name="Note 40" xfId="30742"/>
    <cellStyle name="Note 40 2" xfId="30743"/>
    <cellStyle name="Note 40 2 2" xfId="30744"/>
    <cellStyle name="Note 40 3" xfId="30745"/>
    <cellStyle name="Note 40 3 2" xfId="30746"/>
    <cellStyle name="Note 40 4" xfId="30747"/>
    <cellStyle name="Note 41" xfId="30748"/>
    <cellStyle name="Note 41 2" xfId="30749"/>
    <cellStyle name="Note 41 2 2" xfId="30750"/>
    <cellStyle name="Note 41 3" xfId="30751"/>
    <cellStyle name="Note 41 3 2" xfId="30752"/>
    <cellStyle name="Note 41 4" xfId="30753"/>
    <cellStyle name="Note 42" xfId="30754"/>
    <cellStyle name="Note 42 2" xfId="30755"/>
    <cellStyle name="Note 42 2 2" xfId="30756"/>
    <cellStyle name="Note 42 3" xfId="30757"/>
    <cellStyle name="Note 42 3 2" xfId="30758"/>
    <cellStyle name="Note 42 4" xfId="30759"/>
    <cellStyle name="Note 43" xfId="30760"/>
    <cellStyle name="Note 43 2" xfId="30761"/>
    <cellStyle name="Note 43 2 2" xfId="30762"/>
    <cellStyle name="Note 43 3" xfId="30763"/>
    <cellStyle name="Note 43 3 2" xfId="30764"/>
    <cellStyle name="Note 43 4" xfId="30765"/>
    <cellStyle name="Note 44" xfId="30766"/>
    <cellStyle name="Note 44 2" xfId="30767"/>
    <cellStyle name="Note 44 2 2" xfId="30768"/>
    <cellStyle name="Note 44 3" xfId="30769"/>
    <cellStyle name="Note 44 3 2" xfId="30770"/>
    <cellStyle name="Note 44 4" xfId="30771"/>
    <cellStyle name="Note 45" xfId="30772"/>
    <cellStyle name="Note 45 2" xfId="30773"/>
    <cellStyle name="Note 45 2 2" xfId="30774"/>
    <cellStyle name="Note 45 3" xfId="30775"/>
    <cellStyle name="Note 45 3 2" xfId="30776"/>
    <cellStyle name="Note 45 4" xfId="30777"/>
    <cellStyle name="Note 46" xfId="30778"/>
    <cellStyle name="Note 46 2" xfId="30779"/>
    <cellStyle name="Note 46 2 2" xfId="30780"/>
    <cellStyle name="Note 46 3" xfId="30781"/>
    <cellStyle name="Note 46 3 2" xfId="30782"/>
    <cellStyle name="Note 46 4" xfId="30783"/>
    <cellStyle name="Note 47" xfId="30784"/>
    <cellStyle name="Note 47 2" xfId="30785"/>
    <cellStyle name="Note 47 2 2" xfId="30786"/>
    <cellStyle name="Note 47 3" xfId="30787"/>
    <cellStyle name="Note 47 3 2" xfId="30788"/>
    <cellStyle name="Note 47 4" xfId="30789"/>
    <cellStyle name="Note 48" xfId="30790"/>
    <cellStyle name="Note 48 2" xfId="30791"/>
    <cellStyle name="Note 48 2 2" xfId="30792"/>
    <cellStyle name="Note 48 3" xfId="30793"/>
    <cellStyle name="Note 48 3 2" xfId="30794"/>
    <cellStyle name="Note 48 4" xfId="30795"/>
    <cellStyle name="Note 49" xfId="30796"/>
    <cellStyle name="Note 49 2" xfId="30797"/>
    <cellStyle name="Note 49 2 2" xfId="30798"/>
    <cellStyle name="Note 49 3" xfId="30799"/>
    <cellStyle name="Note 49 3 2" xfId="30800"/>
    <cellStyle name="Note 49 4" xfId="30801"/>
    <cellStyle name="Note 5" xfId="2991"/>
    <cellStyle name="Note 5 10" xfId="2992"/>
    <cellStyle name="Note 5 10 2" xfId="7166"/>
    <cellStyle name="Note 5 10 2 2" xfId="30805"/>
    <cellStyle name="Note 5 10 2 2 2" xfId="30806"/>
    <cellStyle name="Note 5 10 2 3" xfId="30807"/>
    <cellStyle name="Note 5 10 2 3 2" xfId="30808"/>
    <cellStyle name="Note 5 10 2 4" xfId="30809"/>
    <cellStyle name="Note 5 10 2 5" xfId="30804"/>
    <cellStyle name="Note 5 10 3" xfId="5551"/>
    <cellStyle name="Note 5 10 3 2" xfId="30811"/>
    <cellStyle name="Note 5 10 3 3" xfId="30810"/>
    <cellStyle name="Note 5 10 4" xfId="30812"/>
    <cellStyle name="Note 5 10 4 2" xfId="30813"/>
    <cellStyle name="Note 5 10 5" xfId="30814"/>
    <cellStyle name="Note 5 10 6" xfId="30815"/>
    <cellStyle name="Note 5 10 6 2" xfId="30816"/>
    <cellStyle name="Note 5 10 6 3" xfId="30817"/>
    <cellStyle name="Note 5 10 7" xfId="30803"/>
    <cellStyle name="Note 5 100" xfId="2993"/>
    <cellStyle name="Note 5 100 2" xfId="7167"/>
    <cellStyle name="Note 5 100 2 2" xfId="30820"/>
    <cellStyle name="Note 5 100 2 2 2" xfId="30821"/>
    <cellStyle name="Note 5 100 2 3" xfId="30822"/>
    <cellStyle name="Note 5 100 2 3 2" xfId="30823"/>
    <cellStyle name="Note 5 100 2 4" xfId="30824"/>
    <cellStyle name="Note 5 100 2 5" xfId="30819"/>
    <cellStyle name="Note 5 100 3" xfId="5552"/>
    <cellStyle name="Note 5 100 3 2" xfId="30826"/>
    <cellStyle name="Note 5 100 3 3" xfId="30825"/>
    <cellStyle name="Note 5 100 4" xfId="30827"/>
    <cellStyle name="Note 5 100 4 2" xfId="30828"/>
    <cellStyle name="Note 5 100 5" xfId="30829"/>
    <cellStyle name="Note 5 100 6" xfId="30830"/>
    <cellStyle name="Note 5 100 6 2" xfId="30831"/>
    <cellStyle name="Note 5 100 6 3" xfId="30832"/>
    <cellStyle name="Note 5 100 7" xfId="30818"/>
    <cellStyle name="Note 5 101" xfId="2994"/>
    <cellStyle name="Note 5 101 2" xfId="7168"/>
    <cellStyle name="Note 5 101 2 2" xfId="30835"/>
    <cellStyle name="Note 5 101 2 2 2" xfId="30836"/>
    <cellStyle name="Note 5 101 2 3" xfId="30837"/>
    <cellStyle name="Note 5 101 2 3 2" xfId="30838"/>
    <cellStyle name="Note 5 101 2 4" xfId="30839"/>
    <cellStyle name="Note 5 101 2 5" xfId="30834"/>
    <cellStyle name="Note 5 101 3" xfId="5553"/>
    <cellStyle name="Note 5 101 3 2" xfId="30841"/>
    <cellStyle name="Note 5 101 3 3" xfId="30840"/>
    <cellStyle name="Note 5 101 4" xfId="30842"/>
    <cellStyle name="Note 5 101 4 2" xfId="30843"/>
    <cellStyle name="Note 5 101 5" xfId="30844"/>
    <cellStyle name="Note 5 101 6" xfId="30845"/>
    <cellStyle name="Note 5 101 6 2" xfId="30846"/>
    <cellStyle name="Note 5 101 6 3" xfId="30847"/>
    <cellStyle name="Note 5 101 7" xfId="30833"/>
    <cellStyle name="Note 5 102" xfId="2995"/>
    <cellStyle name="Note 5 102 2" xfId="7169"/>
    <cellStyle name="Note 5 102 2 2" xfId="30850"/>
    <cellStyle name="Note 5 102 2 2 2" xfId="30851"/>
    <cellStyle name="Note 5 102 2 3" xfId="30852"/>
    <cellStyle name="Note 5 102 2 3 2" xfId="30853"/>
    <cellStyle name="Note 5 102 2 4" xfId="30854"/>
    <cellStyle name="Note 5 102 2 5" xfId="30849"/>
    <cellStyle name="Note 5 102 3" xfId="5554"/>
    <cellStyle name="Note 5 102 3 2" xfId="30856"/>
    <cellStyle name="Note 5 102 3 3" xfId="30855"/>
    <cellStyle name="Note 5 102 4" xfId="30857"/>
    <cellStyle name="Note 5 102 4 2" xfId="30858"/>
    <cellStyle name="Note 5 102 5" xfId="30859"/>
    <cellStyle name="Note 5 102 6" xfId="30860"/>
    <cellStyle name="Note 5 102 6 2" xfId="30861"/>
    <cellStyle name="Note 5 102 6 3" xfId="30862"/>
    <cellStyle name="Note 5 102 7" xfId="30848"/>
    <cellStyle name="Note 5 103" xfId="2996"/>
    <cellStyle name="Note 5 103 2" xfId="7170"/>
    <cellStyle name="Note 5 103 2 2" xfId="30865"/>
    <cellStyle name="Note 5 103 2 2 2" xfId="30866"/>
    <cellStyle name="Note 5 103 2 3" xfId="30867"/>
    <cellStyle name="Note 5 103 2 3 2" xfId="30868"/>
    <cellStyle name="Note 5 103 2 4" xfId="30869"/>
    <cellStyle name="Note 5 103 2 5" xfId="30864"/>
    <cellStyle name="Note 5 103 3" xfId="5555"/>
    <cellStyle name="Note 5 103 3 2" xfId="30871"/>
    <cellStyle name="Note 5 103 3 3" xfId="30870"/>
    <cellStyle name="Note 5 103 4" xfId="30872"/>
    <cellStyle name="Note 5 103 4 2" xfId="30873"/>
    <cellStyle name="Note 5 103 5" xfId="30874"/>
    <cellStyle name="Note 5 103 6" xfId="30875"/>
    <cellStyle name="Note 5 103 6 2" xfId="30876"/>
    <cellStyle name="Note 5 103 6 3" xfId="30877"/>
    <cellStyle name="Note 5 103 7" xfId="30863"/>
    <cellStyle name="Note 5 104" xfId="7165"/>
    <cellStyle name="Note 5 104 2" xfId="30879"/>
    <cellStyle name="Note 5 104 2 2" xfId="30880"/>
    <cellStyle name="Note 5 104 3" xfId="30881"/>
    <cellStyle name="Note 5 104 3 2" xfId="30882"/>
    <cellStyle name="Note 5 104 4" xfId="30883"/>
    <cellStyle name="Note 5 104 5" xfId="30878"/>
    <cellStyle name="Note 5 105" xfId="5550"/>
    <cellStyle name="Note 5 105 2" xfId="30885"/>
    <cellStyle name="Note 5 105 3" xfId="30884"/>
    <cellStyle name="Note 5 106" xfId="9079"/>
    <cellStyle name="Note 5 106 2" xfId="30887"/>
    <cellStyle name="Note 5 106 3" xfId="30886"/>
    <cellStyle name="Note 5 107" xfId="9080"/>
    <cellStyle name="Note 5 107 2" xfId="30888"/>
    <cellStyle name="Note 5 108" xfId="9081"/>
    <cellStyle name="Note 5 108 2" xfId="30890"/>
    <cellStyle name="Note 5 108 3" xfId="30891"/>
    <cellStyle name="Note 5 108 4" xfId="30889"/>
    <cellStyle name="Note 5 109" xfId="9082"/>
    <cellStyle name="Note 5 11" xfId="2997"/>
    <cellStyle name="Note 5 11 2" xfId="7171"/>
    <cellStyle name="Note 5 11 2 2" xfId="30894"/>
    <cellStyle name="Note 5 11 2 2 2" xfId="30895"/>
    <cellStyle name="Note 5 11 2 3" xfId="30896"/>
    <cellStyle name="Note 5 11 2 3 2" xfId="30897"/>
    <cellStyle name="Note 5 11 2 4" xfId="30898"/>
    <cellStyle name="Note 5 11 2 5" xfId="30893"/>
    <cellStyle name="Note 5 11 3" xfId="5556"/>
    <cellStyle name="Note 5 11 3 2" xfId="30900"/>
    <cellStyle name="Note 5 11 3 3" xfId="30899"/>
    <cellStyle name="Note 5 11 4" xfId="30901"/>
    <cellStyle name="Note 5 11 4 2" xfId="30902"/>
    <cellStyle name="Note 5 11 5" xfId="30903"/>
    <cellStyle name="Note 5 11 6" xfId="30904"/>
    <cellStyle name="Note 5 11 6 2" xfId="30905"/>
    <cellStyle name="Note 5 11 6 3" xfId="30906"/>
    <cellStyle name="Note 5 11 7" xfId="30892"/>
    <cellStyle name="Note 5 110" xfId="9083"/>
    <cellStyle name="Note 5 111" xfId="9084"/>
    <cellStyle name="Note 5 112" xfId="9085"/>
    <cellStyle name="Note 5 113" xfId="30802"/>
    <cellStyle name="Note 5 12" xfId="2998"/>
    <cellStyle name="Note 5 12 2" xfId="7172"/>
    <cellStyle name="Note 5 12 2 2" xfId="30909"/>
    <cellStyle name="Note 5 12 2 2 2" xfId="30910"/>
    <cellStyle name="Note 5 12 2 3" xfId="30911"/>
    <cellStyle name="Note 5 12 2 3 2" xfId="30912"/>
    <cellStyle name="Note 5 12 2 4" xfId="30913"/>
    <cellStyle name="Note 5 12 2 5" xfId="30908"/>
    <cellStyle name="Note 5 12 3" xfId="5557"/>
    <cellStyle name="Note 5 12 3 2" xfId="30915"/>
    <cellStyle name="Note 5 12 3 3" xfId="30914"/>
    <cellStyle name="Note 5 12 4" xfId="30916"/>
    <cellStyle name="Note 5 12 4 2" xfId="30917"/>
    <cellStyle name="Note 5 12 5" xfId="30918"/>
    <cellStyle name="Note 5 12 6" xfId="30919"/>
    <cellStyle name="Note 5 12 6 2" xfId="30920"/>
    <cellStyle name="Note 5 12 6 3" xfId="30921"/>
    <cellStyle name="Note 5 12 7" xfId="30907"/>
    <cellStyle name="Note 5 13" xfId="2999"/>
    <cellStyle name="Note 5 13 2" xfId="7173"/>
    <cellStyle name="Note 5 13 2 2" xfId="30924"/>
    <cellStyle name="Note 5 13 2 2 2" xfId="30925"/>
    <cellStyle name="Note 5 13 2 3" xfId="30926"/>
    <cellStyle name="Note 5 13 2 3 2" xfId="30927"/>
    <cellStyle name="Note 5 13 2 4" xfId="30928"/>
    <cellStyle name="Note 5 13 2 5" xfId="30923"/>
    <cellStyle name="Note 5 13 3" xfId="5558"/>
    <cellStyle name="Note 5 13 3 2" xfId="30930"/>
    <cellStyle name="Note 5 13 3 3" xfId="30929"/>
    <cellStyle name="Note 5 13 4" xfId="30931"/>
    <cellStyle name="Note 5 13 4 2" xfId="30932"/>
    <cellStyle name="Note 5 13 5" xfId="30933"/>
    <cellStyle name="Note 5 13 6" xfId="30934"/>
    <cellStyle name="Note 5 13 6 2" xfId="30935"/>
    <cellStyle name="Note 5 13 6 3" xfId="30936"/>
    <cellStyle name="Note 5 13 7" xfId="30922"/>
    <cellStyle name="Note 5 14" xfId="3000"/>
    <cellStyle name="Note 5 14 2" xfId="7174"/>
    <cellStyle name="Note 5 14 2 2" xfId="30939"/>
    <cellStyle name="Note 5 14 2 2 2" xfId="30940"/>
    <cellStyle name="Note 5 14 2 3" xfId="30941"/>
    <cellStyle name="Note 5 14 2 3 2" xfId="30942"/>
    <cellStyle name="Note 5 14 2 4" xfId="30943"/>
    <cellStyle name="Note 5 14 2 5" xfId="30938"/>
    <cellStyle name="Note 5 14 3" xfId="5559"/>
    <cellStyle name="Note 5 14 3 2" xfId="30945"/>
    <cellStyle name="Note 5 14 3 3" xfId="30944"/>
    <cellStyle name="Note 5 14 4" xfId="30946"/>
    <cellStyle name="Note 5 14 4 2" xfId="30947"/>
    <cellStyle name="Note 5 14 5" xfId="30948"/>
    <cellStyle name="Note 5 14 6" xfId="30949"/>
    <cellStyle name="Note 5 14 6 2" xfId="30950"/>
    <cellStyle name="Note 5 14 6 3" xfId="30951"/>
    <cellStyle name="Note 5 14 7" xfId="30937"/>
    <cellStyle name="Note 5 15" xfId="3001"/>
    <cellStyle name="Note 5 15 2" xfId="7175"/>
    <cellStyle name="Note 5 15 2 2" xfId="30954"/>
    <cellStyle name="Note 5 15 2 2 2" xfId="30955"/>
    <cellStyle name="Note 5 15 2 3" xfId="30956"/>
    <cellStyle name="Note 5 15 2 3 2" xfId="30957"/>
    <cellStyle name="Note 5 15 2 4" xfId="30958"/>
    <cellStyle name="Note 5 15 2 5" xfId="30953"/>
    <cellStyle name="Note 5 15 3" xfId="5560"/>
    <cellStyle name="Note 5 15 3 2" xfId="30960"/>
    <cellStyle name="Note 5 15 3 3" xfId="30959"/>
    <cellStyle name="Note 5 15 4" xfId="30961"/>
    <cellStyle name="Note 5 15 4 2" xfId="30962"/>
    <cellStyle name="Note 5 15 5" xfId="30963"/>
    <cellStyle name="Note 5 15 6" xfId="30964"/>
    <cellStyle name="Note 5 15 6 2" xfId="30965"/>
    <cellStyle name="Note 5 15 6 3" xfId="30966"/>
    <cellStyle name="Note 5 15 7" xfId="30952"/>
    <cellStyle name="Note 5 16" xfId="3002"/>
    <cellStyle name="Note 5 16 2" xfId="7176"/>
    <cellStyle name="Note 5 16 2 2" xfId="30969"/>
    <cellStyle name="Note 5 16 2 2 2" xfId="30970"/>
    <cellStyle name="Note 5 16 2 3" xfId="30971"/>
    <cellStyle name="Note 5 16 2 3 2" xfId="30972"/>
    <cellStyle name="Note 5 16 2 4" xfId="30973"/>
    <cellStyle name="Note 5 16 2 5" xfId="30968"/>
    <cellStyle name="Note 5 16 3" xfId="5561"/>
    <cellStyle name="Note 5 16 3 2" xfId="30975"/>
    <cellStyle name="Note 5 16 3 3" xfId="30974"/>
    <cellStyle name="Note 5 16 4" xfId="30976"/>
    <cellStyle name="Note 5 16 4 2" xfId="30977"/>
    <cellStyle name="Note 5 16 5" xfId="30978"/>
    <cellStyle name="Note 5 16 6" xfId="30979"/>
    <cellStyle name="Note 5 16 6 2" xfId="30980"/>
    <cellStyle name="Note 5 16 6 3" xfId="30981"/>
    <cellStyle name="Note 5 16 7" xfId="30967"/>
    <cellStyle name="Note 5 17" xfId="3003"/>
    <cellStyle name="Note 5 17 2" xfId="7177"/>
    <cellStyle name="Note 5 17 2 2" xfId="30984"/>
    <cellStyle name="Note 5 17 2 2 2" xfId="30985"/>
    <cellStyle name="Note 5 17 2 3" xfId="30986"/>
    <cellStyle name="Note 5 17 2 3 2" xfId="30987"/>
    <cellStyle name="Note 5 17 2 4" xfId="30988"/>
    <cellStyle name="Note 5 17 2 5" xfId="30983"/>
    <cellStyle name="Note 5 17 3" xfId="5562"/>
    <cellStyle name="Note 5 17 3 2" xfId="30990"/>
    <cellStyle name="Note 5 17 3 3" xfId="30989"/>
    <cellStyle name="Note 5 17 4" xfId="30991"/>
    <cellStyle name="Note 5 17 4 2" xfId="30992"/>
    <cellStyle name="Note 5 17 5" xfId="30993"/>
    <cellStyle name="Note 5 17 6" xfId="30994"/>
    <cellStyle name="Note 5 17 6 2" xfId="30995"/>
    <cellStyle name="Note 5 17 6 3" xfId="30996"/>
    <cellStyle name="Note 5 17 7" xfId="30982"/>
    <cellStyle name="Note 5 18" xfId="3004"/>
    <cellStyle name="Note 5 18 2" xfId="7178"/>
    <cellStyle name="Note 5 18 2 2" xfId="30999"/>
    <cellStyle name="Note 5 18 2 2 2" xfId="31000"/>
    <cellStyle name="Note 5 18 2 3" xfId="31001"/>
    <cellStyle name="Note 5 18 2 3 2" xfId="31002"/>
    <cellStyle name="Note 5 18 2 4" xfId="31003"/>
    <cellStyle name="Note 5 18 2 5" xfId="30998"/>
    <cellStyle name="Note 5 18 3" xfId="5563"/>
    <cellStyle name="Note 5 18 3 2" xfId="31005"/>
    <cellStyle name="Note 5 18 3 3" xfId="31004"/>
    <cellStyle name="Note 5 18 4" xfId="31006"/>
    <cellStyle name="Note 5 18 4 2" xfId="31007"/>
    <cellStyle name="Note 5 18 5" xfId="31008"/>
    <cellStyle name="Note 5 18 6" xfId="31009"/>
    <cellStyle name="Note 5 18 6 2" xfId="31010"/>
    <cellStyle name="Note 5 18 6 3" xfId="31011"/>
    <cellStyle name="Note 5 18 7" xfId="30997"/>
    <cellStyle name="Note 5 19" xfId="3005"/>
    <cellStyle name="Note 5 19 2" xfId="7179"/>
    <cellStyle name="Note 5 19 2 2" xfId="31014"/>
    <cellStyle name="Note 5 19 2 2 2" xfId="31015"/>
    <cellStyle name="Note 5 19 2 3" xfId="31016"/>
    <cellStyle name="Note 5 19 2 3 2" xfId="31017"/>
    <cellStyle name="Note 5 19 2 4" xfId="31018"/>
    <cellStyle name="Note 5 19 2 5" xfId="31013"/>
    <cellStyle name="Note 5 19 3" xfId="5564"/>
    <cellStyle name="Note 5 19 3 2" xfId="31020"/>
    <cellStyle name="Note 5 19 3 3" xfId="31019"/>
    <cellStyle name="Note 5 19 4" xfId="31021"/>
    <cellStyle name="Note 5 19 4 2" xfId="31022"/>
    <cellStyle name="Note 5 19 5" xfId="31023"/>
    <cellStyle name="Note 5 19 6" xfId="31024"/>
    <cellStyle name="Note 5 19 6 2" xfId="31025"/>
    <cellStyle name="Note 5 19 6 3" xfId="31026"/>
    <cellStyle name="Note 5 19 7" xfId="31012"/>
    <cellStyle name="Note 5 2" xfId="3006"/>
    <cellStyle name="Note 5 2 2" xfId="7180"/>
    <cellStyle name="Note 5 2 2 2" xfId="31029"/>
    <cellStyle name="Note 5 2 2 2 2" xfId="31030"/>
    <cellStyle name="Note 5 2 2 3" xfId="31031"/>
    <cellStyle name="Note 5 2 2 3 2" xfId="31032"/>
    <cellStyle name="Note 5 2 2 4" xfId="31033"/>
    <cellStyle name="Note 5 2 2 5" xfId="31028"/>
    <cellStyle name="Note 5 2 3" xfId="5565"/>
    <cellStyle name="Note 5 2 3 2" xfId="31035"/>
    <cellStyle name="Note 5 2 3 3" xfId="31034"/>
    <cellStyle name="Note 5 2 4" xfId="31036"/>
    <cellStyle name="Note 5 2 4 2" xfId="31037"/>
    <cellStyle name="Note 5 2 5" xfId="31038"/>
    <cellStyle name="Note 5 2 6" xfId="31039"/>
    <cellStyle name="Note 5 2 6 2" xfId="31040"/>
    <cellStyle name="Note 5 2 6 3" xfId="31041"/>
    <cellStyle name="Note 5 2 7" xfId="31027"/>
    <cellStyle name="Note 5 20" xfId="3007"/>
    <cellStyle name="Note 5 20 2" xfId="7181"/>
    <cellStyle name="Note 5 20 2 2" xfId="31044"/>
    <cellStyle name="Note 5 20 2 2 2" xfId="31045"/>
    <cellStyle name="Note 5 20 2 3" xfId="31046"/>
    <cellStyle name="Note 5 20 2 3 2" xfId="31047"/>
    <cellStyle name="Note 5 20 2 4" xfId="31048"/>
    <cellStyle name="Note 5 20 2 5" xfId="31043"/>
    <cellStyle name="Note 5 20 3" xfId="5566"/>
    <cellStyle name="Note 5 20 3 2" xfId="31050"/>
    <cellStyle name="Note 5 20 3 3" xfId="31049"/>
    <cellStyle name="Note 5 20 4" xfId="31051"/>
    <cellStyle name="Note 5 20 4 2" xfId="31052"/>
    <cellStyle name="Note 5 20 5" xfId="31053"/>
    <cellStyle name="Note 5 20 6" xfId="31054"/>
    <cellStyle name="Note 5 20 6 2" xfId="31055"/>
    <cellStyle name="Note 5 20 6 3" xfId="31056"/>
    <cellStyle name="Note 5 20 7" xfId="31042"/>
    <cellStyle name="Note 5 21" xfId="3008"/>
    <cellStyle name="Note 5 21 2" xfId="7182"/>
    <cellStyle name="Note 5 21 2 2" xfId="31059"/>
    <cellStyle name="Note 5 21 2 2 2" xfId="31060"/>
    <cellStyle name="Note 5 21 2 3" xfId="31061"/>
    <cellStyle name="Note 5 21 2 3 2" xfId="31062"/>
    <cellStyle name="Note 5 21 2 4" xfId="31063"/>
    <cellStyle name="Note 5 21 2 5" xfId="31058"/>
    <cellStyle name="Note 5 21 3" xfId="5567"/>
    <cellStyle name="Note 5 21 3 2" xfId="31065"/>
    <cellStyle name="Note 5 21 3 3" xfId="31064"/>
    <cellStyle name="Note 5 21 4" xfId="31066"/>
    <cellStyle name="Note 5 21 4 2" xfId="31067"/>
    <cellStyle name="Note 5 21 5" xfId="31068"/>
    <cellStyle name="Note 5 21 6" xfId="31069"/>
    <cellStyle name="Note 5 21 6 2" xfId="31070"/>
    <cellStyle name="Note 5 21 6 3" xfId="31071"/>
    <cellStyle name="Note 5 21 7" xfId="31057"/>
    <cellStyle name="Note 5 22" xfId="3009"/>
    <cellStyle name="Note 5 22 2" xfId="7183"/>
    <cellStyle name="Note 5 22 2 2" xfId="31074"/>
    <cellStyle name="Note 5 22 2 2 2" xfId="31075"/>
    <cellStyle name="Note 5 22 2 3" xfId="31076"/>
    <cellStyle name="Note 5 22 2 3 2" xfId="31077"/>
    <cellStyle name="Note 5 22 2 4" xfId="31078"/>
    <cellStyle name="Note 5 22 2 5" xfId="31073"/>
    <cellStyle name="Note 5 22 3" xfId="5568"/>
    <cellStyle name="Note 5 22 3 2" xfId="31080"/>
    <cellStyle name="Note 5 22 3 3" xfId="31079"/>
    <cellStyle name="Note 5 22 4" xfId="31081"/>
    <cellStyle name="Note 5 22 4 2" xfId="31082"/>
    <cellStyle name="Note 5 22 5" xfId="31083"/>
    <cellStyle name="Note 5 22 6" xfId="31084"/>
    <cellStyle name="Note 5 22 6 2" xfId="31085"/>
    <cellStyle name="Note 5 22 6 3" xfId="31086"/>
    <cellStyle name="Note 5 22 7" xfId="31072"/>
    <cellStyle name="Note 5 23" xfId="3010"/>
    <cellStyle name="Note 5 23 2" xfId="7184"/>
    <cellStyle name="Note 5 23 2 2" xfId="31089"/>
    <cellStyle name="Note 5 23 2 2 2" xfId="31090"/>
    <cellStyle name="Note 5 23 2 3" xfId="31091"/>
    <cellStyle name="Note 5 23 2 3 2" xfId="31092"/>
    <cellStyle name="Note 5 23 2 4" xfId="31093"/>
    <cellStyle name="Note 5 23 2 5" xfId="31088"/>
    <cellStyle name="Note 5 23 3" xfId="5569"/>
    <cellStyle name="Note 5 23 3 2" xfId="31095"/>
    <cellStyle name="Note 5 23 3 3" xfId="31094"/>
    <cellStyle name="Note 5 23 4" xfId="31096"/>
    <cellStyle name="Note 5 23 4 2" xfId="31097"/>
    <cellStyle name="Note 5 23 5" xfId="31098"/>
    <cellStyle name="Note 5 23 6" xfId="31099"/>
    <cellStyle name="Note 5 23 6 2" xfId="31100"/>
    <cellStyle name="Note 5 23 6 3" xfId="31101"/>
    <cellStyle name="Note 5 23 7" xfId="31087"/>
    <cellStyle name="Note 5 24" xfId="3011"/>
    <cellStyle name="Note 5 24 2" xfId="7185"/>
    <cellStyle name="Note 5 24 2 2" xfId="31104"/>
    <cellStyle name="Note 5 24 2 2 2" xfId="31105"/>
    <cellStyle name="Note 5 24 2 3" xfId="31106"/>
    <cellStyle name="Note 5 24 2 3 2" xfId="31107"/>
    <cellStyle name="Note 5 24 2 4" xfId="31108"/>
    <cellStyle name="Note 5 24 2 5" xfId="31103"/>
    <cellStyle name="Note 5 24 3" xfId="5570"/>
    <cellStyle name="Note 5 24 3 2" xfId="31110"/>
    <cellStyle name="Note 5 24 3 3" xfId="31109"/>
    <cellStyle name="Note 5 24 4" xfId="31111"/>
    <cellStyle name="Note 5 24 4 2" xfId="31112"/>
    <cellStyle name="Note 5 24 5" xfId="31113"/>
    <cellStyle name="Note 5 24 6" xfId="31114"/>
    <cellStyle name="Note 5 24 6 2" xfId="31115"/>
    <cellStyle name="Note 5 24 6 3" xfId="31116"/>
    <cellStyle name="Note 5 24 7" xfId="31102"/>
    <cellStyle name="Note 5 25" xfId="3012"/>
    <cellStyle name="Note 5 25 2" xfId="7186"/>
    <cellStyle name="Note 5 25 2 2" xfId="31119"/>
    <cellStyle name="Note 5 25 2 2 2" xfId="31120"/>
    <cellStyle name="Note 5 25 2 3" xfId="31121"/>
    <cellStyle name="Note 5 25 2 3 2" xfId="31122"/>
    <cellStyle name="Note 5 25 2 4" xfId="31123"/>
    <cellStyle name="Note 5 25 2 5" xfId="31118"/>
    <cellStyle name="Note 5 25 3" xfId="5571"/>
    <cellStyle name="Note 5 25 3 2" xfId="31125"/>
    <cellStyle name="Note 5 25 3 3" xfId="31124"/>
    <cellStyle name="Note 5 25 4" xfId="31126"/>
    <cellStyle name="Note 5 25 4 2" xfId="31127"/>
    <cellStyle name="Note 5 25 5" xfId="31128"/>
    <cellStyle name="Note 5 25 6" xfId="31129"/>
    <cellStyle name="Note 5 25 6 2" xfId="31130"/>
    <cellStyle name="Note 5 25 6 3" xfId="31131"/>
    <cellStyle name="Note 5 25 7" xfId="31117"/>
    <cellStyle name="Note 5 26" xfId="3013"/>
    <cellStyle name="Note 5 26 2" xfId="7187"/>
    <cellStyle name="Note 5 26 2 2" xfId="31134"/>
    <cellStyle name="Note 5 26 2 2 2" xfId="31135"/>
    <cellStyle name="Note 5 26 2 3" xfId="31136"/>
    <cellStyle name="Note 5 26 2 3 2" xfId="31137"/>
    <cellStyle name="Note 5 26 2 4" xfId="31138"/>
    <cellStyle name="Note 5 26 2 5" xfId="31133"/>
    <cellStyle name="Note 5 26 3" xfId="5572"/>
    <cellStyle name="Note 5 26 3 2" xfId="31140"/>
    <cellStyle name="Note 5 26 3 3" xfId="31139"/>
    <cellStyle name="Note 5 26 4" xfId="31141"/>
    <cellStyle name="Note 5 26 4 2" xfId="31142"/>
    <cellStyle name="Note 5 26 5" xfId="31143"/>
    <cellStyle name="Note 5 26 6" xfId="31144"/>
    <cellStyle name="Note 5 26 6 2" xfId="31145"/>
    <cellStyle name="Note 5 26 6 3" xfId="31146"/>
    <cellStyle name="Note 5 26 7" xfId="31132"/>
    <cellStyle name="Note 5 27" xfId="3014"/>
    <cellStyle name="Note 5 27 2" xfId="7188"/>
    <cellStyle name="Note 5 27 2 2" xfId="31149"/>
    <cellStyle name="Note 5 27 2 2 2" xfId="31150"/>
    <cellStyle name="Note 5 27 2 3" xfId="31151"/>
    <cellStyle name="Note 5 27 2 3 2" xfId="31152"/>
    <cellStyle name="Note 5 27 2 4" xfId="31153"/>
    <cellStyle name="Note 5 27 2 5" xfId="31148"/>
    <cellStyle name="Note 5 27 3" xfId="5573"/>
    <cellStyle name="Note 5 27 3 2" xfId="31155"/>
    <cellStyle name="Note 5 27 3 3" xfId="31154"/>
    <cellStyle name="Note 5 27 4" xfId="31156"/>
    <cellStyle name="Note 5 27 4 2" xfId="31157"/>
    <cellStyle name="Note 5 27 5" xfId="31158"/>
    <cellStyle name="Note 5 27 6" xfId="31159"/>
    <cellStyle name="Note 5 27 6 2" xfId="31160"/>
    <cellStyle name="Note 5 27 6 3" xfId="31161"/>
    <cellStyle name="Note 5 27 7" xfId="31147"/>
    <cellStyle name="Note 5 28" xfId="3015"/>
    <cellStyle name="Note 5 28 2" xfId="7189"/>
    <cellStyle name="Note 5 28 2 2" xfId="31164"/>
    <cellStyle name="Note 5 28 2 2 2" xfId="31165"/>
    <cellStyle name="Note 5 28 2 3" xfId="31166"/>
    <cellStyle name="Note 5 28 2 3 2" xfId="31167"/>
    <cellStyle name="Note 5 28 2 4" xfId="31168"/>
    <cellStyle name="Note 5 28 2 5" xfId="31163"/>
    <cellStyle name="Note 5 28 3" xfId="5574"/>
    <cellStyle name="Note 5 28 3 2" xfId="31170"/>
    <cellStyle name="Note 5 28 3 3" xfId="31169"/>
    <cellStyle name="Note 5 28 4" xfId="31171"/>
    <cellStyle name="Note 5 28 4 2" xfId="31172"/>
    <cellStyle name="Note 5 28 5" xfId="31173"/>
    <cellStyle name="Note 5 28 6" xfId="31174"/>
    <cellStyle name="Note 5 28 6 2" xfId="31175"/>
    <cellStyle name="Note 5 28 6 3" xfId="31176"/>
    <cellStyle name="Note 5 28 7" xfId="31162"/>
    <cellStyle name="Note 5 29" xfId="3016"/>
    <cellStyle name="Note 5 29 2" xfId="7190"/>
    <cellStyle name="Note 5 29 2 2" xfId="31179"/>
    <cellStyle name="Note 5 29 2 2 2" xfId="31180"/>
    <cellStyle name="Note 5 29 2 3" xfId="31181"/>
    <cellStyle name="Note 5 29 2 3 2" xfId="31182"/>
    <cellStyle name="Note 5 29 2 4" xfId="31183"/>
    <cellStyle name="Note 5 29 2 5" xfId="31178"/>
    <cellStyle name="Note 5 29 3" xfId="5575"/>
    <cellStyle name="Note 5 29 3 2" xfId="31185"/>
    <cellStyle name="Note 5 29 3 3" xfId="31184"/>
    <cellStyle name="Note 5 29 4" xfId="31186"/>
    <cellStyle name="Note 5 29 4 2" xfId="31187"/>
    <cellStyle name="Note 5 29 5" xfId="31188"/>
    <cellStyle name="Note 5 29 6" xfId="31189"/>
    <cellStyle name="Note 5 29 6 2" xfId="31190"/>
    <cellStyle name="Note 5 29 6 3" xfId="31191"/>
    <cellStyle name="Note 5 29 7" xfId="31177"/>
    <cellStyle name="Note 5 3" xfId="3017"/>
    <cellStyle name="Note 5 3 2" xfId="7191"/>
    <cellStyle name="Note 5 3 2 2" xfId="31194"/>
    <cellStyle name="Note 5 3 2 2 2" xfId="31195"/>
    <cellStyle name="Note 5 3 2 3" xfId="31196"/>
    <cellStyle name="Note 5 3 2 3 2" xfId="31197"/>
    <cellStyle name="Note 5 3 2 4" xfId="31198"/>
    <cellStyle name="Note 5 3 2 5" xfId="31193"/>
    <cellStyle name="Note 5 3 3" xfId="5576"/>
    <cellStyle name="Note 5 3 3 2" xfId="31200"/>
    <cellStyle name="Note 5 3 3 3" xfId="31199"/>
    <cellStyle name="Note 5 3 4" xfId="31201"/>
    <cellStyle name="Note 5 3 4 2" xfId="31202"/>
    <cellStyle name="Note 5 3 5" xfId="31203"/>
    <cellStyle name="Note 5 3 6" xfId="31204"/>
    <cellStyle name="Note 5 3 6 2" xfId="31205"/>
    <cellStyle name="Note 5 3 6 3" xfId="31206"/>
    <cellStyle name="Note 5 3 7" xfId="31192"/>
    <cellStyle name="Note 5 30" xfId="3018"/>
    <cellStyle name="Note 5 30 2" xfId="7192"/>
    <cellStyle name="Note 5 30 2 2" xfId="31209"/>
    <cellStyle name="Note 5 30 2 2 2" xfId="31210"/>
    <cellStyle name="Note 5 30 2 3" xfId="31211"/>
    <cellStyle name="Note 5 30 2 3 2" xfId="31212"/>
    <cellStyle name="Note 5 30 2 4" xfId="31213"/>
    <cellStyle name="Note 5 30 2 5" xfId="31208"/>
    <cellStyle name="Note 5 30 3" xfId="5577"/>
    <cellStyle name="Note 5 30 3 2" xfId="31215"/>
    <cellStyle name="Note 5 30 3 3" xfId="31214"/>
    <cellStyle name="Note 5 30 4" xfId="31216"/>
    <cellStyle name="Note 5 30 4 2" xfId="31217"/>
    <cellStyle name="Note 5 30 5" xfId="31218"/>
    <cellStyle name="Note 5 30 6" xfId="31219"/>
    <cellStyle name="Note 5 30 6 2" xfId="31220"/>
    <cellStyle name="Note 5 30 6 3" xfId="31221"/>
    <cellStyle name="Note 5 30 7" xfId="31207"/>
    <cellStyle name="Note 5 31" xfId="3019"/>
    <cellStyle name="Note 5 31 2" xfId="7193"/>
    <cellStyle name="Note 5 31 2 2" xfId="31224"/>
    <cellStyle name="Note 5 31 2 2 2" xfId="31225"/>
    <cellStyle name="Note 5 31 2 3" xfId="31226"/>
    <cellStyle name="Note 5 31 2 3 2" xfId="31227"/>
    <cellStyle name="Note 5 31 2 4" xfId="31228"/>
    <cellStyle name="Note 5 31 2 5" xfId="31223"/>
    <cellStyle name="Note 5 31 3" xfId="5578"/>
    <cellStyle name="Note 5 31 3 2" xfId="31230"/>
    <cellStyle name="Note 5 31 3 3" xfId="31229"/>
    <cellStyle name="Note 5 31 4" xfId="31231"/>
    <cellStyle name="Note 5 31 4 2" xfId="31232"/>
    <cellStyle name="Note 5 31 5" xfId="31233"/>
    <cellStyle name="Note 5 31 6" xfId="31234"/>
    <cellStyle name="Note 5 31 6 2" xfId="31235"/>
    <cellStyle name="Note 5 31 6 3" xfId="31236"/>
    <cellStyle name="Note 5 31 7" xfId="31222"/>
    <cellStyle name="Note 5 32" xfId="3020"/>
    <cellStyle name="Note 5 32 2" xfId="7194"/>
    <cellStyle name="Note 5 32 2 2" xfId="31239"/>
    <cellStyle name="Note 5 32 2 2 2" xfId="31240"/>
    <cellStyle name="Note 5 32 2 3" xfId="31241"/>
    <cellStyle name="Note 5 32 2 3 2" xfId="31242"/>
    <cellStyle name="Note 5 32 2 4" xfId="31243"/>
    <cellStyle name="Note 5 32 2 5" xfId="31238"/>
    <cellStyle name="Note 5 32 3" xfId="5579"/>
    <cellStyle name="Note 5 32 3 2" xfId="31245"/>
    <cellStyle name="Note 5 32 3 3" xfId="31244"/>
    <cellStyle name="Note 5 32 4" xfId="31246"/>
    <cellStyle name="Note 5 32 4 2" xfId="31247"/>
    <cellStyle name="Note 5 32 5" xfId="31248"/>
    <cellStyle name="Note 5 32 6" xfId="31249"/>
    <cellStyle name="Note 5 32 6 2" xfId="31250"/>
    <cellStyle name="Note 5 32 6 3" xfId="31251"/>
    <cellStyle name="Note 5 32 7" xfId="31237"/>
    <cellStyle name="Note 5 33" xfId="3021"/>
    <cellStyle name="Note 5 33 2" xfId="7195"/>
    <cellStyle name="Note 5 33 2 2" xfId="31254"/>
    <cellStyle name="Note 5 33 2 2 2" xfId="31255"/>
    <cellStyle name="Note 5 33 2 3" xfId="31256"/>
    <cellStyle name="Note 5 33 2 3 2" xfId="31257"/>
    <cellStyle name="Note 5 33 2 4" xfId="31258"/>
    <cellStyle name="Note 5 33 2 5" xfId="31253"/>
    <cellStyle name="Note 5 33 3" xfId="5580"/>
    <cellStyle name="Note 5 33 3 2" xfId="31260"/>
    <cellStyle name="Note 5 33 3 3" xfId="31259"/>
    <cellStyle name="Note 5 33 4" xfId="31261"/>
    <cellStyle name="Note 5 33 4 2" xfId="31262"/>
    <cellStyle name="Note 5 33 5" xfId="31263"/>
    <cellStyle name="Note 5 33 6" xfId="31264"/>
    <cellStyle name="Note 5 33 6 2" xfId="31265"/>
    <cellStyle name="Note 5 33 6 3" xfId="31266"/>
    <cellStyle name="Note 5 33 7" xfId="31252"/>
    <cellStyle name="Note 5 34" xfId="3022"/>
    <cellStyle name="Note 5 34 2" xfId="7196"/>
    <cellStyle name="Note 5 34 2 2" xfId="31269"/>
    <cellStyle name="Note 5 34 2 2 2" xfId="31270"/>
    <cellStyle name="Note 5 34 2 3" xfId="31271"/>
    <cellStyle name="Note 5 34 2 3 2" xfId="31272"/>
    <cellStyle name="Note 5 34 2 4" xfId="31273"/>
    <cellStyle name="Note 5 34 2 5" xfId="31268"/>
    <cellStyle name="Note 5 34 3" xfId="5581"/>
    <cellStyle name="Note 5 34 3 2" xfId="31275"/>
    <cellStyle name="Note 5 34 3 3" xfId="31274"/>
    <cellStyle name="Note 5 34 4" xfId="31276"/>
    <cellStyle name="Note 5 34 4 2" xfId="31277"/>
    <cellStyle name="Note 5 34 5" xfId="31278"/>
    <cellStyle name="Note 5 34 6" xfId="31279"/>
    <cellStyle name="Note 5 34 6 2" xfId="31280"/>
    <cellStyle name="Note 5 34 6 3" xfId="31281"/>
    <cellStyle name="Note 5 34 7" xfId="31267"/>
    <cellStyle name="Note 5 35" xfId="3023"/>
    <cellStyle name="Note 5 35 2" xfId="7197"/>
    <cellStyle name="Note 5 35 2 2" xfId="31284"/>
    <cellStyle name="Note 5 35 2 2 2" xfId="31285"/>
    <cellStyle name="Note 5 35 2 3" xfId="31286"/>
    <cellStyle name="Note 5 35 2 3 2" xfId="31287"/>
    <cellStyle name="Note 5 35 2 4" xfId="31288"/>
    <cellStyle name="Note 5 35 2 5" xfId="31283"/>
    <cellStyle name="Note 5 35 3" xfId="5582"/>
    <cellStyle name="Note 5 35 3 2" xfId="31290"/>
    <cellStyle name="Note 5 35 3 3" xfId="31289"/>
    <cellStyle name="Note 5 35 4" xfId="31291"/>
    <cellStyle name="Note 5 35 4 2" xfId="31292"/>
    <cellStyle name="Note 5 35 5" xfId="31293"/>
    <cellStyle name="Note 5 35 6" xfId="31294"/>
    <cellStyle name="Note 5 35 6 2" xfId="31295"/>
    <cellStyle name="Note 5 35 6 3" xfId="31296"/>
    <cellStyle name="Note 5 35 7" xfId="31282"/>
    <cellStyle name="Note 5 36" xfId="3024"/>
    <cellStyle name="Note 5 36 2" xfId="7198"/>
    <cellStyle name="Note 5 36 2 2" xfId="31299"/>
    <cellStyle name="Note 5 36 2 2 2" xfId="31300"/>
    <cellStyle name="Note 5 36 2 3" xfId="31301"/>
    <cellStyle name="Note 5 36 2 3 2" xfId="31302"/>
    <cellStyle name="Note 5 36 2 4" xfId="31303"/>
    <cellStyle name="Note 5 36 2 5" xfId="31298"/>
    <cellStyle name="Note 5 36 3" xfId="5583"/>
    <cellStyle name="Note 5 36 3 2" xfId="31305"/>
    <cellStyle name="Note 5 36 3 3" xfId="31304"/>
    <cellStyle name="Note 5 36 4" xfId="31306"/>
    <cellStyle name="Note 5 36 4 2" xfId="31307"/>
    <cellStyle name="Note 5 36 5" xfId="31308"/>
    <cellStyle name="Note 5 36 6" xfId="31309"/>
    <cellStyle name="Note 5 36 6 2" xfId="31310"/>
    <cellStyle name="Note 5 36 6 3" xfId="31311"/>
    <cellStyle name="Note 5 36 7" xfId="31297"/>
    <cellStyle name="Note 5 37" xfId="3025"/>
    <cellStyle name="Note 5 37 2" xfId="7199"/>
    <cellStyle name="Note 5 37 2 2" xfId="31314"/>
    <cellStyle name="Note 5 37 2 2 2" xfId="31315"/>
    <cellStyle name="Note 5 37 2 3" xfId="31316"/>
    <cellStyle name="Note 5 37 2 3 2" xfId="31317"/>
    <cellStyle name="Note 5 37 2 4" xfId="31318"/>
    <cellStyle name="Note 5 37 2 5" xfId="31313"/>
    <cellStyle name="Note 5 37 3" xfId="5584"/>
    <cellStyle name="Note 5 37 3 2" xfId="31320"/>
    <cellStyle name="Note 5 37 3 3" xfId="31319"/>
    <cellStyle name="Note 5 37 4" xfId="31321"/>
    <cellStyle name="Note 5 37 4 2" xfId="31322"/>
    <cellStyle name="Note 5 37 5" xfId="31323"/>
    <cellStyle name="Note 5 37 6" xfId="31324"/>
    <cellStyle name="Note 5 37 6 2" xfId="31325"/>
    <cellStyle name="Note 5 37 6 3" xfId="31326"/>
    <cellStyle name="Note 5 37 7" xfId="31312"/>
    <cellStyle name="Note 5 38" xfId="3026"/>
    <cellStyle name="Note 5 38 2" xfId="7200"/>
    <cellStyle name="Note 5 38 2 2" xfId="31329"/>
    <cellStyle name="Note 5 38 2 2 2" xfId="31330"/>
    <cellStyle name="Note 5 38 2 3" xfId="31331"/>
    <cellStyle name="Note 5 38 2 3 2" xfId="31332"/>
    <cellStyle name="Note 5 38 2 4" xfId="31333"/>
    <cellStyle name="Note 5 38 2 5" xfId="31328"/>
    <cellStyle name="Note 5 38 3" xfId="5585"/>
    <cellStyle name="Note 5 38 3 2" xfId="31335"/>
    <cellStyle name="Note 5 38 3 3" xfId="31334"/>
    <cellStyle name="Note 5 38 4" xfId="31336"/>
    <cellStyle name="Note 5 38 4 2" xfId="31337"/>
    <cellStyle name="Note 5 38 5" xfId="31338"/>
    <cellStyle name="Note 5 38 6" xfId="31339"/>
    <cellStyle name="Note 5 38 6 2" xfId="31340"/>
    <cellStyle name="Note 5 38 6 3" xfId="31341"/>
    <cellStyle name="Note 5 38 7" xfId="31327"/>
    <cellStyle name="Note 5 39" xfId="3027"/>
    <cellStyle name="Note 5 39 2" xfId="7201"/>
    <cellStyle name="Note 5 39 2 2" xfId="31344"/>
    <cellStyle name="Note 5 39 2 2 2" xfId="31345"/>
    <cellStyle name="Note 5 39 2 3" xfId="31346"/>
    <cellStyle name="Note 5 39 2 3 2" xfId="31347"/>
    <cellStyle name="Note 5 39 2 4" xfId="31348"/>
    <cellStyle name="Note 5 39 2 5" xfId="31343"/>
    <cellStyle name="Note 5 39 3" xfId="5586"/>
    <cellStyle name="Note 5 39 3 2" xfId="31350"/>
    <cellStyle name="Note 5 39 3 3" xfId="31349"/>
    <cellStyle name="Note 5 39 4" xfId="31351"/>
    <cellStyle name="Note 5 39 4 2" xfId="31352"/>
    <cellStyle name="Note 5 39 5" xfId="31353"/>
    <cellStyle name="Note 5 39 6" xfId="31354"/>
    <cellStyle name="Note 5 39 6 2" xfId="31355"/>
    <cellStyle name="Note 5 39 6 3" xfId="31356"/>
    <cellStyle name="Note 5 39 7" xfId="31342"/>
    <cellStyle name="Note 5 4" xfId="3028"/>
    <cellStyle name="Note 5 4 2" xfId="7202"/>
    <cellStyle name="Note 5 4 2 2" xfId="31359"/>
    <cellStyle name="Note 5 4 2 2 2" xfId="31360"/>
    <cellStyle name="Note 5 4 2 3" xfId="31361"/>
    <cellStyle name="Note 5 4 2 3 2" xfId="31362"/>
    <cellStyle name="Note 5 4 2 4" xfId="31363"/>
    <cellStyle name="Note 5 4 2 5" xfId="31358"/>
    <cellStyle name="Note 5 4 3" xfId="5587"/>
    <cellStyle name="Note 5 4 3 2" xfId="31365"/>
    <cellStyle name="Note 5 4 3 3" xfId="31364"/>
    <cellStyle name="Note 5 4 4" xfId="31366"/>
    <cellStyle name="Note 5 4 4 2" xfId="31367"/>
    <cellStyle name="Note 5 4 5" xfId="31368"/>
    <cellStyle name="Note 5 4 6" xfId="31369"/>
    <cellStyle name="Note 5 4 6 2" xfId="31370"/>
    <cellStyle name="Note 5 4 6 3" xfId="31371"/>
    <cellStyle name="Note 5 4 7" xfId="31357"/>
    <cellStyle name="Note 5 40" xfId="3029"/>
    <cellStyle name="Note 5 40 2" xfId="7203"/>
    <cellStyle name="Note 5 40 2 2" xfId="31374"/>
    <cellStyle name="Note 5 40 2 2 2" xfId="31375"/>
    <cellStyle name="Note 5 40 2 3" xfId="31376"/>
    <cellStyle name="Note 5 40 2 3 2" xfId="31377"/>
    <cellStyle name="Note 5 40 2 4" xfId="31378"/>
    <cellStyle name="Note 5 40 2 5" xfId="31373"/>
    <cellStyle name="Note 5 40 3" xfId="5588"/>
    <cellStyle name="Note 5 40 3 2" xfId="31380"/>
    <cellStyle name="Note 5 40 3 3" xfId="31379"/>
    <cellStyle name="Note 5 40 4" xfId="31381"/>
    <cellStyle name="Note 5 40 4 2" xfId="31382"/>
    <cellStyle name="Note 5 40 5" xfId="31383"/>
    <cellStyle name="Note 5 40 6" xfId="31384"/>
    <cellStyle name="Note 5 40 6 2" xfId="31385"/>
    <cellStyle name="Note 5 40 6 3" xfId="31386"/>
    <cellStyle name="Note 5 40 7" xfId="31372"/>
    <cellStyle name="Note 5 41" xfId="3030"/>
    <cellStyle name="Note 5 41 2" xfId="7204"/>
    <cellStyle name="Note 5 41 2 2" xfId="31389"/>
    <cellStyle name="Note 5 41 2 2 2" xfId="31390"/>
    <cellStyle name="Note 5 41 2 3" xfId="31391"/>
    <cellStyle name="Note 5 41 2 3 2" xfId="31392"/>
    <cellStyle name="Note 5 41 2 4" xfId="31393"/>
    <cellStyle name="Note 5 41 2 5" xfId="31388"/>
    <cellStyle name="Note 5 41 3" xfId="5589"/>
    <cellStyle name="Note 5 41 3 2" xfId="31395"/>
    <cellStyle name="Note 5 41 3 3" xfId="31394"/>
    <cellStyle name="Note 5 41 4" xfId="31396"/>
    <cellStyle name="Note 5 41 4 2" xfId="31397"/>
    <cellStyle name="Note 5 41 5" xfId="31398"/>
    <cellStyle name="Note 5 41 6" xfId="31399"/>
    <cellStyle name="Note 5 41 6 2" xfId="31400"/>
    <cellStyle name="Note 5 41 6 3" xfId="31401"/>
    <cellStyle name="Note 5 41 7" xfId="31387"/>
    <cellStyle name="Note 5 42" xfId="3031"/>
    <cellStyle name="Note 5 42 2" xfId="7205"/>
    <cellStyle name="Note 5 42 2 2" xfId="31404"/>
    <cellStyle name="Note 5 42 2 2 2" xfId="31405"/>
    <cellStyle name="Note 5 42 2 3" xfId="31406"/>
    <cellStyle name="Note 5 42 2 3 2" xfId="31407"/>
    <cellStyle name="Note 5 42 2 4" xfId="31408"/>
    <cellStyle name="Note 5 42 2 5" xfId="31403"/>
    <cellStyle name="Note 5 42 3" xfId="5590"/>
    <cellStyle name="Note 5 42 3 2" xfId="31410"/>
    <cellStyle name="Note 5 42 3 3" xfId="31409"/>
    <cellStyle name="Note 5 42 4" xfId="31411"/>
    <cellStyle name="Note 5 42 4 2" xfId="31412"/>
    <cellStyle name="Note 5 42 5" xfId="31413"/>
    <cellStyle name="Note 5 42 6" xfId="31414"/>
    <cellStyle name="Note 5 42 6 2" xfId="31415"/>
    <cellStyle name="Note 5 42 6 3" xfId="31416"/>
    <cellStyle name="Note 5 42 7" xfId="31402"/>
    <cellStyle name="Note 5 43" xfId="3032"/>
    <cellStyle name="Note 5 43 2" xfId="7206"/>
    <cellStyle name="Note 5 43 2 2" xfId="31419"/>
    <cellStyle name="Note 5 43 2 2 2" xfId="31420"/>
    <cellStyle name="Note 5 43 2 3" xfId="31421"/>
    <cellStyle name="Note 5 43 2 3 2" xfId="31422"/>
    <cellStyle name="Note 5 43 2 4" xfId="31423"/>
    <cellStyle name="Note 5 43 2 5" xfId="31418"/>
    <cellStyle name="Note 5 43 3" xfId="5591"/>
    <cellStyle name="Note 5 43 3 2" xfId="31425"/>
    <cellStyle name="Note 5 43 3 3" xfId="31424"/>
    <cellStyle name="Note 5 43 4" xfId="31426"/>
    <cellStyle name="Note 5 43 4 2" xfId="31427"/>
    <cellStyle name="Note 5 43 5" xfId="31428"/>
    <cellStyle name="Note 5 43 6" xfId="31429"/>
    <cellStyle name="Note 5 43 6 2" xfId="31430"/>
    <cellStyle name="Note 5 43 6 3" xfId="31431"/>
    <cellStyle name="Note 5 43 7" xfId="31417"/>
    <cellStyle name="Note 5 44" xfId="3033"/>
    <cellStyle name="Note 5 44 2" xfId="7207"/>
    <cellStyle name="Note 5 44 2 2" xfId="31434"/>
    <cellStyle name="Note 5 44 2 2 2" xfId="31435"/>
    <cellStyle name="Note 5 44 2 3" xfId="31436"/>
    <cellStyle name="Note 5 44 2 3 2" xfId="31437"/>
    <cellStyle name="Note 5 44 2 4" xfId="31438"/>
    <cellStyle name="Note 5 44 2 5" xfId="31433"/>
    <cellStyle name="Note 5 44 3" xfId="5592"/>
    <cellStyle name="Note 5 44 3 2" xfId="31440"/>
    <cellStyle name="Note 5 44 3 3" xfId="31439"/>
    <cellStyle name="Note 5 44 4" xfId="31441"/>
    <cellStyle name="Note 5 44 4 2" xfId="31442"/>
    <cellStyle name="Note 5 44 5" xfId="31443"/>
    <cellStyle name="Note 5 44 6" xfId="31444"/>
    <cellStyle name="Note 5 44 6 2" xfId="31445"/>
    <cellStyle name="Note 5 44 6 3" xfId="31446"/>
    <cellStyle name="Note 5 44 7" xfId="31432"/>
    <cellStyle name="Note 5 45" xfId="3034"/>
    <cellStyle name="Note 5 45 2" xfId="7208"/>
    <cellStyle name="Note 5 45 2 2" xfId="31449"/>
    <cellStyle name="Note 5 45 2 2 2" xfId="31450"/>
    <cellStyle name="Note 5 45 2 3" xfId="31451"/>
    <cellStyle name="Note 5 45 2 3 2" xfId="31452"/>
    <cellStyle name="Note 5 45 2 4" xfId="31453"/>
    <cellStyle name="Note 5 45 2 5" xfId="31448"/>
    <cellStyle name="Note 5 45 3" xfId="5593"/>
    <cellStyle name="Note 5 45 3 2" xfId="31455"/>
    <cellStyle name="Note 5 45 3 3" xfId="31454"/>
    <cellStyle name="Note 5 45 4" xfId="31456"/>
    <cellStyle name="Note 5 45 4 2" xfId="31457"/>
    <cellStyle name="Note 5 45 5" xfId="31458"/>
    <cellStyle name="Note 5 45 6" xfId="31459"/>
    <cellStyle name="Note 5 45 6 2" xfId="31460"/>
    <cellStyle name="Note 5 45 6 3" xfId="31461"/>
    <cellStyle name="Note 5 45 7" xfId="31447"/>
    <cellStyle name="Note 5 46" xfId="3035"/>
    <cellStyle name="Note 5 46 2" xfId="7209"/>
    <cellStyle name="Note 5 46 2 2" xfId="31464"/>
    <cellStyle name="Note 5 46 2 2 2" xfId="31465"/>
    <cellStyle name="Note 5 46 2 3" xfId="31466"/>
    <cellStyle name="Note 5 46 2 3 2" xfId="31467"/>
    <cellStyle name="Note 5 46 2 4" xfId="31468"/>
    <cellStyle name="Note 5 46 2 5" xfId="31463"/>
    <cellStyle name="Note 5 46 3" xfId="5594"/>
    <cellStyle name="Note 5 46 3 2" xfId="31470"/>
    <cellStyle name="Note 5 46 3 3" xfId="31469"/>
    <cellStyle name="Note 5 46 4" xfId="31471"/>
    <cellStyle name="Note 5 46 4 2" xfId="31472"/>
    <cellStyle name="Note 5 46 5" xfId="31473"/>
    <cellStyle name="Note 5 46 6" xfId="31474"/>
    <cellStyle name="Note 5 46 6 2" xfId="31475"/>
    <cellStyle name="Note 5 46 6 3" xfId="31476"/>
    <cellStyle name="Note 5 46 7" xfId="31462"/>
    <cellStyle name="Note 5 47" xfId="3036"/>
    <cellStyle name="Note 5 47 2" xfId="7210"/>
    <cellStyle name="Note 5 47 2 2" xfId="31479"/>
    <cellStyle name="Note 5 47 2 2 2" xfId="31480"/>
    <cellStyle name="Note 5 47 2 3" xfId="31481"/>
    <cellStyle name="Note 5 47 2 3 2" xfId="31482"/>
    <cellStyle name="Note 5 47 2 4" xfId="31483"/>
    <cellStyle name="Note 5 47 2 5" xfId="31478"/>
    <cellStyle name="Note 5 47 3" xfId="5595"/>
    <cellStyle name="Note 5 47 3 2" xfId="31485"/>
    <cellStyle name="Note 5 47 3 3" xfId="31484"/>
    <cellStyle name="Note 5 47 4" xfId="31486"/>
    <cellStyle name="Note 5 47 4 2" xfId="31487"/>
    <cellStyle name="Note 5 47 5" xfId="31488"/>
    <cellStyle name="Note 5 47 6" xfId="31489"/>
    <cellStyle name="Note 5 47 6 2" xfId="31490"/>
    <cellStyle name="Note 5 47 6 3" xfId="31491"/>
    <cellStyle name="Note 5 47 7" xfId="31477"/>
    <cellStyle name="Note 5 48" xfId="3037"/>
    <cellStyle name="Note 5 48 2" xfId="7211"/>
    <cellStyle name="Note 5 48 2 2" xfId="31494"/>
    <cellStyle name="Note 5 48 2 2 2" xfId="31495"/>
    <cellStyle name="Note 5 48 2 3" xfId="31496"/>
    <cellStyle name="Note 5 48 2 3 2" xfId="31497"/>
    <cellStyle name="Note 5 48 2 4" xfId="31498"/>
    <cellStyle name="Note 5 48 2 5" xfId="31493"/>
    <cellStyle name="Note 5 48 3" xfId="5596"/>
    <cellStyle name="Note 5 48 3 2" xfId="31500"/>
    <cellStyle name="Note 5 48 3 3" xfId="31499"/>
    <cellStyle name="Note 5 48 4" xfId="31501"/>
    <cellStyle name="Note 5 48 4 2" xfId="31502"/>
    <cellStyle name="Note 5 48 5" xfId="31503"/>
    <cellStyle name="Note 5 48 6" xfId="31504"/>
    <cellStyle name="Note 5 48 6 2" xfId="31505"/>
    <cellStyle name="Note 5 48 6 3" xfId="31506"/>
    <cellStyle name="Note 5 48 7" xfId="31492"/>
    <cellStyle name="Note 5 49" xfId="3038"/>
    <cellStyle name="Note 5 49 2" xfId="7212"/>
    <cellStyle name="Note 5 49 2 2" xfId="31509"/>
    <cellStyle name="Note 5 49 2 2 2" xfId="31510"/>
    <cellStyle name="Note 5 49 2 3" xfId="31511"/>
    <cellStyle name="Note 5 49 2 3 2" xfId="31512"/>
    <cellStyle name="Note 5 49 2 4" xfId="31513"/>
    <cellStyle name="Note 5 49 2 5" xfId="31508"/>
    <cellStyle name="Note 5 49 3" xfId="5597"/>
    <cellStyle name="Note 5 49 3 2" xfId="31515"/>
    <cellStyle name="Note 5 49 3 3" xfId="31514"/>
    <cellStyle name="Note 5 49 4" xfId="31516"/>
    <cellStyle name="Note 5 49 4 2" xfId="31517"/>
    <cellStyle name="Note 5 49 5" xfId="31518"/>
    <cellStyle name="Note 5 49 6" xfId="31519"/>
    <cellStyle name="Note 5 49 6 2" xfId="31520"/>
    <cellStyle name="Note 5 49 6 3" xfId="31521"/>
    <cellStyle name="Note 5 49 7" xfId="31507"/>
    <cellStyle name="Note 5 5" xfId="3039"/>
    <cellStyle name="Note 5 5 2" xfId="7213"/>
    <cellStyle name="Note 5 5 2 2" xfId="31524"/>
    <cellStyle name="Note 5 5 2 2 2" xfId="31525"/>
    <cellStyle name="Note 5 5 2 3" xfId="31526"/>
    <cellStyle name="Note 5 5 2 3 2" xfId="31527"/>
    <cellStyle name="Note 5 5 2 4" xfId="31528"/>
    <cellStyle name="Note 5 5 2 5" xfId="31523"/>
    <cellStyle name="Note 5 5 3" xfId="5598"/>
    <cellStyle name="Note 5 5 3 2" xfId="31530"/>
    <cellStyle name="Note 5 5 3 3" xfId="31529"/>
    <cellStyle name="Note 5 5 4" xfId="31531"/>
    <cellStyle name="Note 5 5 4 2" xfId="31532"/>
    <cellStyle name="Note 5 5 5" xfId="31533"/>
    <cellStyle name="Note 5 5 6" xfId="31534"/>
    <cellStyle name="Note 5 5 6 2" xfId="31535"/>
    <cellStyle name="Note 5 5 6 3" xfId="31536"/>
    <cellStyle name="Note 5 5 7" xfId="31522"/>
    <cellStyle name="Note 5 50" xfId="3040"/>
    <cellStyle name="Note 5 50 2" xfId="7214"/>
    <cellStyle name="Note 5 50 2 2" xfId="31539"/>
    <cellStyle name="Note 5 50 2 2 2" xfId="31540"/>
    <cellStyle name="Note 5 50 2 3" xfId="31541"/>
    <cellStyle name="Note 5 50 2 3 2" xfId="31542"/>
    <cellStyle name="Note 5 50 2 4" xfId="31543"/>
    <cellStyle name="Note 5 50 2 5" xfId="31538"/>
    <cellStyle name="Note 5 50 3" xfId="5599"/>
    <cellStyle name="Note 5 50 3 2" xfId="31545"/>
    <cellStyle name="Note 5 50 3 3" xfId="31544"/>
    <cellStyle name="Note 5 50 4" xfId="31546"/>
    <cellStyle name="Note 5 50 4 2" xfId="31547"/>
    <cellStyle name="Note 5 50 5" xfId="31548"/>
    <cellStyle name="Note 5 50 6" xfId="31549"/>
    <cellStyle name="Note 5 50 6 2" xfId="31550"/>
    <cellStyle name="Note 5 50 6 3" xfId="31551"/>
    <cellStyle name="Note 5 50 7" xfId="31537"/>
    <cellStyle name="Note 5 51" xfId="3041"/>
    <cellStyle name="Note 5 51 2" xfId="7215"/>
    <cellStyle name="Note 5 51 2 2" xfId="31554"/>
    <cellStyle name="Note 5 51 2 2 2" xfId="31555"/>
    <cellStyle name="Note 5 51 2 3" xfId="31556"/>
    <cellStyle name="Note 5 51 2 3 2" xfId="31557"/>
    <cellStyle name="Note 5 51 2 4" xfId="31558"/>
    <cellStyle name="Note 5 51 2 5" xfId="31553"/>
    <cellStyle name="Note 5 51 3" xfId="5600"/>
    <cellStyle name="Note 5 51 3 2" xfId="31560"/>
    <cellStyle name="Note 5 51 3 3" xfId="31559"/>
    <cellStyle name="Note 5 51 4" xfId="31561"/>
    <cellStyle name="Note 5 51 4 2" xfId="31562"/>
    <cellStyle name="Note 5 51 5" xfId="31563"/>
    <cellStyle name="Note 5 51 6" xfId="31564"/>
    <cellStyle name="Note 5 51 6 2" xfId="31565"/>
    <cellStyle name="Note 5 51 6 3" xfId="31566"/>
    <cellStyle name="Note 5 51 7" xfId="31552"/>
    <cellStyle name="Note 5 52" xfId="3042"/>
    <cellStyle name="Note 5 52 2" xfId="7216"/>
    <cellStyle name="Note 5 52 2 2" xfId="31569"/>
    <cellStyle name="Note 5 52 2 2 2" xfId="31570"/>
    <cellStyle name="Note 5 52 2 3" xfId="31571"/>
    <cellStyle name="Note 5 52 2 3 2" xfId="31572"/>
    <cellStyle name="Note 5 52 2 4" xfId="31573"/>
    <cellStyle name="Note 5 52 2 5" xfId="31568"/>
    <cellStyle name="Note 5 52 3" xfId="5601"/>
    <cellStyle name="Note 5 52 3 2" xfId="31575"/>
    <cellStyle name="Note 5 52 3 3" xfId="31574"/>
    <cellStyle name="Note 5 52 4" xfId="31576"/>
    <cellStyle name="Note 5 52 4 2" xfId="31577"/>
    <cellStyle name="Note 5 52 5" xfId="31578"/>
    <cellStyle name="Note 5 52 6" xfId="31579"/>
    <cellStyle name="Note 5 52 6 2" xfId="31580"/>
    <cellStyle name="Note 5 52 6 3" xfId="31581"/>
    <cellStyle name="Note 5 52 7" xfId="31567"/>
    <cellStyle name="Note 5 53" xfId="3043"/>
    <cellStyle name="Note 5 53 2" xfId="7217"/>
    <cellStyle name="Note 5 53 2 2" xfId="31584"/>
    <cellStyle name="Note 5 53 2 2 2" xfId="31585"/>
    <cellStyle name="Note 5 53 2 3" xfId="31586"/>
    <cellStyle name="Note 5 53 2 3 2" xfId="31587"/>
    <cellStyle name="Note 5 53 2 4" xfId="31588"/>
    <cellStyle name="Note 5 53 2 5" xfId="31583"/>
    <cellStyle name="Note 5 53 3" xfId="5602"/>
    <cellStyle name="Note 5 53 3 2" xfId="31590"/>
    <cellStyle name="Note 5 53 3 3" xfId="31589"/>
    <cellStyle name="Note 5 53 4" xfId="31591"/>
    <cellStyle name="Note 5 53 4 2" xfId="31592"/>
    <cellStyle name="Note 5 53 5" xfId="31593"/>
    <cellStyle name="Note 5 53 6" xfId="31594"/>
    <cellStyle name="Note 5 53 6 2" xfId="31595"/>
    <cellStyle name="Note 5 53 6 3" xfId="31596"/>
    <cellStyle name="Note 5 53 7" xfId="31582"/>
    <cellStyle name="Note 5 54" xfId="3044"/>
    <cellStyle name="Note 5 54 2" xfId="7218"/>
    <cellStyle name="Note 5 54 2 2" xfId="31599"/>
    <cellStyle name="Note 5 54 2 2 2" xfId="31600"/>
    <cellStyle name="Note 5 54 2 3" xfId="31601"/>
    <cellStyle name="Note 5 54 2 3 2" xfId="31602"/>
    <cellStyle name="Note 5 54 2 4" xfId="31603"/>
    <cellStyle name="Note 5 54 2 5" xfId="31598"/>
    <cellStyle name="Note 5 54 3" xfId="5603"/>
    <cellStyle name="Note 5 54 3 2" xfId="31605"/>
    <cellStyle name="Note 5 54 3 3" xfId="31604"/>
    <cellStyle name="Note 5 54 4" xfId="31606"/>
    <cellStyle name="Note 5 54 4 2" xfId="31607"/>
    <cellStyle name="Note 5 54 5" xfId="31608"/>
    <cellStyle name="Note 5 54 6" xfId="31609"/>
    <cellStyle name="Note 5 54 6 2" xfId="31610"/>
    <cellStyle name="Note 5 54 6 3" xfId="31611"/>
    <cellStyle name="Note 5 54 7" xfId="31597"/>
    <cellStyle name="Note 5 55" xfId="3045"/>
    <cellStyle name="Note 5 55 2" xfId="7219"/>
    <cellStyle name="Note 5 55 2 2" xfId="31614"/>
    <cellStyle name="Note 5 55 2 2 2" xfId="31615"/>
    <cellStyle name="Note 5 55 2 3" xfId="31616"/>
    <cellStyle name="Note 5 55 2 3 2" xfId="31617"/>
    <cellStyle name="Note 5 55 2 4" xfId="31618"/>
    <cellStyle name="Note 5 55 2 5" xfId="31613"/>
    <cellStyle name="Note 5 55 3" xfId="5604"/>
    <cellStyle name="Note 5 55 3 2" xfId="31620"/>
    <cellStyle name="Note 5 55 3 3" xfId="31619"/>
    <cellStyle name="Note 5 55 4" xfId="31621"/>
    <cellStyle name="Note 5 55 4 2" xfId="31622"/>
    <cellStyle name="Note 5 55 5" xfId="31623"/>
    <cellStyle name="Note 5 55 6" xfId="31624"/>
    <cellStyle name="Note 5 55 6 2" xfId="31625"/>
    <cellStyle name="Note 5 55 6 3" xfId="31626"/>
    <cellStyle name="Note 5 55 7" xfId="31612"/>
    <cellStyle name="Note 5 56" xfId="3046"/>
    <cellStyle name="Note 5 56 2" xfId="7220"/>
    <cellStyle name="Note 5 56 2 2" xfId="31629"/>
    <cellStyle name="Note 5 56 2 2 2" xfId="31630"/>
    <cellStyle name="Note 5 56 2 3" xfId="31631"/>
    <cellStyle name="Note 5 56 2 3 2" xfId="31632"/>
    <cellStyle name="Note 5 56 2 4" xfId="31633"/>
    <cellStyle name="Note 5 56 2 5" xfId="31628"/>
    <cellStyle name="Note 5 56 3" xfId="5605"/>
    <cellStyle name="Note 5 56 3 2" xfId="31635"/>
    <cellStyle name="Note 5 56 3 3" xfId="31634"/>
    <cellStyle name="Note 5 56 4" xfId="31636"/>
    <cellStyle name="Note 5 56 4 2" xfId="31637"/>
    <cellStyle name="Note 5 56 5" xfId="31638"/>
    <cellStyle name="Note 5 56 6" xfId="31639"/>
    <cellStyle name="Note 5 56 6 2" xfId="31640"/>
    <cellStyle name="Note 5 56 6 3" xfId="31641"/>
    <cellStyle name="Note 5 56 7" xfId="31627"/>
    <cellStyle name="Note 5 57" xfId="3047"/>
    <cellStyle name="Note 5 57 2" xfId="7221"/>
    <cellStyle name="Note 5 57 2 2" xfId="31644"/>
    <cellStyle name="Note 5 57 2 2 2" xfId="31645"/>
    <cellStyle name="Note 5 57 2 3" xfId="31646"/>
    <cellStyle name="Note 5 57 2 3 2" xfId="31647"/>
    <cellStyle name="Note 5 57 2 4" xfId="31648"/>
    <cellStyle name="Note 5 57 2 5" xfId="31643"/>
    <cellStyle name="Note 5 57 3" xfId="5606"/>
    <cellStyle name="Note 5 57 3 2" xfId="31650"/>
    <cellStyle name="Note 5 57 3 3" xfId="31649"/>
    <cellStyle name="Note 5 57 4" xfId="31651"/>
    <cellStyle name="Note 5 57 4 2" xfId="31652"/>
    <cellStyle name="Note 5 57 5" xfId="31653"/>
    <cellStyle name="Note 5 57 6" xfId="31654"/>
    <cellStyle name="Note 5 57 6 2" xfId="31655"/>
    <cellStyle name="Note 5 57 6 3" xfId="31656"/>
    <cellStyle name="Note 5 57 7" xfId="31642"/>
    <cellStyle name="Note 5 58" xfId="3048"/>
    <cellStyle name="Note 5 58 2" xfId="7222"/>
    <cellStyle name="Note 5 58 2 2" xfId="31659"/>
    <cellStyle name="Note 5 58 2 2 2" xfId="31660"/>
    <cellStyle name="Note 5 58 2 3" xfId="31661"/>
    <cellStyle name="Note 5 58 2 3 2" xfId="31662"/>
    <cellStyle name="Note 5 58 2 4" xfId="31663"/>
    <cellStyle name="Note 5 58 2 5" xfId="31658"/>
    <cellStyle name="Note 5 58 3" xfId="5607"/>
    <cellStyle name="Note 5 58 3 2" xfId="31665"/>
    <cellStyle name="Note 5 58 3 3" xfId="31664"/>
    <cellStyle name="Note 5 58 4" xfId="31666"/>
    <cellStyle name="Note 5 58 4 2" xfId="31667"/>
    <cellStyle name="Note 5 58 5" xfId="31668"/>
    <cellStyle name="Note 5 58 6" xfId="31669"/>
    <cellStyle name="Note 5 58 6 2" xfId="31670"/>
    <cellStyle name="Note 5 58 6 3" xfId="31671"/>
    <cellStyle name="Note 5 58 7" xfId="31657"/>
    <cellStyle name="Note 5 59" xfId="3049"/>
    <cellStyle name="Note 5 59 2" xfId="7223"/>
    <cellStyle name="Note 5 59 2 2" xfId="31674"/>
    <cellStyle name="Note 5 59 2 2 2" xfId="31675"/>
    <cellStyle name="Note 5 59 2 3" xfId="31676"/>
    <cellStyle name="Note 5 59 2 3 2" xfId="31677"/>
    <cellStyle name="Note 5 59 2 4" xfId="31678"/>
    <cellStyle name="Note 5 59 2 5" xfId="31673"/>
    <cellStyle name="Note 5 59 3" xfId="5608"/>
    <cellStyle name="Note 5 59 3 2" xfId="31680"/>
    <cellStyle name="Note 5 59 3 3" xfId="31679"/>
    <cellStyle name="Note 5 59 4" xfId="31681"/>
    <cellStyle name="Note 5 59 4 2" xfId="31682"/>
    <cellStyle name="Note 5 59 5" xfId="31683"/>
    <cellStyle name="Note 5 59 6" xfId="31684"/>
    <cellStyle name="Note 5 59 6 2" xfId="31685"/>
    <cellStyle name="Note 5 59 6 3" xfId="31686"/>
    <cellStyle name="Note 5 59 7" xfId="31672"/>
    <cellStyle name="Note 5 6" xfId="3050"/>
    <cellStyle name="Note 5 6 2" xfId="7224"/>
    <cellStyle name="Note 5 6 2 2" xfId="31689"/>
    <cellStyle name="Note 5 6 2 2 2" xfId="31690"/>
    <cellStyle name="Note 5 6 2 3" xfId="31691"/>
    <cellStyle name="Note 5 6 2 3 2" xfId="31692"/>
    <cellStyle name="Note 5 6 2 4" xfId="31693"/>
    <cellStyle name="Note 5 6 2 5" xfId="31688"/>
    <cellStyle name="Note 5 6 3" xfId="5609"/>
    <cellStyle name="Note 5 6 3 2" xfId="31695"/>
    <cellStyle name="Note 5 6 3 3" xfId="31694"/>
    <cellStyle name="Note 5 6 4" xfId="31696"/>
    <cellStyle name="Note 5 6 4 2" xfId="31697"/>
    <cellStyle name="Note 5 6 5" xfId="31698"/>
    <cellStyle name="Note 5 6 6" xfId="31699"/>
    <cellStyle name="Note 5 6 6 2" xfId="31700"/>
    <cellStyle name="Note 5 6 6 3" xfId="31701"/>
    <cellStyle name="Note 5 6 7" xfId="31687"/>
    <cellStyle name="Note 5 60" xfId="3051"/>
    <cellStyle name="Note 5 60 2" xfId="7225"/>
    <cellStyle name="Note 5 60 2 2" xfId="31704"/>
    <cellStyle name="Note 5 60 2 2 2" xfId="31705"/>
    <cellStyle name="Note 5 60 2 3" xfId="31706"/>
    <cellStyle name="Note 5 60 2 3 2" xfId="31707"/>
    <cellStyle name="Note 5 60 2 4" xfId="31708"/>
    <cellStyle name="Note 5 60 2 5" xfId="31703"/>
    <cellStyle name="Note 5 60 3" xfId="5610"/>
    <cellStyle name="Note 5 60 3 2" xfId="31710"/>
    <cellStyle name="Note 5 60 3 3" xfId="31709"/>
    <cellStyle name="Note 5 60 4" xfId="31711"/>
    <cellStyle name="Note 5 60 4 2" xfId="31712"/>
    <cellStyle name="Note 5 60 5" xfId="31713"/>
    <cellStyle name="Note 5 60 6" xfId="31714"/>
    <cellStyle name="Note 5 60 6 2" xfId="31715"/>
    <cellStyle name="Note 5 60 6 3" xfId="31716"/>
    <cellStyle name="Note 5 60 7" xfId="31702"/>
    <cellStyle name="Note 5 61" xfId="3052"/>
    <cellStyle name="Note 5 61 2" xfId="7226"/>
    <cellStyle name="Note 5 61 2 2" xfId="31719"/>
    <cellStyle name="Note 5 61 2 2 2" xfId="31720"/>
    <cellStyle name="Note 5 61 2 3" xfId="31721"/>
    <cellStyle name="Note 5 61 2 3 2" xfId="31722"/>
    <cellStyle name="Note 5 61 2 4" xfId="31723"/>
    <cellStyle name="Note 5 61 2 5" xfId="31718"/>
    <cellStyle name="Note 5 61 3" xfId="5611"/>
    <cellStyle name="Note 5 61 3 2" xfId="31725"/>
    <cellStyle name="Note 5 61 3 3" xfId="31724"/>
    <cellStyle name="Note 5 61 4" xfId="31726"/>
    <cellStyle name="Note 5 61 4 2" xfId="31727"/>
    <cellStyle name="Note 5 61 5" xfId="31728"/>
    <cellStyle name="Note 5 61 6" xfId="31729"/>
    <cellStyle name="Note 5 61 6 2" xfId="31730"/>
    <cellStyle name="Note 5 61 6 3" xfId="31731"/>
    <cellStyle name="Note 5 61 7" xfId="31717"/>
    <cellStyle name="Note 5 62" xfId="3053"/>
    <cellStyle name="Note 5 62 2" xfId="7227"/>
    <cellStyle name="Note 5 62 2 2" xfId="31734"/>
    <cellStyle name="Note 5 62 2 2 2" xfId="31735"/>
    <cellStyle name="Note 5 62 2 3" xfId="31736"/>
    <cellStyle name="Note 5 62 2 3 2" xfId="31737"/>
    <cellStyle name="Note 5 62 2 4" xfId="31738"/>
    <cellStyle name="Note 5 62 2 5" xfId="31733"/>
    <cellStyle name="Note 5 62 3" xfId="5612"/>
    <cellStyle name="Note 5 62 3 2" xfId="31740"/>
    <cellStyle name="Note 5 62 3 3" xfId="31739"/>
    <cellStyle name="Note 5 62 4" xfId="31741"/>
    <cellStyle name="Note 5 62 4 2" xfId="31742"/>
    <cellStyle name="Note 5 62 5" xfId="31743"/>
    <cellStyle name="Note 5 62 6" xfId="31744"/>
    <cellStyle name="Note 5 62 6 2" xfId="31745"/>
    <cellStyle name="Note 5 62 6 3" xfId="31746"/>
    <cellStyle name="Note 5 62 7" xfId="31732"/>
    <cellStyle name="Note 5 63" xfId="3054"/>
    <cellStyle name="Note 5 63 2" xfId="7228"/>
    <cellStyle name="Note 5 63 2 2" xfId="31749"/>
    <cellStyle name="Note 5 63 2 2 2" xfId="31750"/>
    <cellStyle name="Note 5 63 2 3" xfId="31751"/>
    <cellStyle name="Note 5 63 2 3 2" xfId="31752"/>
    <cellStyle name="Note 5 63 2 4" xfId="31753"/>
    <cellStyle name="Note 5 63 2 5" xfId="31748"/>
    <cellStyle name="Note 5 63 3" xfId="5613"/>
    <cellStyle name="Note 5 63 3 2" xfId="31755"/>
    <cellStyle name="Note 5 63 3 3" xfId="31754"/>
    <cellStyle name="Note 5 63 4" xfId="31756"/>
    <cellStyle name="Note 5 63 4 2" xfId="31757"/>
    <cellStyle name="Note 5 63 5" xfId="31758"/>
    <cellStyle name="Note 5 63 6" xfId="31759"/>
    <cellStyle name="Note 5 63 6 2" xfId="31760"/>
    <cellStyle name="Note 5 63 6 3" xfId="31761"/>
    <cellStyle name="Note 5 63 7" xfId="31747"/>
    <cellStyle name="Note 5 64" xfId="3055"/>
    <cellStyle name="Note 5 64 2" xfId="7229"/>
    <cellStyle name="Note 5 64 2 2" xfId="31764"/>
    <cellStyle name="Note 5 64 2 2 2" xfId="31765"/>
    <cellStyle name="Note 5 64 2 3" xfId="31766"/>
    <cellStyle name="Note 5 64 2 3 2" xfId="31767"/>
    <cellStyle name="Note 5 64 2 4" xfId="31768"/>
    <cellStyle name="Note 5 64 2 5" xfId="31763"/>
    <cellStyle name="Note 5 64 3" xfId="5614"/>
    <cellStyle name="Note 5 64 3 2" xfId="31770"/>
    <cellStyle name="Note 5 64 3 3" xfId="31769"/>
    <cellStyle name="Note 5 64 4" xfId="31771"/>
    <cellStyle name="Note 5 64 4 2" xfId="31772"/>
    <cellStyle name="Note 5 64 5" xfId="31773"/>
    <cellStyle name="Note 5 64 6" xfId="31774"/>
    <cellStyle name="Note 5 64 6 2" xfId="31775"/>
    <cellStyle name="Note 5 64 6 3" xfId="31776"/>
    <cellStyle name="Note 5 64 7" xfId="31762"/>
    <cellStyle name="Note 5 65" xfId="3056"/>
    <cellStyle name="Note 5 65 2" xfId="7230"/>
    <cellStyle name="Note 5 65 2 2" xfId="31779"/>
    <cellStyle name="Note 5 65 2 2 2" xfId="31780"/>
    <cellStyle name="Note 5 65 2 3" xfId="31781"/>
    <cellStyle name="Note 5 65 2 3 2" xfId="31782"/>
    <cellStyle name="Note 5 65 2 4" xfId="31783"/>
    <cellStyle name="Note 5 65 2 5" xfId="31778"/>
    <cellStyle name="Note 5 65 3" xfId="5615"/>
    <cellStyle name="Note 5 65 3 2" xfId="31785"/>
    <cellStyle name="Note 5 65 3 3" xfId="31784"/>
    <cellStyle name="Note 5 65 4" xfId="31786"/>
    <cellStyle name="Note 5 65 4 2" xfId="31787"/>
    <cellStyle name="Note 5 65 5" xfId="31788"/>
    <cellStyle name="Note 5 65 6" xfId="31789"/>
    <cellStyle name="Note 5 65 6 2" xfId="31790"/>
    <cellStyle name="Note 5 65 6 3" xfId="31791"/>
    <cellStyle name="Note 5 65 7" xfId="31777"/>
    <cellStyle name="Note 5 66" xfId="3057"/>
    <cellStyle name="Note 5 66 2" xfId="7231"/>
    <cellStyle name="Note 5 66 2 2" xfId="31794"/>
    <cellStyle name="Note 5 66 2 2 2" xfId="31795"/>
    <cellStyle name="Note 5 66 2 3" xfId="31796"/>
    <cellStyle name="Note 5 66 2 3 2" xfId="31797"/>
    <cellStyle name="Note 5 66 2 4" xfId="31798"/>
    <cellStyle name="Note 5 66 2 5" xfId="31793"/>
    <cellStyle name="Note 5 66 3" xfId="5616"/>
    <cellStyle name="Note 5 66 3 2" xfId="31800"/>
    <cellStyle name="Note 5 66 3 3" xfId="31799"/>
    <cellStyle name="Note 5 66 4" xfId="31801"/>
    <cellStyle name="Note 5 66 4 2" xfId="31802"/>
    <cellStyle name="Note 5 66 5" xfId="31803"/>
    <cellStyle name="Note 5 66 6" xfId="31804"/>
    <cellStyle name="Note 5 66 6 2" xfId="31805"/>
    <cellStyle name="Note 5 66 6 3" xfId="31806"/>
    <cellStyle name="Note 5 66 7" xfId="31792"/>
    <cellStyle name="Note 5 67" xfId="3058"/>
    <cellStyle name="Note 5 67 2" xfId="7232"/>
    <cellStyle name="Note 5 67 2 2" xfId="31809"/>
    <cellStyle name="Note 5 67 2 2 2" xfId="31810"/>
    <cellStyle name="Note 5 67 2 3" xfId="31811"/>
    <cellStyle name="Note 5 67 2 3 2" xfId="31812"/>
    <cellStyle name="Note 5 67 2 4" xfId="31813"/>
    <cellStyle name="Note 5 67 2 5" xfId="31808"/>
    <cellStyle name="Note 5 67 3" xfId="5617"/>
    <cellStyle name="Note 5 67 3 2" xfId="31815"/>
    <cellStyle name="Note 5 67 3 3" xfId="31814"/>
    <cellStyle name="Note 5 67 4" xfId="31816"/>
    <cellStyle name="Note 5 67 4 2" xfId="31817"/>
    <cellStyle name="Note 5 67 5" xfId="31818"/>
    <cellStyle name="Note 5 67 6" xfId="31819"/>
    <cellStyle name="Note 5 67 6 2" xfId="31820"/>
    <cellStyle name="Note 5 67 6 3" xfId="31821"/>
    <cellStyle name="Note 5 67 7" xfId="31807"/>
    <cellStyle name="Note 5 68" xfId="3059"/>
    <cellStyle name="Note 5 68 2" xfId="7233"/>
    <cellStyle name="Note 5 68 2 2" xfId="31824"/>
    <cellStyle name="Note 5 68 2 2 2" xfId="31825"/>
    <cellStyle name="Note 5 68 2 3" xfId="31826"/>
    <cellStyle name="Note 5 68 2 3 2" xfId="31827"/>
    <cellStyle name="Note 5 68 2 4" xfId="31828"/>
    <cellStyle name="Note 5 68 2 5" xfId="31823"/>
    <cellStyle name="Note 5 68 3" xfId="5618"/>
    <cellStyle name="Note 5 68 3 2" xfId="31830"/>
    <cellStyle name="Note 5 68 3 3" xfId="31829"/>
    <cellStyle name="Note 5 68 4" xfId="31831"/>
    <cellStyle name="Note 5 68 4 2" xfId="31832"/>
    <cellStyle name="Note 5 68 5" xfId="31833"/>
    <cellStyle name="Note 5 68 6" xfId="31834"/>
    <cellStyle name="Note 5 68 6 2" xfId="31835"/>
    <cellStyle name="Note 5 68 6 3" xfId="31836"/>
    <cellStyle name="Note 5 68 7" xfId="31822"/>
    <cellStyle name="Note 5 69" xfId="3060"/>
    <cellStyle name="Note 5 69 2" xfId="7234"/>
    <cellStyle name="Note 5 69 2 2" xfId="31839"/>
    <cellStyle name="Note 5 69 2 2 2" xfId="31840"/>
    <cellStyle name="Note 5 69 2 3" xfId="31841"/>
    <cellStyle name="Note 5 69 2 3 2" xfId="31842"/>
    <cellStyle name="Note 5 69 2 4" xfId="31843"/>
    <cellStyle name="Note 5 69 2 5" xfId="31838"/>
    <cellStyle name="Note 5 69 3" xfId="5619"/>
    <cellStyle name="Note 5 69 3 2" xfId="31845"/>
    <cellStyle name="Note 5 69 3 3" xfId="31844"/>
    <cellStyle name="Note 5 69 4" xfId="31846"/>
    <cellStyle name="Note 5 69 4 2" xfId="31847"/>
    <cellStyle name="Note 5 69 5" xfId="31848"/>
    <cellStyle name="Note 5 69 6" xfId="31849"/>
    <cellStyle name="Note 5 69 6 2" xfId="31850"/>
    <cellStyle name="Note 5 69 6 3" xfId="31851"/>
    <cellStyle name="Note 5 69 7" xfId="31837"/>
    <cellStyle name="Note 5 7" xfId="3061"/>
    <cellStyle name="Note 5 7 2" xfId="7235"/>
    <cellStyle name="Note 5 7 2 2" xfId="31854"/>
    <cellStyle name="Note 5 7 2 2 2" xfId="31855"/>
    <cellStyle name="Note 5 7 2 3" xfId="31856"/>
    <cellStyle name="Note 5 7 2 3 2" xfId="31857"/>
    <cellStyle name="Note 5 7 2 4" xfId="31858"/>
    <cellStyle name="Note 5 7 2 5" xfId="31853"/>
    <cellStyle name="Note 5 7 3" xfId="5620"/>
    <cellStyle name="Note 5 7 3 2" xfId="31860"/>
    <cellStyle name="Note 5 7 3 3" xfId="31859"/>
    <cellStyle name="Note 5 7 4" xfId="31861"/>
    <cellStyle name="Note 5 7 4 2" xfId="31862"/>
    <cellStyle name="Note 5 7 5" xfId="31863"/>
    <cellStyle name="Note 5 7 6" xfId="31864"/>
    <cellStyle name="Note 5 7 6 2" xfId="31865"/>
    <cellStyle name="Note 5 7 6 3" xfId="31866"/>
    <cellStyle name="Note 5 7 7" xfId="31852"/>
    <cellStyle name="Note 5 70" xfId="3062"/>
    <cellStyle name="Note 5 70 2" xfId="7236"/>
    <cellStyle name="Note 5 70 2 2" xfId="31869"/>
    <cellStyle name="Note 5 70 2 2 2" xfId="31870"/>
    <cellStyle name="Note 5 70 2 3" xfId="31871"/>
    <cellStyle name="Note 5 70 2 3 2" xfId="31872"/>
    <cellStyle name="Note 5 70 2 4" xfId="31873"/>
    <cellStyle name="Note 5 70 2 5" xfId="31868"/>
    <cellStyle name="Note 5 70 3" xfId="5621"/>
    <cellStyle name="Note 5 70 3 2" xfId="31875"/>
    <cellStyle name="Note 5 70 3 3" xfId="31874"/>
    <cellStyle name="Note 5 70 4" xfId="31876"/>
    <cellStyle name="Note 5 70 4 2" xfId="31877"/>
    <cellStyle name="Note 5 70 5" xfId="31878"/>
    <cellStyle name="Note 5 70 6" xfId="31879"/>
    <cellStyle name="Note 5 70 6 2" xfId="31880"/>
    <cellStyle name="Note 5 70 6 3" xfId="31881"/>
    <cellStyle name="Note 5 70 7" xfId="31867"/>
    <cellStyle name="Note 5 71" xfId="3063"/>
    <cellStyle name="Note 5 71 2" xfId="7237"/>
    <cellStyle name="Note 5 71 2 2" xfId="31884"/>
    <cellStyle name="Note 5 71 2 2 2" xfId="31885"/>
    <cellStyle name="Note 5 71 2 3" xfId="31886"/>
    <cellStyle name="Note 5 71 2 3 2" xfId="31887"/>
    <cellStyle name="Note 5 71 2 4" xfId="31888"/>
    <cellStyle name="Note 5 71 2 5" xfId="31883"/>
    <cellStyle name="Note 5 71 3" xfId="5622"/>
    <cellStyle name="Note 5 71 3 2" xfId="31890"/>
    <cellStyle name="Note 5 71 3 3" xfId="31889"/>
    <cellStyle name="Note 5 71 4" xfId="31891"/>
    <cellStyle name="Note 5 71 4 2" xfId="31892"/>
    <cellStyle name="Note 5 71 5" xfId="31893"/>
    <cellStyle name="Note 5 71 6" xfId="31894"/>
    <cellStyle name="Note 5 71 6 2" xfId="31895"/>
    <cellStyle name="Note 5 71 6 3" xfId="31896"/>
    <cellStyle name="Note 5 71 7" xfId="31882"/>
    <cellStyle name="Note 5 72" xfId="3064"/>
    <cellStyle name="Note 5 72 2" xfId="7238"/>
    <cellStyle name="Note 5 72 2 2" xfId="31899"/>
    <cellStyle name="Note 5 72 2 2 2" xfId="31900"/>
    <cellStyle name="Note 5 72 2 3" xfId="31901"/>
    <cellStyle name="Note 5 72 2 3 2" xfId="31902"/>
    <cellStyle name="Note 5 72 2 4" xfId="31903"/>
    <cellStyle name="Note 5 72 2 5" xfId="31898"/>
    <cellStyle name="Note 5 72 3" xfId="5623"/>
    <cellStyle name="Note 5 72 3 2" xfId="31905"/>
    <cellStyle name="Note 5 72 3 3" xfId="31904"/>
    <cellStyle name="Note 5 72 4" xfId="31906"/>
    <cellStyle name="Note 5 72 4 2" xfId="31907"/>
    <cellStyle name="Note 5 72 5" xfId="31908"/>
    <cellStyle name="Note 5 72 6" xfId="31909"/>
    <cellStyle name="Note 5 72 6 2" xfId="31910"/>
    <cellStyle name="Note 5 72 6 3" xfId="31911"/>
    <cellStyle name="Note 5 72 7" xfId="31897"/>
    <cellStyle name="Note 5 73" xfId="3065"/>
    <cellStyle name="Note 5 73 2" xfId="7239"/>
    <cellStyle name="Note 5 73 2 2" xfId="31914"/>
    <cellStyle name="Note 5 73 2 2 2" xfId="31915"/>
    <cellStyle name="Note 5 73 2 3" xfId="31916"/>
    <cellStyle name="Note 5 73 2 3 2" xfId="31917"/>
    <cellStyle name="Note 5 73 2 4" xfId="31918"/>
    <cellStyle name="Note 5 73 2 5" xfId="31913"/>
    <cellStyle name="Note 5 73 3" xfId="5624"/>
    <cellStyle name="Note 5 73 3 2" xfId="31920"/>
    <cellStyle name="Note 5 73 3 3" xfId="31919"/>
    <cellStyle name="Note 5 73 4" xfId="31921"/>
    <cellStyle name="Note 5 73 4 2" xfId="31922"/>
    <cellStyle name="Note 5 73 5" xfId="31923"/>
    <cellStyle name="Note 5 73 6" xfId="31924"/>
    <cellStyle name="Note 5 73 6 2" xfId="31925"/>
    <cellStyle name="Note 5 73 6 3" xfId="31926"/>
    <cellStyle name="Note 5 73 7" xfId="31912"/>
    <cellStyle name="Note 5 74" xfId="3066"/>
    <cellStyle name="Note 5 74 2" xfId="7240"/>
    <cellStyle name="Note 5 74 2 2" xfId="31929"/>
    <cellStyle name="Note 5 74 2 2 2" xfId="31930"/>
    <cellStyle name="Note 5 74 2 3" xfId="31931"/>
    <cellStyle name="Note 5 74 2 3 2" xfId="31932"/>
    <cellStyle name="Note 5 74 2 4" xfId="31933"/>
    <cellStyle name="Note 5 74 2 5" xfId="31928"/>
    <cellStyle name="Note 5 74 3" xfId="5625"/>
    <cellStyle name="Note 5 74 3 2" xfId="31935"/>
    <cellStyle name="Note 5 74 3 3" xfId="31934"/>
    <cellStyle name="Note 5 74 4" xfId="31936"/>
    <cellStyle name="Note 5 74 4 2" xfId="31937"/>
    <cellStyle name="Note 5 74 5" xfId="31938"/>
    <cellStyle name="Note 5 74 6" xfId="31939"/>
    <cellStyle name="Note 5 74 6 2" xfId="31940"/>
    <cellStyle name="Note 5 74 6 3" xfId="31941"/>
    <cellStyle name="Note 5 74 7" xfId="31927"/>
    <cellStyle name="Note 5 75" xfId="3067"/>
    <cellStyle name="Note 5 75 2" xfId="7241"/>
    <cellStyle name="Note 5 75 2 2" xfId="31944"/>
    <cellStyle name="Note 5 75 2 2 2" xfId="31945"/>
    <cellStyle name="Note 5 75 2 3" xfId="31946"/>
    <cellStyle name="Note 5 75 2 3 2" xfId="31947"/>
    <cellStyle name="Note 5 75 2 4" xfId="31948"/>
    <cellStyle name="Note 5 75 2 5" xfId="31943"/>
    <cellStyle name="Note 5 75 3" xfId="5626"/>
    <cellStyle name="Note 5 75 3 2" xfId="31950"/>
    <cellStyle name="Note 5 75 3 3" xfId="31949"/>
    <cellStyle name="Note 5 75 4" xfId="31951"/>
    <cellStyle name="Note 5 75 4 2" xfId="31952"/>
    <cellStyle name="Note 5 75 5" xfId="31953"/>
    <cellStyle name="Note 5 75 6" xfId="31954"/>
    <cellStyle name="Note 5 75 6 2" xfId="31955"/>
    <cellStyle name="Note 5 75 6 3" xfId="31956"/>
    <cellStyle name="Note 5 75 7" xfId="31942"/>
    <cellStyle name="Note 5 76" xfId="3068"/>
    <cellStyle name="Note 5 76 2" xfId="7242"/>
    <cellStyle name="Note 5 76 2 2" xfId="31959"/>
    <cellStyle name="Note 5 76 2 2 2" xfId="31960"/>
    <cellStyle name="Note 5 76 2 3" xfId="31961"/>
    <cellStyle name="Note 5 76 2 3 2" xfId="31962"/>
    <cellStyle name="Note 5 76 2 4" xfId="31963"/>
    <cellStyle name="Note 5 76 2 5" xfId="31958"/>
    <cellStyle name="Note 5 76 3" xfId="5627"/>
    <cellStyle name="Note 5 76 3 2" xfId="31965"/>
    <cellStyle name="Note 5 76 3 3" xfId="31964"/>
    <cellStyle name="Note 5 76 4" xfId="31966"/>
    <cellStyle name="Note 5 76 4 2" xfId="31967"/>
    <cellStyle name="Note 5 76 5" xfId="31968"/>
    <cellStyle name="Note 5 76 6" xfId="31969"/>
    <cellStyle name="Note 5 76 6 2" xfId="31970"/>
    <cellStyle name="Note 5 76 6 3" xfId="31971"/>
    <cellStyle name="Note 5 76 7" xfId="31957"/>
    <cellStyle name="Note 5 77" xfId="3069"/>
    <cellStyle name="Note 5 77 2" xfId="7243"/>
    <cellStyle name="Note 5 77 2 2" xfId="31974"/>
    <cellStyle name="Note 5 77 2 2 2" xfId="31975"/>
    <cellStyle name="Note 5 77 2 3" xfId="31976"/>
    <cellStyle name="Note 5 77 2 3 2" xfId="31977"/>
    <cellStyle name="Note 5 77 2 4" xfId="31978"/>
    <cellStyle name="Note 5 77 2 5" xfId="31973"/>
    <cellStyle name="Note 5 77 3" xfId="5628"/>
    <cellStyle name="Note 5 77 3 2" xfId="31980"/>
    <cellStyle name="Note 5 77 3 3" xfId="31979"/>
    <cellStyle name="Note 5 77 4" xfId="31981"/>
    <cellStyle name="Note 5 77 4 2" xfId="31982"/>
    <cellStyle name="Note 5 77 5" xfId="31983"/>
    <cellStyle name="Note 5 77 6" xfId="31984"/>
    <cellStyle name="Note 5 77 6 2" xfId="31985"/>
    <cellStyle name="Note 5 77 6 3" xfId="31986"/>
    <cellStyle name="Note 5 77 7" xfId="31972"/>
    <cellStyle name="Note 5 78" xfId="3070"/>
    <cellStyle name="Note 5 78 2" xfId="7244"/>
    <cellStyle name="Note 5 78 2 2" xfId="31989"/>
    <cellStyle name="Note 5 78 2 2 2" xfId="31990"/>
    <cellStyle name="Note 5 78 2 3" xfId="31991"/>
    <cellStyle name="Note 5 78 2 3 2" xfId="31992"/>
    <cellStyle name="Note 5 78 2 4" xfId="31993"/>
    <cellStyle name="Note 5 78 2 5" xfId="31988"/>
    <cellStyle name="Note 5 78 3" xfId="5629"/>
    <cellStyle name="Note 5 78 3 2" xfId="31995"/>
    <cellStyle name="Note 5 78 3 3" xfId="31994"/>
    <cellStyle name="Note 5 78 4" xfId="31996"/>
    <cellStyle name="Note 5 78 4 2" xfId="31997"/>
    <cellStyle name="Note 5 78 5" xfId="31998"/>
    <cellStyle name="Note 5 78 6" xfId="31999"/>
    <cellStyle name="Note 5 78 6 2" xfId="32000"/>
    <cellStyle name="Note 5 78 6 3" xfId="32001"/>
    <cellStyle name="Note 5 78 7" xfId="31987"/>
    <cellStyle name="Note 5 79" xfId="3071"/>
    <cellStyle name="Note 5 79 2" xfId="7245"/>
    <cellStyle name="Note 5 79 2 2" xfId="32004"/>
    <cellStyle name="Note 5 79 2 2 2" xfId="32005"/>
    <cellStyle name="Note 5 79 2 3" xfId="32006"/>
    <cellStyle name="Note 5 79 2 3 2" xfId="32007"/>
    <cellStyle name="Note 5 79 2 4" xfId="32008"/>
    <cellStyle name="Note 5 79 2 5" xfId="32003"/>
    <cellStyle name="Note 5 79 3" xfId="5630"/>
    <cellStyle name="Note 5 79 3 2" xfId="32010"/>
    <cellStyle name="Note 5 79 3 3" xfId="32009"/>
    <cellStyle name="Note 5 79 4" xfId="32011"/>
    <cellStyle name="Note 5 79 4 2" xfId="32012"/>
    <cellStyle name="Note 5 79 5" xfId="32013"/>
    <cellStyle name="Note 5 79 6" xfId="32014"/>
    <cellStyle name="Note 5 79 6 2" xfId="32015"/>
    <cellStyle name="Note 5 79 6 3" xfId="32016"/>
    <cellStyle name="Note 5 79 7" xfId="32002"/>
    <cellStyle name="Note 5 8" xfId="3072"/>
    <cellStyle name="Note 5 8 2" xfId="7246"/>
    <cellStyle name="Note 5 8 2 2" xfId="32019"/>
    <cellStyle name="Note 5 8 2 2 2" xfId="32020"/>
    <cellStyle name="Note 5 8 2 3" xfId="32021"/>
    <cellStyle name="Note 5 8 2 3 2" xfId="32022"/>
    <cellStyle name="Note 5 8 2 4" xfId="32023"/>
    <cellStyle name="Note 5 8 2 5" xfId="32018"/>
    <cellStyle name="Note 5 8 3" xfId="5631"/>
    <cellStyle name="Note 5 8 3 2" xfId="32025"/>
    <cellStyle name="Note 5 8 3 3" xfId="32024"/>
    <cellStyle name="Note 5 8 4" xfId="32026"/>
    <cellStyle name="Note 5 8 4 2" xfId="32027"/>
    <cellStyle name="Note 5 8 5" xfId="32028"/>
    <cellStyle name="Note 5 8 6" xfId="32029"/>
    <cellStyle name="Note 5 8 6 2" xfId="32030"/>
    <cellStyle name="Note 5 8 6 3" xfId="32031"/>
    <cellStyle name="Note 5 8 7" xfId="32017"/>
    <cellStyle name="Note 5 80" xfId="3073"/>
    <cellStyle name="Note 5 80 2" xfId="7247"/>
    <cellStyle name="Note 5 80 2 2" xfId="32034"/>
    <cellStyle name="Note 5 80 2 2 2" xfId="32035"/>
    <cellStyle name="Note 5 80 2 3" xfId="32036"/>
    <cellStyle name="Note 5 80 2 3 2" xfId="32037"/>
    <cellStyle name="Note 5 80 2 4" xfId="32038"/>
    <cellStyle name="Note 5 80 2 5" xfId="32033"/>
    <cellStyle name="Note 5 80 3" xfId="5632"/>
    <cellStyle name="Note 5 80 3 2" xfId="32040"/>
    <cellStyle name="Note 5 80 3 3" xfId="32039"/>
    <cellStyle name="Note 5 80 4" xfId="32041"/>
    <cellStyle name="Note 5 80 4 2" xfId="32042"/>
    <cellStyle name="Note 5 80 5" xfId="32043"/>
    <cellStyle name="Note 5 80 6" xfId="32044"/>
    <cellStyle name="Note 5 80 6 2" xfId="32045"/>
    <cellStyle name="Note 5 80 6 3" xfId="32046"/>
    <cellStyle name="Note 5 80 7" xfId="32032"/>
    <cellStyle name="Note 5 81" xfId="3074"/>
    <cellStyle name="Note 5 81 2" xfId="7248"/>
    <cellStyle name="Note 5 81 2 2" xfId="32049"/>
    <cellStyle name="Note 5 81 2 2 2" xfId="32050"/>
    <cellStyle name="Note 5 81 2 3" xfId="32051"/>
    <cellStyle name="Note 5 81 2 3 2" xfId="32052"/>
    <cellStyle name="Note 5 81 2 4" xfId="32053"/>
    <cellStyle name="Note 5 81 2 5" xfId="32048"/>
    <cellStyle name="Note 5 81 3" xfId="5633"/>
    <cellStyle name="Note 5 81 3 2" xfId="32055"/>
    <cellStyle name="Note 5 81 3 3" xfId="32054"/>
    <cellStyle name="Note 5 81 4" xfId="32056"/>
    <cellStyle name="Note 5 81 4 2" xfId="32057"/>
    <cellStyle name="Note 5 81 5" xfId="32058"/>
    <cellStyle name="Note 5 81 6" xfId="32059"/>
    <cellStyle name="Note 5 81 6 2" xfId="32060"/>
    <cellStyle name="Note 5 81 6 3" xfId="32061"/>
    <cellStyle name="Note 5 81 7" xfId="32047"/>
    <cellStyle name="Note 5 82" xfId="3075"/>
    <cellStyle name="Note 5 82 2" xfId="7249"/>
    <cellStyle name="Note 5 82 2 2" xfId="32064"/>
    <cellStyle name="Note 5 82 2 2 2" xfId="32065"/>
    <cellStyle name="Note 5 82 2 3" xfId="32066"/>
    <cellStyle name="Note 5 82 2 3 2" xfId="32067"/>
    <cellStyle name="Note 5 82 2 4" xfId="32068"/>
    <cellStyle name="Note 5 82 2 5" xfId="32063"/>
    <cellStyle name="Note 5 82 3" xfId="5634"/>
    <cellStyle name="Note 5 82 3 2" xfId="32070"/>
    <cellStyle name="Note 5 82 3 3" xfId="32069"/>
    <cellStyle name="Note 5 82 4" xfId="32071"/>
    <cellStyle name="Note 5 82 4 2" xfId="32072"/>
    <cellStyle name="Note 5 82 5" xfId="32073"/>
    <cellStyle name="Note 5 82 6" xfId="32074"/>
    <cellStyle name="Note 5 82 6 2" xfId="32075"/>
    <cellStyle name="Note 5 82 6 3" xfId="32076"/>
    <cellStyle name="Note 5 82 7" xfId="32062"/>
    <cellStyle name="Note 5 83" xfId="3076"/>
    <cellStyle name="Note 5 83 2" xfId="7250"/>
    <cellStyle name="Note 5 83 2 2" xfId="32079"/>
    <cellStyle name="Note 5 83 2 2 2" xfId="32080"/>
    <cellStyle name="Note 5 83 2 3" xfId="32081"/>
    <cellStyle name="Note 5 83 2 3 2" xfId="32082"/>
    <cellStyle name="Note 5 83 2 4" xfId="32083"/>
    <cellStyle name="Note 5 83 2 5" xfId="32078"/>
    <cellStyle name="Note 5 83 3" xfId="5635"/>
    <cellStyle name="Note 5 83 3 2" xfId="32085"/>
    <cellStyle name="Note 5 83 3 3" xfId="32084"/>
    <cellStyle name="Note 5 83 4" xfId="32086"/>
    <cellStyle name="Note 5 83 4 2" xfId="32087"/>
    <cellStyle name="Note 5 83 5" xfId="32088"/>
    <cellStyle name="Note 5 83 6" xfId="32089"/>
    <cellStyle name="Note 5 83 6 2" xfId="32090"/>
    <cellStyle name="Note 5 83 6 3" xfId="32091"/>
    <cellStyle name="Note 5 83 7" xfId="32077"/>
    <cellStyle name="Note 5 84" xfId="3077"/>
    <cellStyle name="Note 5 84 2" xfId="7251"/>
    <cellStyle name="Note 5 84 2 2" xfId="32094"/>
    <cellStyle name="Note 5 84 2 2 2" xfId="32095"/>
    <cellStyle name="Note 5 84 2 3" xfId="32096"/>
    <cellStyle name="Note 5 84 2 3 2" xfId="32097"/>
    <cellStyle name="Note 5 84 2 4" xfId="32098"/>
    <cellStyle name="Note 5 84 2 5" xfId="32093"/>
    <cellStyle name="Note 5 84 3" xfId="5636"/>
    <cellStyle name="Note 5 84 3 2" xfId="32100"/>
    <cellStyle name="Note 5 84 3 3" xfId="32099"/>
    <cellStyle name="Note 5 84 4" xfId="32101"/>
    <cellStyle name="Note 5 84 4 2" xfId="32102"/>
    <cellStyle name="Note 5 84 5" xfId="32103"/>
    <cellStyle name="Note 5 84 6" xfId="32104"/>
    <cellStyle name="Note 5 84 6 2" xfId="32105"/>
    <cellStyle name="Note 5 84 6 3" xfId="32106"/>
    <cellStyle name="Note 5 84 7" xfId="32092"/>
    <cellStyle name="Note 5 85" xfId="3078"/>
    <cellStyle name="Note 5 85 2" xfId="7252"/>
    <cellStyle name="Note 5 85 2 2" xfId="32109"/>
    <cellStyle name="Note 5 85 2 2 2" xfId="32110"/>
    <cellStyle name="Note 5 85 2 3" xfId="32111"/>
    <cellStyle name="Note 5 85 2 3 2" xfId="32112"/>
    <cellStyle name="Note 5 85 2 4" xfId="32113"/>
    <cellStyle name="Note 5 85 2 5" xfId="32108"/>
    <cellStyle name="Note 5 85 3" xfId="5637"/>
    <cellStyle name="Note 5 85 3 2" xfId="32115"/>
    <cellStyle name="Note 5 85 3 3" xfId="32114"/>
    <cellStyle name="Note 5 85 4" xfId="32116"/>
    <cellStyle name="Note 5 85 4 2" xfId="32117"/>
    <cellStyle name="Note 5 85 5" xfId="32118"/>
    <cellStyle name="Note 5 85 6" xfId="32119"/>
    <cellStyle name="Note 5 85 6 2" xfId="32120"/>
    <cellStyle name="Note 5 85 6 3" xfId="32121"/>
    <cellStyle name="Note 5 85 7" xfId="32107"/>
    <cellStyle name="Note 5 86" xfId="3079"/>
    <cellStyle name="Note 5 86 2" xfId="7253"/>
    <cellStyle name="Note 5 86 2 2" xfId="32124"/>
    <cellStyle name="Note 5 86 2 2 2" xfId="32125"/>
    <cellStyle name="Note 5 86 2 3" xfId="32126"/>
    <cellStyle name="Note 5 86 2 3 2" xfId="32127"/>
    <cellStyle name="Note 5 86 2 4" xfId="32128"/>
    <cellStyle name="Note 5 86 2 5" xfId="32123"/>
    <cellStyle name="Note 5 86 3" xfId="5638"/>
    <cellStyle name="Note 5 86 3 2" xfId="32130"/>
    <cellStyle name="Note 5 86 3 3" xfId="32129"/>
    <cellStyle name="Note 5 86 4" xfId="32131"/>
    <cellStyle name="Note 5 86 4 2" xfId="32132"/>
    <cellStyle name="Note 5 86 5" xfId="32133"/>
    <cellStyle name="Note 5 86 6" xfId="32134"/>
    <cellStyle name="Note 5 86 6 2" xfId="32135"/>
    <cellStyle name="Note 5 86 6 3" xfId="32136"/>
    <cellStyle name="Note 5 86 7" xfId="32122"/>
    <cellStyle name="Note 5 87" xfId="3080"/>
    <cellStyle name="Note 5 87 2" xfId="7254"/>
    <cellStyle name="Note 5 87 2 2" xfId="32139"/>
    <cellStyle name="Note 5 87 2 2 2" xfId="32140"/>
    <cellStyle name="Note 5 87 2 3" xfId="32141"/>
    <cellStyle name="Note 5 87 2 3 2" xfId="32142"/>
    <cellStyle name="Note 5 87 2 4" xfId="32143"/>
    <cellStyle name="Note 5 87 2 5" xfId="32138"/>
    <cellStyle name="Note 5 87 3" xfId="5639"/>
    <cellStyle name="Note 5 87 3 2" xfId="32145"/>
    <cellStyle name="Note 5 87 3 3" xfId="32144"/>
    <cellStyle name="Note 5 87 4" xfId="32146"/>
    <cellStyle name="Note 5 87 4 2" xfId="32147"/>
    <cellStyle name="Note 5 87 5" xfId="32148"/>
    <cellStyle name="Note 5 87 6" xfId="32149"/>
    <cellStyle name="Note 5 87 6 2" xfId="32150"/>
    <cellStyle name="Note 5 87 6 3" xfId="32151"/>
    <cellStyle name="Note 5 87 7" xfId="32137"/>
    <cellStyle name="Note 5 88" xfId="3081"/>
    <cellStyle name="Note 5 88 2" xfId="7255"/>
    <cellStyle name="Note 5 88 2 2" xfId="32154"/>
    <cellStyle name="Note 5 88 2 2 2" xfId="32155"/>
    <cellStyle name="Note 5 88 2 3" xfId="32156"/>
    <cellStyle name="Note 5 88 2 3 2" xfId="32157"/>
    <cellStyle name="Note 5 88 2 4" xfId="32158"/>
    <cellStyle name="Note 5 88 2 5" xfId="32153"/>
    <cellStyle name="Note 5 88 3" xfId="5640"/>
    <cellStyle name="Note 5 88 3 2" xfId="32160"/>
    <cellStyle name="Note 5 88 3 3" xfId="32159"/>
    <cellStyle name="Note 5 88 4" xfId="32161"/>
    <cellStyle name="Note 5 88 4 2" xfId="32162"/>
    <cellStyle name="Note 5 88 5" xfId="32163"/>
    <cellStyle name="Note 5 88 6" xfId="32164"/>
    <cellStyle name="Note 5 88 6 2" xfId="32165"/>
    <cellStyle name="Note 5 88 6 3" xfId="32166"/>
    <cellStyle name="Note 5 88 7" xfId="32152"/>
    <cellStyle name="Note 5 89" xfId="3082"/>
    <cellStyle name="Note 5 89 2" xfId="7256"/>
    <cellStyle name="Note 5 89 2 2" xfId="32169"/>
    <cellStyle name="Note 5 89 2 2 2" xfId="32170"/>
    <cellStyle name="Note 5 89 2 3" xfId="32171"/>
    <cellStyle name="Note 5 89 2 3 2" xfId="32172"/>
    <cellStyle name="Note 5 89 2 4" xfId="32173"/>
    <cellStyle name="Note 5 89 2 5" xfId="32168"/>
    <cellStyle name="Note 5 89 3" xfId="5641"/>
    <cellStyle name="Note 5 89 3 2" xfId="32175"/>
    <cellStyle name="Note 5 89 3 3" xfId="32174"/>
    <cellStyle name="Note 5 89 4" xfId="32176"/>
    <cellStyle name="Note 5 89 4 2" xfId="32177"/>
    <cellStyle name="Note 5 89 5" xfId="32178"/>
    <cellStyle name="Note 5 89 6" xfId="32179"/>
    <cellStyle name="Note 5 89 6 2" xfId="32180"/>
    <cellStyle name="Note 5 89 6 3" xfId="32181"/>
    <cellStyle name="Note 5 89 7" xfId="32167"/>
    <cellStyle name="Note 5 9" xfId="3083"/>
    <cellStyle name="Note 5 9 2" xfId="7257"/>
    <cellStyle name="Note 5 9 2 2" xfId="32184"/>
    <cellStyle name="Note 5 9 2 2 2" xfId="32185"/>
    <cellStyle name="Note 5 9 2 3" xfId="32186"/>
    <cellStyle name="Note 5 9 2 3 2" xfId="32187"/>
    <cellStyle name="Note 5 9 2 4" xfId="32188"/>
    <cellStyle name="Note 5 9 2 5" xfId="32183"/>
    <cellStyle name="Note 5 9 3" xfId="5642"/>
    <cellStyle name="Note 5 9 3 2" xfId="32190"/>
    <cellStyle name="Note 5 9 3 3" xfId="32189"/>
    <cellStyle name="Note 5 9 4" xfId="32191"/>
    <cellStyle name="Note 5 9 4 2" xfId="32192"/>
    <cellStyle name="Note 5 9 5" xfId="32193"/>
    <cellStyle name="Note 5 9 6" xfId="32194"/>
    <cellStyle name="Note 5 9 6 2" xfId="32195"/>
    <cellStyle name="Note 5 9 6 3" xfId="32196"/>
    <cellStyle name="Note 5 9 7" xfId="32182"/>
    <cellStyle name="Note 5 90" xfId="3084"/>
    <cellStyle name="Note 5 90 2" xfId="7258"/>
    <cellStyle name="Note 5 90 2 2" xfId="32199"/>
    <cellStyle name="Note 5 90 2 2 2" xfId="32200"/>
    <cellStyle name="Note 5 90 2 3" xfId="32201"/>
    <cellStyle name="Note 5 90 2 3 2" xfId="32202"/>
    <cellStyle name="Note 5 90 2 4" xfId="32203"/>
    <cellStyle name="Note 5 90 2 5" xfId="32198"/>
    <cellStyle name="Note 5 90 3" xfId="5643"/>
    <cellStyle name="Note 5 90 3 2" xfId="32205"/>
    <cellStyle name="Note 5 90 3 3" xfId="32204"/>
    <cellStyle name="Note 5 90 4" xfId="32206"/>
    <cellStyle name="Note 5 90 4 2" xfId="32207"/>
    <cellStyle name="Note 5 90 5" xfId="32208"/>
    <cellStyle name="Note 5 90 6" xfId="32209"/>
    <cellStyle name="Note 5 90 6 2" xfId="32210"/>
    <cellStyle name="Note 5 90 6 3" xfId="32211"/>
    <cellStyle name="Note 5 90 7" xfId="32197"/>
    <cellStyle name="Note 5 91" xfId="3085"/>
    <cellStyle name="Note 5 91 2" xfId="7259"/>
    <cellStyle name="Note 5 91 2 2" xfId="32214"/>
    <cellStyle name="Note 5 91 2 2 2" xfId="32215"/>
    <cellStyle name="Note 5 91 2 3" xfId="32216"/>
    <cellStyle name="Note 5 91 2 3 2" xfId="32217"/>
    <cellStyle name="Note 5 91 2 4" xfId="32218"/>
    <cellStyle name="Note 5 91 2 5" xfId="32213"/>
    <cellStyle name="Note 5 91 3" xfId="5644"/>
    <cellStyle name="Note 5 91 3 2" xfId="32220"/>
    <cellStyle name="Note 5 91 3 3" xfId="32219"/>
    <cellStyle name="Note 5 91 4" xfId="32221"/>
    <cellStyle name="Note 5 91 4 2" xfId="32222"/>
    <cellStyle name="Note 5 91 5" xfId="32223"/>
    <cellStyle name="Note 5 91 6" xfId="32224"/>
    <cellStyle name="Note 5 91 6 2" xfId="32225"/>
    <cellStyle name="Note 5 91 6 3" xfId="32226"/>
    <cellStyle name="Note 5 91 7" xfId="32212"/>
    <cellStyle name="Note 5 92" xfId="3086"/>
    <cellStyle name="Note 5 92 2" xfId="7260"/>
    <cellStyle name="Note 5 92 2 2" xfId="32229"/>
    <cellStyle name="Note 5 92 2 2 2" xfId="32230"/>
    <cellStyle name="Note 5 92 2 3" xfId="32231"/>
    <cellStyle name="Note 5 92 2 3 2" xfId="32232"/>
    <cellStyle name="Note 5 92 2 4" xfId="32233"/>
    <cellStyle name="Note 5 92 2 5" xfId="32228"/>
    <cellStyle name="Note 5 92 3" xfId="5645"/>
    <cellStyle name="Note 5 92 3 2" xfId="32235"/>
    <cellStyle name="Note 5 92 3 3" xfId="32234"/>
    <cellStyle name="Note 5 92 4" xfId="32236"/>
    <cellStyle name="Note 5 92 4 2" xfId="32237"/>
    <cellStyle name="Note 5 92 5" xfId="32238"/>
    <cellStyle name="Note 5 92 6" xfId="32239"/>
    <cellStyle name="Note 5 92 6 2" xfId="32240"/>
    <cellStyle name="Note 5 92 6 3" xfId="32241"/>
    <cellStyle name="Note 5 92 7" xfId="32227"/>
    <cellStyle name="Note 5 93" xfId="3087"/>
    <cellStyle name="Note 5 93 2" xfId="7261"/>
    <cellStyle name="Note 5 93 2 2" xfId="32244"/>
    <cellStyle name="Note 5 93 2 2 2" xfId="32245"/>
    <cellStyle name="Note 5 93 2 3" xfId="32246"/>
    <cellStyle name="Note 5 93 2 3 2" xfId="32247"/>
    <cellStyle name="Note 5 93 2 4" xfId="32248"/>
    <cellStyle name="Note 5 93 2 5" xfId="32243"/>
    <cellStyle name="Note 5 93 3" xfId="5646"/>
    <cellStyle name="Note 5 93 3 2" xfId="32250"/>
    <cellStyle name="Note 5 93 3 3" xfId="32249"/>
    <cellStyle name="Note 5 93 4" xfId="32251"/>
    <cellStyle name="Note 5 93 4 2" xfId="32252"/>
    <cellStyle name="Note 5 93 5" xfId="32253"/>
    <cellStyle name="Note 5 93 6" xfId="32254"/>
    <cellStyle name="Note 5 93 6 2" xfId="32255"/>
    <cellStyle name="Note 5 93 6 3" xfId="32256"/>
    <cellStyle name="Note 5 93 7" xfId="32242"/>
    <cellStyle name="Note 5 94" xfId="3088"/>
    <cellStyle name="Note 5 94 2" xfId="7262"/>
    <cellStyle name="Note 5 94 2 2" xfId="32259"/>
    <cellStyle name="Note 5 94 2 2 2" xfId="32260"/>
    <cellStyle name="Note 5 94 2 3" xfId="32261"/>
    <cellStyle name="Note 5 94 2 3 2" xfId="32262"/>
    <cellStyle name="Note 5 94 2 4" xfId="32263"/>
    <cellStyle name="Note 5 94 2 5" xfId="32258"/>
    <cellStyle name="Note 5 94 3" xfId="5647"/>
    <cellStyle name="Note 5 94 3 2" xfId="32265"/>
    <cellStyle name="Note 5 94 3 3" xfId="32264"/>
    <cellStyle name="Note 5 94 4" xfId="32266"/>
    <cellStyle name="Note 5 94 4 2" xfId="32267"/>
    <cellStyle name="Note 5 94 5" xfId="32268"/>
    <cellStyle name="Note 5 94 6" xfId="32269"/>
    <cellStyle name="Note 5 94 6 2" xfId="32270"/>
    <cellStyle name="Note 5 94 6 3" xfId="32271"/>
    <cellStyle name="Note 5 94 7" xfId="32257"/>
    <cellStyle name="Note 5 95" xfId="3089"/>
    <cellStyle name="Note 5 95 2" xfId="7263"/>
    <cellStyle name="Note 5 95 2 2" xfId="32274"/>
    <cellStyle name="Note 5 95 2 2 2" xfId="32275"/>
    <cellStyle name="Note 5 95 2 3" xfId="32276"/>
    <cellStyle name="Note 5 95 2 3 2" xfId="32277"/>
    <cellStyle name="Note 5 95 2 4" xfId="32278"/>
    <cellStyle name="Note 5 95 2 5" xfId="32273"/>
    <cellStyle name="Note 5 95 3" xfId="5648"/>
    <cellStyle name="Note 5 95 3 2" xfId="32280"/>
    <cellStyle name="Note 5 95 3 3" xfId="32279"/>
    <cellStyle name="Note 5 95 4" xfId="32281"/>
    <cellStyle name="Note 5 95 4 2" xfId="32282"/>
    <cellStyle name="Note 5 95 5" xfId="32283"/>
    <cellStyle name="Note 5 95 6" xfId="32284"/>
    <cellStyle name="Note 5 95 6 2" xfId="32285"/>
    <cellStyle name="Note 5 95 6 3" xfId="32286"/>
    <cellStyle name="Note 5 95 7" xfId="32272"/>
    <cellStyle name="Note 5 96" xfId="3090"/>
    <cellStyle name="Note 5 96 2" xfId="7264"/>
    <cellStyle name="Note 5 96 2 2" xfId="32289"/>
    <cellStyle name="Note 5 96 2 2 2" xfId="32290"/>
    <cellStyle name="Note 5 96 2 3" xfId="32291"/>
    <cellStyle name="Note 5 96 2 3 2" xfId="32292"/>
    <cellStyle name="Note 5 96 2 4" xfId="32293"/>
    <cellStyle name="Note 5 96 2 5" xfId="32288"/>
    <cellStyle name="Note 5 96 3" xfId="5649"/>
    <cellStyle name="Note 5 96 3 2" xfId="32295"/>
    <cellStyle name="Note 5 96 3 3" xfId="32294"/>
    <cellStyle name="Note 5 96 4" xfId="32296"/>
    <cellStyle name="Note 5 96 4 2" xfId="32297"/>
    <cellStyle name="Note 5 96 5" xfId="32298"/>
    <cellStyle name="Note 5 96 6" xfId="32299"/>
    <cellStyle name="Note 5 96 6 2" xfId="32300"/>
    <cellStyle name="Note 5 96 6 3" xfId="32301"/>
    <cellStyle name="Note 5 96 7" xfId="32287"/>
    <cellStyle name="Note 5 97" xfId="3091"/>
    <cellStyle name="Note 5 97 2" xfId="7265"/>
    <cellStyle name="Note 5 97 2 2" xfId="32304"/>
    <cellStyle name="Note 5 97 2 2 2" xfId="32305"/>
    <cellStyle name="Note 5 97 2 3" xfId="32306"/>
    <cellStyle name="Note 5 97 2 3 2" xfId="32307"/>
    <cellStyle name="Note 5 97 2 4" xfId="32308"/>
    <cellStyle name="Note 5 97 2 5" xfId="32303"/>
    <cellStyle name="Note 5 97 3" xfId="5650"/>
    <cellStyle name="Note 5 97 3 2" xfId="32310"/>
    <cellStyle name="Note 5 97 3 3" xfId="32309"/>
    <cellStyle name="Note 5 97 4" xfId="32311"/>
    <cellStyle name="Note 5 97 4 2" xfId="32312"/>
    <cellStyle name="Note 5 97 5" xfId="32313"/>
    <cellStyle name="Note 5 97 6" xfId="32314"/>
    <cellStyle name="Note 5 97 6 2" xfId="32315"/>
    <cellStyle name="Note 5 97 6 3" xfId="32316"/>
    <cellStyle name="Note 5 97 7" xfId="32302"/>
    <cellStyle name="Note 5 98" xfId="3092"/>
    <cellStyle name="Note 5 98 2" xfId="7266"/>
    <cellStyle name="Note 5 98 2 2" xfId="32319"/>
    <cellStyle name="Note 5 98 2 2 2" xfId="32320"/>
    <cellStyle name="Note 5 98 2 3" xfId="32321"/>
    <cellStyle name="Note 5 98 2 3 2" xfId="32322"/>
    <cellStyle name="Note 5 98 2 4" xfId="32323"/>
    <cellStyle name="Note 5 98 2 5" xfId="32318"/>
    <cellStyle name="Note 5 98 3" xfId="5651"/>
    <cellStyle name="Note 5 98 3 2" xfId="32325"/>
    <cellStyle name="Note 5 98 3 3" xfId="32324"/>
    <cellStyle name="Note 5 98 4" xfId="32326"/>
    <cellStyle name="Note 5 98 4 2" xfId="32327"/>
    <cellStyle name="Note 5 98 5" xfId="32328"/>
    <cellStyle name="Note 5 98 6" xfId="32329"/>
    <cellStyle name="Note 5 98 6 2" xfId="32330"/>
    <cellStyle name="Note 5 98 6 3" xfId="32331"/>
    <cellStyle name="Note 5 98 7" xfId="32317"/>
    <cellStyle name="Note 5 99" xfId="3093"/>
    <cellStyle name="Note 5 99 2" xfId="7267"/>
    <cellStyle name="Note 5 99 2 2" xfId="32334"/>
    <cellStyle name="Note 5 99 2 2 2" xfId="32335"/>
    <cellStyle name="Note 5 99 2 3" xfId="32336"/>
    <cellStyle name="Note 5 99 2 3 2" xfId="32337"/>
    <cellStyle name="Note 5 99 2 4" xfId="32338"/>
    <cellStyle name="Note 5 99 2 5" xfId="32333"/>
    <cellStyle name="Note 5 99 3" xfId="5652"/>
    <cellStyle name="Note 5 99 3 2" xfId="32340"/>
    <cellStyle name="Note 5 99 3 3" xfId="32339"/>
    <cellStyle name="Note 5 99 4" xfId="32341"/>
    <cellStyle name="Note 5 99 4 2" xfId="32342"/>
    <cellStyle name="Note 5 99 5" xfId="32343"/>
    <cellStyle name="Note 5 99 6" xfId="32344"/>
    <cellStyle name="Note 5 99 6 2" xfId="32345"/>
    <cellStyle name="Note 5 99 6 3" xfId="32346"/>
    <cellStyle name="Note 5 99 7" xfId="32332"/>
    <cellStyle name="Note 5_Kent" xfId="3094"/>
    <cellStyle name="Note 50" xfId="32347"/>
    <cellStyle name="Note 50 2" xfId="32348"/>
    <cellStyle name="Note 50 2 2" xfId="32349"/>
    <cellStyle name="Note 50 3" xfId="32350"/>
    <cellStyle name="Note 50 3 2" xfId="32351"/>
    <cellStyle name="Note 50 4" xfId="32352"/>
    <cellStyle name="Note 51" xfId="32353"/>
    <cellStyle name="Note 51 2" xfId="32354"/>
    <cellStyle name="Note 51 2 2" xfId="32355"/>
    <cellStyle name="Note 51 3" xfId="32356"/>
    <cellStyle name="Note 51 3 2" xfId="32357"/>
    <cellStyle name="Note 51 4" xfId="32358"/>
    <cellStyle name="Note 52" xfId="32359"/>
    <cellStyle name="Note 52 2" xfId="32360"/>
    <cellStyle name="Note 52 2 2" xfId="32361"/>
    <cellStyle name="Note 52 3" xfId="32362"/>
    <cellStyle name="Note 52 3 2" xfId="32363"/>
    <cellStyle name="Note 52 4" xfId="32364"/>
    <cellStyle name="Note 53" xfId="32365"/>
    <cellStyle name="Note 53 2" xfId="32366"/>
    <cellStyle name="Note 53 2 2" xfId="32367"/>
    <cellStyle name="Note 53 3" xfId="32368"/>
    <cellStyle name="Note 53 3 2" xfId="32369"/>
    <cellStyle name="Note 53 4" xfId="32370"/>
    <cellStyle name="Note 54" xfId="32371"/>
    <cellStyle name="Note 54 2" xfId="32372"/>
    <cellStyle name="Note 54 2 2" xfId="32373"/>
    <cellStyle name="Note 54 3" xfId="32374"/>
    <cellStyle name="Note 54 3 2" xfId="32375"/>
    <cellStyle name="Note 54 4" xfId="32376"/>
    <cellStyle name="Note 55" xfId="32377"/>
    <cellStyle name="Note 55 2" xfId="32378"/>
    <cellStyle name="Note 55 2 2" xfId="32379"/>
    <cellStyle name="Note 55 3" xfId="32380"/>
    <cellStyle name="Note 55 3 2" xfId="32381"/>
    <cellStyle name="Note 55 4" xfId="32382"/>
    <cellStyle name="Note 56" xfId="32383"/>
    <cellStyle name="Note 56 2" xfId="32384"/>
    <cellStyle name="Note 56 2 2" xfId="32385"/>
    <cellStyle name="Note 56 3" xfId="32386"/>
    <cellStyle name="Note 56 3 2" xfId="32387"/>
    <cellStyle name="Note 56 4" xfId="32388"/>
    <cellStyle name="Note 57" xfId="32389"/>
    <cellStyle name="Note 57 2" xfId="32390"/>
    <cellStyle name="Note 57 2 2" xfId="32391"/>
    <cellStyle name="Note 57 3" xfId="32392"/>
    <cellStyle name="Note 57 3 2" xfId="32393"/>
    <cellStyle name="Note 57 4" xfId="32394"/>
    <cellStyle name="Note 58" xfId="32395"/>
    <cellStyle name="Note 58 2" xfId="32396"/>
    <cellStyle name="Note 58 2 2" xfId="32397"/>
    <cellStyle name="Note 58 3" xfId="32398"/>
    <cellStyle name="Note 58 3 2" xfId="32399"/>
    <cellStyle name="Note 58 4" xfId="32400"/>
    <cellStyle name="Note 59" xfId="32401"/>
    <cellStyle name="Note 59 2" xfId="32402"/>
    <cellStyle name="Note 59 2 2" xfId="32403"/>
    <cellStyle name="Note 59 3" xfId="32404"/>
    <cellStyle name="Note 59 3 2" xfId="32405"/>
    <cellStyle name="Note 59 4" xfId="32406"/>
    <cellStyle name="Note 6" xfId="3095"/>
    <cellStyle name="Note 6 10" xfId="3096"/>
    <cellStyle name="Note 6 10 2" xfId="7269"/>
    <cellStyle name="Note 6 10 2 2" xfId="32410"/>
    <cellStyle name="Note 6 10 2 2 2" xfId="32411"/>
    <cellStyle name="Note 6 10 2 3" xfId="32412"/>
    <cellStyle name="Note 6 10 2 3 2" xfId="32413"/>
    <cellStyle name="Note 6 10 2 4" xfId="32414"/>
    <cellStyle name="Note 6 10 2 5" xfId="32409"/>
    <cellStyle name="Note 6 10 3" xfId="5654"/>
    <cellStyle name="Note 6 10 3 2" xfId="32416"/>
    <cellStyle name="Note 6 10 3 3" xfId="32415"/>
    <cellStyle name="Note 6 10 4" xfId="32417"/>
    <cellStyle name="Note 6 10 4 2" xfId="32418"/>
    <cellStyle name="Note 6 10 5" xfId="32419"/>
    <cellStyle name="Note 6 10 6" xfId="32420"/>
    <cellStyle name="Note 6 10 6 2" xfId="32421"/>
    <cellStyle name="Note 6 10 6 3" xfId="32422"/>
    <cellStyle name="Note 6 10 7" xfId="32408"/>
    <cellStyle name="Note 6 100" xfId="3097"/>
    <cellStyle name="Note 6 100 2" xfId="7270"/>
    <cellStyle name="Note 6 100 2 2" xfId="32425"/>
    <cellStyle name="Note 6 100 2 2 2" xfId="32426"/>
    <cellStyle name="Note 6 100 2 3" xfId="32427"/>
    <cellStyle name="Note 6 100 2 3 2" xfId="32428"/>
    <cellStyle name="Note 6 100 2 4" xfId="32429"/>
    <cellStyle name="Note 6 100 2 5" xfId="32424"/>
    <cellStyle name="Note 6 100 3" xfId="5655"/>
    <cellStyle name="Note 6 100 3 2" xfId="32431"/>
    <cellStyle name="Note 6 100 3 3" xfId="32430"/>
    <cellStyle name="Note 6 100 4" xfId="32432"/>
    <cellStyle name="Note 6 100 4 2" xfId="32433"/>
    <cellStyle name="Note 6 100 5" xfId="32434"/>
    <cellStyle name="Note 6 100 6" xfId="32435"/>
    <cellStyle name="Note 6 100 6 2" xfId="32436"/>
    <cellStyle name="Note 6 100 6 3" xfId="32437"/>
    <cellStyle name="Note 6 100 7" xfId="32423"/>
    <cellStyle name="Note 6 101" xfId="3098"/>
    <cellStyle name="Note 6 101 2" xfId="7271"/>
    <cellStyle name="Note 6 101 2 2" xfId="32440"/>
    <cellStyle name="Note 6 101 2 2 2" xfId="32441"/>
    <cellStyle name="Note 6 101 2 3" xfId="32442"/>
    <cellStyle name="Note 6 101 2 3 2" xfId="32443"/>
    <cellStyle name="Note 6 101 2 4" xfId="32444"/>
    <cellStyle name="Note 6 101 2 5" xfId="32439"/>
    <cellStyle name="Note 6 101 3" xfId="5656"/>
    <cellStyle name="Note 6 101 3 2" xfId="32446"/>
    <cellStyle name="Note 6 101 3 3" xfId="32445"/>
    <cellStyle name="Note 6 101 4" xfId="32447"/>
    <cellStyle name="Note 6 101 4 2" xfId="32448"/>
    <cellStyle name="Note 6 101 5" xfId="32449"/>
    <cellStyle name="Note 6 101 6" xfId="32450"/>
    <cellStyle name="Note 6 101 6 2" xfId="32451"/>
    <cellStyle name="Note 6 101 6 3" xfId="32452"/>
    <cellStyle name="Note 6 101 7" xfId="32438"/>
    <cellStyle name="Note 6 102" xfId="3099"/>
    <cellStyle name="Note 6 102 2" xfId="7272"/>
    <cellStyle name="Note 6 102 2 2" xfId="32455"/>
    <cellStyle name="Note 6 102 2 2 2" xfId="32456"/>
    <cellStyle name="Note 6 102 2 3" xfId="32457"/>
    <cellStyle name="Note 6 102 2 3 2" xfId="32458"/>
    <cellStyle name="Note 6 102 2 4" xfId="32459"/>
    <cellStyle name="Note 6 102 2 5" xfId="32454"/>
    <cellStyle name="Note 6 102 3" xfId="5657"/>
    <cellStyle name="Note 6 102 3 2" xfId="32461"/>
    <cellStyle name="Note 6 102 3 3" xfId="32460"/>
    <cellStyle name="Note 6 102 4" xfId="32462"/>
    <cellStyle name="Note 6 102 4 2" xfId="32463"/>
    <cellStyle name="Note 6 102 5" xfId="32464"/>
    <cellStyle name="Note 6 102 6" xfId="32465"/>
    <cellStyle name="Note 6 102 6 2" xfId="32466"/>
    <cellStyle name="Note 6 102 6 3" xfId="32467"/>
    <cellStyle name="Note 6 102 7" xfId="32453"/>
    <cellStyle name="Note 6 103" xfId="3100"/>
    <cellStyle name="Note 6 103 2" xfId="7273"/>
    <cellStyle name="Note 6 103 2 2" xfId="32470"/>
    <cellStyle name="Note 6 103 2 2 2" xfId="32471"/>
    <cellStyle name="Note 6 103 2 3" xfId="32472"/>
    <cellStyle name="Note 6 103 2 3 2" xfId="32473"/>
    <cellStyle name="Note 6 103 2 4" xfId="32474"/>
    <cellStyle name="Note 6 103 2 5" xfId="32469"/>
    <cellStyle name="Note 6 103 3" xfId="5658"/>
    <cellStyle name="Note 6 103 3 2" xfId="32476"/>
    <cellStyle name="Note 6 103 3 3" xfId="32475"/>
    <cellStyle name="Note 6 103 4" xfId="32477"/>
    <cellStyle name="Note 6 103 4 2" xfId="32478"/>
    <cellStyle name="Note 6 103 5" xfId="32479"/>
    <cellStyle name="Note 6 103 6" xfId="32480"/>
    <cellStyle name="Note 6 103 6 2" xfId="32481"/>
    <cellStyle name="Note 6 103 6 3" xfId="32482"/>
    <cellStyle name="Note 6 103 7" xfId="32468"/>
    <cellStyle name="Note 6 104" xfId="7268"/>
    <cellStyle name="Note 6 104 2" xfId="9086"/>
    <cellStyle name="Note 6 104 2 2" xfId="32485"/>
    <cellStyle name="Note 6 104 2 3" xfId="32484"/>
    <cellStyle name="Note 6 104 3" xfId="32486"/>
    <cellStyle name="Note 6 104 3 2" xfId="32487"/>
    <cellStyle name="Note 6 104 4" xfId="32488"/>
    <cellStyle name="Note 6 104 5" xfId="32483"/>
    <cellStyle name="Note 6 105" xfId="5653"/>
    <cellStyle name="Note 6 105 2" xfId="32490"/>
    <cellStyle name="Note 6 105 3" xfId="32489"/>
    <cellStyle name="Note 6 106" xfId="32491"/>
    <cellStyle name="Note 6 106 2" xfId="32492"/>
    <cellStyle name="Note 6 107" xfId="32493"/>
    <cellStyle name="Note 6 108" xfId="32494"/>
    <cellStyle name="Note 6 108 2" xfId="32495"/>
    <cellStyle name="Note 6 108 3" xfId="32496"/>
    <cellStyle name="Note 6 109" xfId="32407"/>
    <cellStyle name="Note 6 11" xfId="3101"/>
    <cellStyle name="Note 6 11 2" xfId="7274"/>
    <cellStyle name="Note 6 11 2 2" xfId="32499"/>
    <cellStyle name="Note 6 11 2 2 2" xfId="32500"/>
    <cellStyle name="Note 6 11 2 3" xfId="32501"/>
    <cellStyle name="Note 6 11 2 3 2" xfId="32502"/>
    <cellStyle name="Note 6 11 2 4" xfId="32503"/>
    <cellStyle name="Note 6 11 2 5" xfId="32498"/>
    <cellStyle name="Note 6 11 3" xfId="5659"/>
    <cellStyle name="Note 6 11 3 2" xfId="32505"/>
    <cellStyle name="Note 6 11 3 3" xfId="32504"/>
    <cellStyle name="Note 6 11 4" xfId="32506"/>
    <cellStyle name="Note 6 11 4 2" xfId="32507"/>
    <cellStyle name="Note 6 11 5" xfId="32508"/>
    <cellStyle name="Note 6 11 6" xfId="32509"/>
    <cellStyle name="Note 6 11 6 2" xfId="32510"/>
    <cellStyle name="Note 6 11 6 3" xfId="32511"/>
    <cellStyle name="Note 6 11 7" xfId="32497"/>
    <cellStyle name="Note 6 12" xfId="3102"/>
    <cellStyle name="Note 6 12 2" xfId="7275"/>
    <cellStyle name="Note 6 12 2 2" xfId="32514"/>
    <cellStyle name="Note 6 12 2 2 2" xfId="32515"/>
    <cellStyle name="Note 6 12 2 3" xfId="32516"/>
    <cellStyle name="Note 6 12 2 3 2" xfId="32517"/>
    <cellStyle name="Note 6 12 2 4" xfId="32518"/>
    <cellStyle name="Note 6 12 2 5" xfId="32513"/>
    <cellStyle name="Note 6 12 3" xfId="5660"/>
    <cellStyle name="Note 6 12 3 2" xfId="32520"/>
    <cellStyle name="Note 6 12 3 3" xfId="32519"/>
    <cellStyle name="Note 6 12 4" xfId="32521"/>
    <cellStyle name="Note 6 12 4 2" xfId="32522"/>
    <cellStyle name="Note 6 12 5" xfId="32523"/>
    <cellStyle name="Note 6 12 6" xfId="32524"/>
    <cellStyle name="Note 6 12 6 2" xfId="32525"/>
    <cellStyle name="Note 6 12 6 3" xfId="32526"/>
    <cellStyle name="Note 6 12 7" xfId="32512"/>
    <cellStyle name="Note 6 13" xfId="3103"/>
    <cellStyle name="Note 6 13 2" xfId="7276"/>
    <cellStyle name="Note 6 13 2 2" xfId="32529"/>
    <cellStyle name="Note 6 13 2 2 2" xfId="32530"/>
    <cellStyle name="Note 6 13 2 3" xfId="32531"/>
    <cellStyle name="Note 6 13 2 3 2" xfId="32532"/>
    <cellStyle name="Note 6 13 2 4" xfId="32533"/>
    <cellStyle name="Note 6 13 2 5" xfId="32528"/>
    <cellStyle name="Note 6 13 3" xfId="5661"/>
    <cellStyle name="Note 6 13 3 2" xfId="32535"/>
    <cellStyle name="Note 6 13 3 3" xfId="32534"/>
    <cellStyle name="Note 6 13 4" xfId="32536"/>
    <cellStyle name="Note 6 13 4 2" xfId="32537"/>
    <cellStyle name="Note 6 13 5" xfId="32538"/>
    <cellStyle name="Note 6 13 6" xfId="32539"/>
    <cellStyle name="Note 6 13 6 2" xfId="32540"/>
    <cellStyle name="Note 6 13 6 3" xfId="32541"/>
    <cellStyle name="Note 6 13 7" xfId="32527"/>
    <cellStyle name="Note 6 14" xfId="3104"/>
    <cellStyle name="Note 6 14 2" xfId="7277"/>
    <cellStyle name="Note 6 14 2 2" xfId="32544"/>
    <cellStyle name="Note 6 14 2 2 2" xfId="32545"/>
    <cellStyle name="Note 6 14 2 3" xfId="32546"/>
    <cellStyle name="Note 6 14 2 3 2" xfId="32547"/>
    <cellStyle name="Note 6 14 2 4" xfId="32548"/>
    <cellStyle name="Note 6 14 2 5" xfId="32543"/>
    <cellStyle name="Note 6 14 3" xfId="5662"/>
    <cellStyle name="Note 6 14 3 2" xfId="32550"/>
    <cellStyle name="Note 6 14 3 3" xfId="32549"/>
    <cellStyle name="Note 6 14 4" xfId="32551"/>
    <cellStyle name="Note 6 14 4 2" xfId="32552"/>
    <cellStyle name="Note 6 14 5" xfId="32553"/>
    <cellStyle name="Note 6 14 6" xfId="32554"/>
    <cellStyle name="Note 6 14 6 2" xfId="32555"/>
    <cellStyle name="Note 6 14 6 3" xfId="32556"/>
    <cellStyle name="Note 6 14 7" xfId="32542"/>
    <cellStyle name="Note 6 15" xfId="3105"/>
    <cellStyle name="Note 6 15 2" xfId="7278"/>
    <cellStyle name="Note 6 15 2 2" xfId="32559"/>
    <cellStyle name="Note 6 15 2 2 2" xfId="32560"/>
    <cellStyle name="Note 6 15 2 3" xfId="32561"/>
    <cellStyle name="Note 6 15 2 3 2" xfId="32562"/>
    <cellStyle name="Note 6 15 2 4" xfId="32563"/>
    <cellStyle name="Note 6 15 2 5" xfId="32558"/>
    <cellStyle name="Note 6 15 3" xfId="5663"/>
    <cellStyle name="Note 6 15 3 2" xfId="32565"/>
    <cellStyle name="Note 6 15 3 3" xfId="32564"/>
    <cellStyle name="Note 6 15 4" xfId="32566"/>
    <cellStyle name="Note 6 15 4 2" xfId="32567"/>
    <cellStyle name="Note 6 15 5" xfId="32568"/>
    <cellStyle name="Note 6 15 6" xfId="32569"/>
    <cellStyle name="Note 6 15 6 2" xfId="32570"/>
    <cellStyle name="Note 6 15 6 3" xfId="32571"/>
    <cellStyle name="Note 6 15 7" xfId="32557"/>
    <cellStyle name="Note 6 16" xfId="3106"/>
    <cellStyle name="Note 6 16 2" xfId="7279"/>
    <cellStyle name="Note 6 16 2 2" xfId="32574"/>
    <cellStyle name="Note 6 16 2 2 2" xfId="32575"/>
    <cellStyle name="Note 6 16 2 3" xfId="32576"/>
    <cellStyle name="Note 6 16 2 3 2" xfId="32577"/>
    <cellStyle name="Note 6 16 2 4" xfId="32578"/>
    <cellStyle name="Note 6 16 2 5" xfId="32573"/>
    <cellStyle name="Note 6 16 3" xfId="5664"/>
    <cellStyle name="Note 6 16 3 2" xfId="32580"/>
    <cellStyle name="Note 6 16 3 3" xfId="32579"/>
    <cellStyle name="Note 6 16 4" xfId="32581"/>
    <cellStyle name="Note 6 16 4 2" xfId="32582"/>
    <cellStyle name="Note 6 16 5" xfId="32583"/>
    <cellStyle name="Note 6 16 6" xfId="32584"/>
    <cellStyle name="Note 6 16 6 2" xfId="32585"/>
    <cellStyle name="Note 6 16 6 3" xfId="32586"/>
    <cellStyle name="Note 6 16 7" xfId="32572"/>
    <cellStyle name="Note 6 17" xfId="3107"/>
    <cellStyle name="Note 6 17 2" xfId="7280"/>
    <cellStyle name="Note 6 17 2 2" xfId="32589"/>
    <cellStyle name="Note 6 17 2 2 2" xfId="32590"/>
    <cellStyle name="Note 6 17 2 3" xfId="32591"/>
    <cellStyle name="Note 6 17 2 3 2" xfId="32592"/>
    <cellStyle name="Note 6 17 2 4" xfId="32593"/>
    <cellStyle name="Note 6 17 2 5" xfId="32588"/>
    <cellStyle name="Note 6 17 3" xfId="5665"/>
    <cellStyle name="Note 6 17 3 2" xfId="32595"/>
    <cellStyle name="Note 6 17 3 3" xfId="32594"/>
    <cellStyle name="Note 6 17 4" xfId="32596"/>
    <cellStyle name="Note 6 17 4 2" xfId="32597"/>
    <cellStyle name="Note 6 17 5" xfId="32598"/>
    <cellStyle name="Note 6 17 6" xfId="32599"/>
    <cellStyle name="Note 6 17 6 2" xfId="32600"/>
    <cellStyle name="Note 6 17 6 3" xfId="32601"/>
    <cellStyle name="Note 6 17 7" xfId="32587"/>
    <cellStyle name="Note 6 18" xfId="3108"/>
    <cellStyle name="Note 6 18 2" xfId="7281"/>
    <cellStyle name="Note 6 18 2 2" xfId="32604"/>
    <cellStyle name="Note 6 18 2 2 2" xfId="32605"/>
    <cellStyle name="Note 6 18 2 3" xfId="32606"/>
    <cellStyle name="Note 6 18 2 3 2" xfId="32607"/>
    <cellStyle name="Note 6 18 2 4" xfId="32608"/>
    <cellStyle name="Note 6 18 2 5" xfId="32603"/>
    <cellStyle name="Note 6 18 3" xfId="5666"/>
    <cellStyle name="Note 6 18 3 2" xfId="32610"/>
    <cellStyle name="Note 6 18 3 3" xfId="32609"/>
    <cellStyle name="Note 6 18 4" xfId="32611"/>
    <cellStyle name="Note 6 18 4 2" xfId="32612"/>
    <cellStyle name="Note 6 18 5" xfId="32613"/>
    <cellStyle name="Note 6 18 6" xfId="32614"/>
    <cellStyle name="Note 6 18 6 2" xfId="32615"/>
    <cellStyle name="Note 6 18 6 3" xfId="32616"/>
    <cellStyle name="Note 6 18 7" xfId="32602"/>
    <cellStyle name="Note 6 19" xfId="3109"/>
    <cellStyle name="Note 6 19 2" xfId="7282"/>
    <cellStyle name="Note 6 19 2 2" xfId="32619"/>
    <cellStyle name="Note 6 19 2 2 2" xfId="32620"/>
    <cellStyle name="Note 6 19 2 3" xfId="32621"/>
    <cellStyle name="Note 6 19 2 3 2" xfId="32622"/>
    <cellStyle name="Note 6 19 2 4" xfId="32623"/>
    <cellStyle name="Note 6 19 2 5" xfId="32618"/>
    <cellStyle name="Note 6 19 3" xfId="5667"/>
    <cellStyle name="Note 6 19 3 2" xfId="32625"/>
    <cellStyle name="Note 6 19 3 3" xfId="32624"/>
    <cellStyle name="Note 6 19 4" xfId="32626"/>
    <cellStyle name="Note 6 19 4 2" xfId="32627"/>
    <cellStyle name="Note 6 19 5" xfId="32628"/>
    <cellStyle name="Note 6 19 6" xfId="32629"/>
    <cellStyle name="Note 6 19 6 2" xfId="32630"/>
    <cellStyle name="Note 6 19 6 3" xfId="32631"/>
    <cellStyle name="Note 6 19 7" xfId="32617"/>
    <cellStyle name="Note 6 2" xfId="3110"/>
    <cellStyle name="Note 6 2 2" xfId="7283"/>
    <cellStyle name="Note 6 2 2 2" xfId="32634"/>
    <cellStyle name="Note 6 2 2 2 2" xfId="32635"/>
    <cellStyle name="Note 6 2 2 3" xfId="32636"/>
    <cellStyle name="Note 6 2 2 3 2" xfId="32637"/>
    <cellStyle name="Note 6 2 2 4" xfId="32638"/>
    <cellStyle name="Note 6 2 2 5" xfId="32633"/>
    <cellStyle name="Note 6 2 3" xfId="5668"/>
    <cellStyle name="Note 6 2 3 2" xfId="32640"/>
    <cellStyle name="Note 6 2 3 3" xfId="32639"/>
    <cellStyle name="Note 6 2 4" xfId="32641"/>
    <cellStyle name="Note 6 2 4 2" xfId="32642"/>
    <cellStyle name="Note 6 2 5" xfId="32643"/>
    <cellStyle name="Note 6 2 6" xfId="32644"/>
    <cellStyle name="Note 6 2 6 2" xfId="32645"/>
    <cellStyle name="Note 6 2 6 3" xfId="32646"/>
    <cellStyle name="Note 6 2 7" xfId="32632"/>
    <cellStyle name="Note 6 20" xfId="3111"/>
    <cellStyle name="Note 6 20 2" xfId="7284"/>
    <cellStyle name="Note 6 20 2 2" xfId="32649"/>
    <cellStyle name="Note 6 20 2 2 2" xfId="32650"/>
    <cellStyle name="Note 6 20 2 3" xfId="32651"/>
    <cellStyle name="Note 6 20 2 3 2" xfId="32652"/>
    <cellStyle name="Note 6 20 2 4" xfId="32653"/>
    <cellStyle name="Note 6 20 2 5" xfId="32648"/>
    <cellStyle name="Note 6 20 3" xfId="5669"/>
    <cellStyle name="Note 6 20 3 2" xfId="32655"/>
    <cellStyle name="Note 6 20 3 3" xfId="32654"/>
    <cellStyle name="Note 6 20 4" xfId="32656"/>
    <cellStyle name="Note 6 20 4 2" xfId="32657"/>
    <cellStyle name="Note 6 20 5" xfId="32658"/>
    <cellStyle name="Note 6 20 6" xfId="32659"/>
    <cellStyle name="Note 6 20 6 2" xfId="32660"/>
    <cellStyle name="Note 6 20 6 3" xfId="32661"/>
    <cellStyle name="Note 6 20 7" xfId="32647"/>
    <cellStyle name="Note 6 21" xfId="3112"/>
    <cellStyle name="Note 6 21 2" xfId="7285"/>
    <cellStyle name="Note 6 21 2 2" xfId="32664"/>
    <cellStyle name="Note 6 21 2 2 2" xfId="32665"/>
    <cellStyle name="Note 6 21 2 3" xfId="32666"/>
    <cellStyle name="Note 6 21 2 3 2" xfId="32667"/>
    <cellStyle name="Note 6 21 2 4" xfId="32668"/>
    <cellStyle name="Note 6 21 2 5" xfId="32663"/>
    <cellStyle name="Note 6 21 3" xfId="5670"/>
    <cellStyle name="Note 6 21 3 2" xfId="32670"/>
    <cellStyle name="Note 6 21 3 3" xfId="32669"/>
    <cellStyle name="Note 6 21 4" xfId="32671"/>
    <cellStyle name="Note 6 21 4 2" xfId="32672"/>
    <cellStyle name="Note 6 21 5" xfId="32673"/>
    <cellStyle name="Note 6 21 6" xfId="32674"/>
    <cellStyle name="Note 6 21 6 2" xfId="32675"/>
    <cellStyle name="Note 6 21 6 3" xfId="32676"/>
    <cellStyle name="Note 6 21 7" xfId="32662"/>
    <cellStyle name="Note 6 22" xfId="3113"/>
    <cellStyle name="Note 6 22 2" xfId="7286"/>
    <cellStyle name="Note 6 22 2 2" xfId="32679"/>
    <cellStyle name="Note 6 22 2 2 2" xfId="32680"/>
    <cellStyle name="Note 6 22 2 3" xfId="32681"/>
    <cellStyle name="Note 6 22 2 3 2" xfId="32682"/>
    <cellStyle name="Note 6 22 2 4" xfId="32683"/>
    <cellStyle name="Note 6 22 2 5" xfId="32678"/>
    <cellStyle name="Note 6 22 3" xfId="5671"/>
    <cellStyle name="Note 6 22 3 2" xfId="32685"/>
    <cellStyle name="Note 6 22 3 3" xfId="32684"/>
    <cellStyle name="Note 6 22 4" xfId="32686"/>
    <cellStyle name="Note 6 22 4 2" xfId="32687"/>
    <cellStyle name="Note 6 22 5" xfId="32688"/>
    <cellStyle name="Note 6 22 6" xfId="32689"/>
    <cellStyle name="Note 6 22 6 2" xfId="32690"/>
    <cellStyle name="Note 6 22 6 3" xfId="32691"/>
    <cellStyle name="Note 6 22 7" xfId="32677"/>
    <cellStyle name="Note 6 23" xfId="3114"/>
    <cellStyle name="Note 6 23 2" xfId="7287"/>
    <cellStyle name="Note 6 23 2 2" xfId="32694"/>
    <cellStyle name="Note 6 23 2 2 2" xfId="32695"/>
    <cellStyle name="Note 6 23 2 3" xfId="32696"/>
    <cellStyle name="Note 6 23 2 3 2" xfId="32697"/>
    <cellStyle name="Note 6 23 2 4" xfId="32698"/>
    <cellStyle name="Note 6 23 2 5" xfId="32693"/>
    <cellStyle name="Note 6 23 3" xfId="5672"/>
    <cellStyle name="Note 6 23 3 2" xfId="32700"/>
    <cellStyle name="Note 6 23 3 3" xfId="32699"/>
    <cellStyle name="Note 6 23 4" xfId="32701"/>
    <cellStyle name="Note 6 23 4 2" xfId="32702"/>
    <cellStyle name="Note 6 23 5" xfId="32703"/>
    <cellStyle name="Note 6 23 6" xfId="32704"/>
    <cellStyle name="Note 6 23 6 2" xfId="32705"/>
    <cellStyle name="Note 6 23 6 3" xfId="32706"/>
    <cellStyle name="Note 6 23 7" xfId="32692"/>
    <cellStyle name="Note 6 24" xfId="3115"/>
    <cellStyle name="Note 6 24 2" xfId="7288"/>
    <cellStyle name="Note 6 24 2 2" xfId="32709"/>
    <cellStyle name="Note 6 24 2 2 2" xfId="32710"/>
    <cellStyle name="Note 6 24 2 3" xfId="32711"/>
    <cellStyle name="Note 6 24 2 3 2" xfId="32712"/>
    <cellStyle name="Note 6 24 2 4" xfId="32713"/>
    <cellStyle name="Note 6 24 2 5" xfId="32708"/>
    <cellStyle name="Note 6 24 3" xfId="5673"/>
    <cellStyle name="Note 6 24 3 2" xfId="32715"/>
    <cellStyle name="Note 6 24 3 3" xfId="32714"/>
    <cellStyle name="Note 6 24 4" xfId="32716"/>
    <cellStyle name="Note 6 24 4 2" xfId="32717"/>
    <cellStyle name="Note 6 24 5" xfId="32718"/>
    <cellStyle name="Note 6 24 6" xfId="32719"/>
    <cellStyle name="Note 6 24 6 2" xfId="32720"/>
    <cellStyle name="Note 6 24 6 3" xfId="32721"/>
    <cellStyle name="Note 6 24 7" xfId="32707"/>
    <cellStyle name="Note 6 25" xfId="3116"/>
    <cellStyle name="Note 6 25 2" xfId="7289"/>
    <cellStyle name="Note 6 25 2 2" xfId="32724"/>
    <cellStyle name="Note 6 25 2 2 2" xfId="32725"/>
    <cellStyle name="Note 6 25 2 3" xfId="32726"/>
    <cellStyle name="Note 6 25 2 3 2" xfId="32727"/>
    <cellStyle name="Note 6 25 2 4" xfId="32728"/>
    <cellStyle name="Note 6 25 2 5" xfId="32723"/>
    <cellStyle name="Note 6 25 3" xfId="5674"/>
    <cellStyle name="Note 6 25 3 2" xfId="32730"/>
    <cellStyle name="Note 6 25 3 3" xfId="32729"/>
    <cellStyle name="Note 6 25 4" xfId="32731"/>
    <cellStyle name="Note 6 25 4 2" xfId="32732"/>
    <cellStyle name="Note 6 25 5" xfId="32733"/>
    <cellStyle name="Note 6 25 6" xfId="32734"/>
    <cellStyle name="Note 6 25 6 2" xfId="32735"/>
    <cellStyle name="Note 6 25 6 3" xfId="32736"/>
    <cellStyle name="Note 6 25 7" xfId="32722"/>
    <cellStyle name="Note 6 26" xfId="3117"/>
    <cellStyle name="Note 6 26 2" xfId="7290"/>
    <cellStyle name="Note 6 26 2 2" xfId="32739"/>
    <cellStyle name="Note 6 26 2 2 2" xfId="32740"/>
    <cellStyle name="Note 6 26 2 3" xfId="32741"/>
    <cellStyle name="Note 6 26 2 3 2" xfId="32742"/>
    <cellStyle name="Note 6 26 2 4" xfId="32743"/>
    <cellStyle name="Note 6 26 2 5" xfId="32738"/>
    <cellStyle name="Note 6 26 3" xfId="5675"/>
    <cellStyle name="Note 6 26 3 2" xfId="32745"/>
    <cellStyle name="Note 6 26 3 3" xfId="32744"/>
    <cellStyle name="Note 6 26 4" xfId="32746"/>
    <cellStyle name="Note 6 26 4 2" xfId="32747"/>
    <cellStyle name="Note 6 26 5" xfId="32748"/>
    <cellStyle name="Note 6 26 6" xfId="32749"/>
    <cellStyle name="Note 6 26 6 2" xfId="32750"/>
    <cellStyle name="Note 6 26 6 3" xfId="32751"/>
    <cellStyle name="Note 6 26 7" xfId="32737"/>
    <cellStyle name="Note 6 27" xfId="3118"/>
    <cellStyle name="Note 6 27 2" xfId="7291"/>
    <cellStyle name="Note 6 27 2 2" xfId="32754"/>
    <cellStyle name="Note 6 27 2 2 2" xfId="32755"/>
    <cellStyle name="Note 6 27 2 3" xfId="32756"/>
    <cellStyle name="Note 6 27 2 3 2" xfId="32757"/>
    <cellStyle name="Note 6 27 2 4" xfId="32758"/>
    <cellStyle name="Note 6 27 2 5" xfId="32753"/>
    <cellStyle name="Note 6 27 3" xfId="5676"/>
    <cellStyle name="Note 6 27 3 2" xfId="32760"/>
    <cellStyle name="Note 6 27 3 3" xfId="32759"/>
    <cellStyle name="Note 6 27 4" xfId="32761"/>
    <cellStyle name="Note 6 27 4 2" xfId="32762"/>
    <cellStyle name="Note 6 27 5" xfId="32763"/>
    <cellStyle name="Note 6 27 6" xfId="32764"/>
    <cellStyle name="Note 6 27 6 2" xfId="32765"/>
    <cellStyle name="Note 6 27 6 3" xfId="32766"/>
    <cellStyle name="Note 6 27 7" xfId="32752"/>
    <cellStyle name="Note 6 28" xfId="3119"/>
    <cellStyle name="Note 6 28 2" xfId="7292"/>
    <cellStyle name="Note 6 28 2 2" xfId="32769"/>
    <cellStyle name="Note 6 28 2 2 2" xfId="32770"/>
    <cellStyle name="Note 6 28 2 3" xfId="32771"/>
    <cellStyle name="Note 6 28 2 3 2" xfId="32772"/>
    <cellStyle name="Note 6 28 2 4" xfId="32773"/>
    <cellStyle name="Note 6 28 2 5" xfId="32768"/>
    <cellStyle name="Note 6 28 3" xfId="5677"/>
    <cellStyle name="Note 6 28 3 2" xfId="32775"/>
    <cellStyle name="Note 6 28 3 3" xfId="32774"/>
    <cellStyle name="Note 6 28 4" xfId="32776"/>
    <cellStyle name="Note 6 28 4 2" xfId="32777"/>
    <cellStyle name="Note 6 28 5" xfId="32778"/>
    <cellStyle name="Note 6 28 6" xfId="32779"/>
    <cellStyle name="Note 6 28 6 2" xfId="32780"/>
    <cellStyle name="Note 6 28 6 3" xfId="32781"/>
    <cellStyle name="Note 6 28 7" xfId="32767"/>
    <cellStyle name="Note 6 29" xfId="3120"/>
    <cellStyle name="Note 6 29 2" xfId="7293"/>
    <cellStyle name="Note 6 29 2 2" xfId="32784"/>
    <cellStyle name="Note 6 29 2 2 2" xfId="32785"/>
    <cellStyle name="Note 6 29 2 3" xfId="32786"/>
    <cellStyle name="Note 6 29 2 3 2" xfId="32787"/>
    <cellStyle name="Note 6 29 2 4" xfId="32788"/>
    <cellStyle name="Note 6 29 2 5" xfId="32783"/>
    <cellStyle name="Note 6 29 3" xfId="5678"/>
    <cellStyle name="Note 6 29 3 2" xfId="32790"/>
    <cellStyle name="Note 6 29 3 3" xfId="32789"/>
    <cellStyle name="Note 6 29 4" xfId="32791"/>
    <cellStyle name="Note 6 29 4 2" xfId="32792"/>
    <cellStyle name="Note 6 29 5" xfId="32793"/>
    <cellStyle name="Note 6 29 6" xfId="32794"/>
    <cellStyle name="Note 6 29 6 2" xfId="32795"/>
    <cellStyle name="Note 6 29 6 3" xfId="32796"/>
    <cellStyle name="Note 6 29 7" xfId="32782"/>
    <cellStyle name="Note 6 3" xfId="3121"/>
    <cellStyle name="Note 6 3 2" xfId="7294"/>
    <cellStyle name="Note 6 3 2 2" xfId="32799"/>
    <cellStyle name="Note 6 3 2 2 2" xfId="32800"/>
    <cellStyle name="Note 6 3 2 3" xfId="32801"/>
    <cellStyle name="Note 6 3 2 3 2" xfId="32802"/>
    <cellStyle name="Note 6 3 2 4" xfId="32803"/>
    <cellStyle name="Note 6 3 2 5" xfId="32798"/>
    <cellStyle name="Note 6 3 3" xfId="5679"/>
    <cellStyle name="Note 6 3 3 2" xfId="32805"/>
    <cellStyle name="Note 6 3 3 3" xfId="32804"/>
    <cellStyle name="Note 6 3 4" xfId="32806"/>
    <cellStyle name="Note 6 3 4 2" xfId="32807"/>
    <cellStyle name="Note 6 3 5" xfId="32808"/>
    <cellStyle name="Note 6 3 6" xfId="32809"/>
    <cellStyle name="Note 6 3 6 2" xfId="32810"/>
    <cellStyle name="Note 6 3 6 3" xfId="32811"/>
    <cellStyle name="Note 6 3 7" xfId="32797"/>
    <cellStyle name="Note 6 30" xfId="3122"/>
    <cellStyle name="Note 6 30 2" xfId="7295"/>
    <cellStyle name="Note 6 30 2 2" xfId="32814"/>
    <cellStyle name="Note 6 30 2 2 2" xfId="32815"/>
    <cellStyle name="Note 6 30 2 3" xfId="32816"/>
    <cellStyle name="Note 6 30 2 3 2" xfId="32817"/>
    <cellStyle name="Note 6 30 2 4" xfId="32818"/>
    <cellStyle name="Note 6 30 2 5" xfId="32813"/>
    <cellStyle name="Note 6 30 3" xfId="5680"/>
    <cellStyle name="Note 6 30 3 2" xfId="32820"/>
    <cellStyle name="Note 6 30 3 3" xfId="32819"/>
    <cellStyle name="Note 6 30 4" xfId="32821"/>
    <cellStyle name="Note 6 30 4 2" xfId="32822"/>
    <cellStyle name="Note 6 30 5" xfId="32823"/>
    <cellStyle name="Note 6 30 6" xfId="32824"/>
    <cellStyle name="Note 6 30 6 2" xfId="32825"/>
    <cellStyle name="Note 6 30 6 3" xfId="32826"/>
    <cellStyle name="Note 6 30 7" xfId="32812"/>
    <cellStyle name="Note 6 31" xfId="3123"/>
    <cellStyle name="Note 6 31 2" xfId="7296"/>
    <cellStyle name="Note 6 31 2 2" xfId="32829"/>
    <cellStyle name="Note 6 31 2 2 2" xfId="32830"/>
    <cellStyle name="Note 6 31 2 3" xfId="32831"/>
    <cellStyle name="Note 6 31 2 3 2" xfId="32832"/>
    <cellStyle name="Note 6 31 2 4" xfId="32833"/>
    <cellStyle name="Note 6 31 2 5" xfId="32828"/>
    <cellStyle name="Note 6 31 3" xfId="5681"/>
    <cellStyle name="Note 6 31 3 2" xfId="32835"/>
    <cellStyle name="Note 6 31 3 3" xfId="32834"/>
    <cellStyle name="Note 6 31 4" xfId="32836"/>
    <cellStyle name="Note 6 31 4 2" xfId="32837"/>
    <cellStyle name="Note 6 31 5" xfId="32838"/>
    <cellStyle name="Note 6 31 6" xfId="32839"/>
    <cellStyle name="Note 6 31 6 2" xfId="32840"/>
    <cellStyle name="Note 6 31 6 3" xfId="32841"/>
    <cellStyle name="Note 6 31 7" xfId="32827"/>
    <cellStyle name="Note 6 32" xfId="3124"/>
    <cellStyle name="Note 6 32 2" xfId="7297"/>
    <cellStyle name="Note 6 32 2 2" xfId="32844"/>
    <cellStyle name="Note 6 32 2 2 2" xfId="32845"/>
    <cellStyle name="Note 6 32 2 3" xfId="32846"/>
    <cellStyle name="Note 6 32 2 3 2" xfId="32847"/>
    <cellStyle name="Note 6 32 2 4" xfId="32848"/>
    <cellStyle name="Note 6 32 2 5" xfId="32843"/>
    <cellStyle name="Note 6 32 3" xfId="5682"/>
    <cellStyle name="Note 6 32 3 2" xfId="32850"/>
    <cellStyle name="Note 6 32 3 3" xfId="32849"/>
    <cellStyle name="Note 6 32 4" xfId="32851"/>
    <cellStyle name="Note 6 32 4 2" xfId="32852"/>
    <cellStyle name="Note 6 32 5" xfId="32853"/>
    <cellStyle name="Note 6 32 6" xfId="32854"/>
    <cellStyle name="Note 6 32 6 2" xfId="32855"/>
    <cellStyle name="Note 6 32 6 3" xfId="32856"/>
    <cellStyle name="Note 6 32 7" xfId="32842"/>
    <cellStyle name="Note 6 33" xfId="3125"/>
    <cellStyle name="Note 6 33 2" xfId="7298"/>
    <cellStyle name="Note 6 33 2 2" xfId="32859"/>
    <cellStyle name="Note 6 33 2 2 2" xfId="32860"/>
    <cellStyle name="Note 6 33 2 3" xfId="32861"/>
    <cellStyle name="Note 6 33 2 3 2" xfId="32862"/>
    <cellStyle name="Note 6 33 2 4" xfId="32863"/>
    <cellStyle name="Note 6 33 2 5" xfId="32858"/>
    <cellStyle name="Note 6 33 3" xfId="5683"/>
    <cellStyle name="Note 6 33 3 2" xfId="32865"/>
    <cellStyle name="Note 6 33 3 3" xfId="32864"/>
    <cellStyle name="Note 6 33 4" xfId="32866"/>
    <cellStyle name="Note 6 33 4 2" xfId="32867"/>
    <cellStyle name="Note 6 33 5" xfId="32868"/>
    <cellStyle name="Note 6 33 6" xfId="32869"/>
    <cellStyle name="Note 6 33 6 2" xfId="32870"/>
    <cellStyle name="Note 6 33 6 3" xfId="32871"/>
    <cellStyle name="Note 6 33 7" xfId="32857"/>
    <cellStyle name="Note 6 34" xfId="3126"/>
    <cellStyle name="Note 6 34 2" xfId="7299"/>
    <cellStyle name="Note 6 34 2 2" xfId="32874"/>
    <cellStyle name="Note 6 34 2 2 2" xfId="32875"/>
    <cellStyle name="Note 6 34 2 3" xfId="32876"/>
    <cellStyle name="Note 6 34 2 3 2" xfId="32877"/>
    <cellStyle name="Note 6 34 2 4" xfId="32878"/>
    <cellStyle name="Note 6 34 2 5" xfId="32873"/>
    <cellStyle name="Note 6 34 3" xfId="5684"/>
    <cellStyle name="Note 6 34 3 2" xfId="32880"/>
    <cellStyle name="Note 6 34 3 3" xfId="32879"/>
    <cellStyle name="Note 6 34 4" xfId="32881"/>
    <cellStyle name="Note 6 34 4 2" xfId="32882"/>
    <cellStyle name="Note 6 34 5" xfId="32883"/>
    <cellStyle name="Note 6 34 6" xfId="32884"/>
    <cellStyle name="Note 6 34 6 2" xfId="32885"/>
    <cellStyle name="Note 6 34 6 3" xfId="32886"/>
    <cellStyle name="Note 6 34 7" xfId="32872"/>
    <cellStyle name="Note 6 35" xfId="3127"/>
    <cellStyle name="Note 6 35 2" xfId="7300"/>
    <cellStyle name="Note 6 35 2 2" xfId="32889"/>
    <cellStyle name="Note 6 35 2 2 2" xfId="32890"/>
    <cellStyle name="Note 6 35 2 3" xfId="32891"/>
    <cellStyle name="Note 6 35 2 3 2" xfId="32892"/>
    <cellStyle name="Note 6 35 2 4" xfId="32893"/>
    <cellStyle name="Note 6 35 2 5" xfId="32888"/>
    <cellStyle name="Note 6 35 3" xfId="5685"/>
    <cellStyle name="Note 6 35 3 2" xfId="32895"/>
    <cellStyle name="Note 6 35 3 3" xfId="32894"/>
    <cellStyle name="Note 6 35 4" xfId="32896"/>
    <cellStyle name="Note 6 35 4 2" xfId="32897"/>
    <cellStyle name="Note 6 35 5" xfId="32898"/>
    <cellStyle name="Note 6 35 6" xfId="32899"/>
    <cellStyle name="Note 6 35 6 2" xfId="32900"/>
    <cellStyle name="Note 6 35 6 3" xfId="32901"/>
    <cellStyle name="Note 6 35 7" xfId="32887"/>
    <cellStyle name="Note 6 36" xfId="3128"/>
    <cellStyle name="Note 6 36 2" xfId="7301"/>
    <cellStyle name="Note 6 36 2 2" xfId="32904"/>
    <cellStyle name="Note 6 36 2 2 2" xfId="32905"/>
    <cellStyle name="Note 6 36 2 3" xfId="32906"/>
    <cellStyle name="Note 6 36 2 3 2" xfId="32907"/>
    <cellStyle name="Note 6 36 2 4" xfId="32908"/>
    <cellStyle name="Note 6 36 2 5" xfId="32903"/>
    <cellStyle name="Note 6 36 3" xfId="5686"/>
    <cellStyle name="Note 6 36 3 2" xfId="32910"/>
    <cellStyle name="Note 6 36 3 3" xfId="32909"/>
    <cellStyle name="Note 6 36 4" xfId="32911"/>
    <cellStyle name="Note 6 36 4 2" xfId="32912"/>
    <cellStyle name="Note 6 36 5" xfId="32913"/>
    <cellStyle name="Note 6 36 6" xfId="32914"/>
    <cellStyle name="Note 6 36 6 2" xfId="32915"/>
    <cellStyle name="Note 6 36 6 3" xfId="32916"/>
    <cellStyle name="Note 6 36 7" xfId="32902"/>
    <cellStyle name="Note 6 37" xfId="3129"/>
    <cellStyle name="Note 6 37 2" xfId="7302"/>
    <cellStyle name="Note 6 37 2 2" xfId="32919"/>
    <cellStyle name="Note 6 37 2 2 2" xfId="32920"/>
    <cellStyle name="Note 6 37 2 3" xfId="32921"/>
    <cellStyle name="Note 6 37 2 3 2" xfId="32922"/>
    <cellStyle name="Note 6 37 2 4" xfId="32923"/>
    <cellStyle name="Note 6 37 2 5" xfId="32918"/>
    <cellStyle name="Note 6 37 3" xfId="5687"/>
    <cellStyle name="Note 6 37 3 2" xfId="32925"/>
    <cellStyle name="Note 6 37 3 3" xfId="32924"/>
    <cellStyle name="Note 6 37 4" xfId="32926"/>
    <cellStyle name="Note 6 37 4 2" xfId="32927"/>
    <cellStyle name="Note 6 37 5" xfId="32928"/>
    <cellStyle name="Note 6 37 6" xfId="32929"/>
    <cellStyle name="Note 6 37 6 2" xfId="32930"/>
    <cellStyle name="Note 6 37 6 3" xfId="32931"/>
    <cellStyle name="Note 6 37 7" xfId="32917"/>
    <cellStyle name="Note 6 38" xfId="3130"/>
    <cellStyle name="Note 6 38 2" xfId="7303"/>
    <cellStyle name="Note 6 38 2 2" xfId="32934"/>
    <cellStyle name="Note 6 38 2 2 2" xfId="32935"/>
    <cellStyle name="Note 6 38 2 3" xfId="32936"/>
    <cellStyle name="Note 6 38 2 3 2" xfId="32937"/>
    <cellStyle name="Note 6 38 2 4" xfId="32938"/>
    <cellStyle name="Note 6 38 2 5" xfId="32933"/>
    <cellStyle name="Note 6 38 3" xfId="5688"/>
    <cellStyle name="Note 6 38 3 2" xfId="32940"/>
    <cellStyle name="Note 6 38 3 3" xfId="32939"/>
    <cellStyle name="Note 6 38 4" xfId="32941"/>
    <cellStyle name="Note 6 38 4 2" xfId="32942"/>
    <cellStyle name="Note 6 38 5" xfId="32943"/>
    <cellStyle name="Note 6 38 6" xfId="32944"/>
    <cellStyle name="Note 6 38 6 2" xfId="32945"/>
    <cellStyle name="Note 6 38 6 3" xfId="32946"/>
    <cellStyle name="Note 6 38 7" xfId="32932"/>
    <cellStyle name="Note 6 39" xfId="3131"/>
    <cellStyle name="Note 6 39 2" xfId="7304"/>
    <cellStyle name="Note 6 39 2 2" xfId="32949"/>
    <cellStyle name="Note 6 39 2 2 2" xfId="32950"/>
    <cellStyle name="Note 6 39 2 3" xfId="32951"/>
    <cellStyle name="Note 6 39 2 3 2" xfId="32952"/>
    <cellStyle name="Note 6 39 2 4" xfId="32953"/>
    <cellStyle name="Note 6 39 2 5" xfId="32948"/>
    <cellStyle name="Note 6 39 3" xfId="5689"/>
    <cellStyle name="Note 6 39 3 2" xfId="32955"/>
    <cellStyle name="Note 6 39 3 3" xfId="32954"/>
    <cellStyle name="Note 6 39 4" xfId="32956"/>
    <cellStyle name="Note 6 39 4 2" xfId="32957"/>
    <cellStyle name="Note 6 39 5" xfId="32958"/>
    <cellStyle name="Note 6 39 6" xfId="32959"/>
    <cellStyle name="Note 6 39 6 2" xfId="32960"/>
    <cellStyle name="Note 6 39 6 3" xfId="32961"/>
    <cellStyle name="Note 6 39 7" xfId="32947"/>
    <cellStyle name="Note 6 4" xfId="3132"/>
    <cellStyle name="Note 6 4 2" xfId="7305"/>
    <cellStyle name="Note 6 4 2 2" xfId="32964"/>
    <cellStyle name="Note 6 4 2 2 2" xfId="32965"/>
    <cellStyle name="Note 6 4 2 3" xfId="32966"/>
    <cellStyle name="Note 6 4 2 3 2" xfId="32967"/>
    <cellStyle name="Note 6 4 2 4" xfId="32968"/>
    <cellStyle name="Note 6 4 2 5" xfId="32963"/>
    <cellStyle name="Note 6 4 3" xfId="5690"/>
    <cellStyle name="Note 6 4 3 2" xfId="32970"/>
    <cellStyle name="Note 6 4 3 3" xfId="32969"/>
    <cellStyle name="Note 6 4 4" xfId="32971"/>
    <cellStyle name="Note 6 4 4 2" xfId="32972"/>
    <cellStyle name="Note 6 4 5" xfId="32973"/>
    <cellStyle name="Note 6 4 6" xfId="32974"/>
    <cellStyle name="Note 6 4 6 2" xfId="32975"/>
    <cellStyle name="Note 6 4 6 3" xfId="32976"/>
    <cellStyle name="Note 6 4 7" xfId="32962"/>
    <cellStyle name="Note 6 40" xfId="3133"/>
    <cellStyle name="Note 6 40 2" xfId="7306"/>
    <cellStyle name="Note 6 40 2 2" xfId="32979"/>
    <cellStyle name="Note 6 40 2 2 2" xfId="32980"/>
    <cellStyle name="Note 6 40 2 3" xfId="32981"/>
    <cellStyle name="Note 6 40 2 3 2" xfId="32982"/>
    <cellStyle name="Note 6 40 2 4" xfId="32983"/>
    <cellStyle name="Note 6 40 2 5" xfId="32978"/>
    <cellStyle name="Note 6 40 3" xfId="5691"/>
    <cellStyle name="Note 6 40 3 2" xfId="32985"/>
    <cellStyle name="Note 6 40 3 3" xfId="32984"/>
    <cellStyle name="Note 6 40 4" xfId="32986"/>
    <cellStyle name="Note 6 40 4 2" xfId="32987"/>
    <cellStyle name="Note 6 40 5" xfId="32988"/>
    <cellStyle name="Note 6 40 6" xfId="32989"/>
    <cellStyle name="Note 6 40 6 2" xfId="32990"/>
    <cellStyle name="Note 6 40 6 3" xfId="32991"/>
    <cellStyle name="Note 6 40 7" xfId="32977"/>
    <cellStyle name="Note 6 41" xfId="3134"/>
    <cellStyle name="Note 6 41 2" xfId="7307"/>
    <cellStyle name="Note 6 41 2 2" xfId="32994"/>
    <cellStyle name="Note 6 41 2 2 2" xfId="32995"/>
    <cellStyle name="Note 6 41 2 3" xfId="32996"/>
    <cellStyle name="Note 6 41 2 3 2" xfId="32997"/>
    <cellStyle name="Note 6 41 2 4" xfId="32998"/>
    <cellStyle name="Note 6 41 2 5" xfId="32993"/>
    <cellStyle name="Note 6 41 3" xfId="5692"/>
    <cellStyle name="Note 6 41 3 2" xfId="33000"/>
    <cellStyle name="Note 6 41 3 3" xfId="32999"/>
    <cellStyle name="Note 6 41 4" xfId="33001"/>
    <cellStyle name="Note 6 41 4 2" xfId="33002"/>
    <cellStyle name="Note 6 41 5" xfId="33003"/>
    <cellStyle name="Note 6 41 6" xfId="33004"/>
    <cellStyle name="Note 6 41 6 2" xfId="33005"/>
    <cellStyle name="Note 6 41 6 3" xfId="33006"/>
    <cellStyle name="Note 6 41 7" xfId="32992"/>
    <cellStyle name="Note 6 42" xfId="3135"/>
    <cellStyle name="Note 6 42 2" xfId="7308"/>
    <cellStyle name="Note 6 42 2 2" xfId="33009"/>
    <cellStyle name="Note 6 42 2 2 2" xfId="33010"/>
    <cellStyle name="Note 6 42 2 3" xfId="33011"/>
    <cellStyle name="Note 6 42 2 3 2" xfId="33012"/>
    <cellStyle name="Note 6 42 2 4" xfId="33013"/>
    <cellStyle name="Note 6 42 2 5" xfId="33008"/>
    <cellStyle name="Note 6 42 3" xfId="5693"/>
    <cellStyle name="Note 6 42 3 2" xfId="33015"/>
    <cellStyle name="Note 6 42 3 3" xfId="33014"/>
    <cellStyle name="Note 6 42 4" xfId="33016"/>
    <cellStyle name="Note 6 42 4 2" xfId="33017"/>
    <cellStyle name="Note 6 42 5" xfId="33018"/>
    <cellStyle name="Note 6 42 6" xfId="33019"/>
    <cellStyle name="Note 6 42 6 2" xfId="33020"/>
    <cellStyle name="Note 6 42 6 3" xfId="33021"/>
    <cellStyle name="Note 6 42 7" xfId="33007"/>
    <cellStyle name="Note 6 43" xfId="3136"/>
    <cellStyle name="Note 6 43 2" xfId="7309"/>
    <cellStyle name="Note 6 43 2 2" xfId="33024"/>
    <cellStyle name="Note 6 43 2 2 2" xfId="33025"/>
    <cellStyle name="Note 6 43 2 3" xfId="33026"/>
    <cellStyle name="Note 6 43 2 3 2" xfId="33027"/>
    <cellStyle name="Note 6 43 2 4" xfId="33028"/>
    <cellStyle name="Note 6 43 2 5" xfId="33023"/>
    <cellStyle name="Note 6 43 3" xfId="5694"/>
    <cellStyle name="Note 6 43 3 2" xfId="33030"/>
    <cellStyle name="Note 6 43 3 3" xfId="33029"/>
    <cellStyle name="Note 6 43 4" xfId="33031"/>
    <cellStyle name="Note 6 43 4 2" xfId="33032"/>
    <cellStyle name="Note 6 43 5" xfId="33033"/>
    <cellStyle name="Note 6 43 6" xfId="33034"/>
    <cellStyle name="Note 6 43 6 2" xfId="33035"/>
    <cellStyle name="Note 6 43 6 3" xfId="33036"/>
    <cellStyle name="Note 6 43 7" xfId="33022"/>
    <cellStyle name="Note 6 44" xfId="3137"/>
    <cellStyle name="Note 6 44 2" xfId="7310"/>
    <cellStyle name="Note 6 44 2 2" xfId="33039"/>
    <cellStyle name="Note 6 44 2 2 2" xfId="33040"/>
    <cellStyle name="Note 6 44 2 3" xfId="33041"/>
    <cellStyle name="Note 6 44 2 3 2" xfId="33042"/>
    <cellStyle name="Note 6 44 2 4" xfId="33043"/>
    <cellStyle name="Note 6 44 2 5" xfId="33038"/>
    <cellStyle name="Note 6 44 3" xfId="5695"/>
    <cellStyle name="Note 6 44 3 2" xfId="33045"/>
    <cellStyle name="Note 6 44 3 3" xfId="33044"/>
    <cellStyle name="Note 6 44 4" xfId="33046"/>
    <cellStyle name="Note 6 44 4 2" xfId="33047"/>
    <cellStyle name="Note 6 44 5" xfId="33048"/>
    <cellStyle name="Note 6 44 6" xfId="33049"/>
    <cellStyle name="Note 6 44 6 2" xfId="33050"/>
    <cellStyle name="Note 6 44 6 3" xfId="33051"/>
    <cellStyle name="Note 6 44 7" xfId="33037"/>
    <cellStyle name="Note 6 45" xfId="3138"/>
    <cellStyle name="Note 6 45 2" xfId="7311"/>
    <cellStyle name="Note 6 45 2 2" xfId="33054"/>
    <cellStyle name="Note 6 45 2 2 2" xfId="33055"/>
    <cellStyle name="Note 6 45 2 3" xfId="33056"/>
    <cellStyle name="Note 6 45 2 3 2" xfId="33057"/>
    <cellStyle name="Note 6 45 2 4" xfId="33058"/>
    <cellStyle name="Note 6 45 2 5" xfId="33053"/>
    <cellStyle name="Note 6 45 3" xfId="5696"/>
    <cellStyle name="Note 6 45 3 2" xfId="33060"/>
    <cellStyle name="Note 6 45 3 3" xfId="33059"/>
    <cellStyle name="Note 6 45 4" xfId="33061"/>
    <cellStyle name="Note 6 45 4 2" xfId="33062"/>
    <cellStyle name="Note 6 45 5" xfId="33063"/>
    <cellStyle name="Note 6 45 6" xfId="33064"/>
    <cellStyle name="Note 6 45 6 2" xfId="33065"/>
    <cellStyle name="Note 6 45 6 3" xfId="33066"/>
    <cellStyle name="Note 6 45 7" xfId="33052"/>
    <cellStyle name="Note 6 46" xfId="3139"/>
    <cellStyle name="Note 6 46 2" xfId="7312"/>
    <cellStyle name="Note 6 46 2 2" xfId="33069"/>
    <cellStyle name="Note 6 46 2 2 2" xfId="33070"/>
    <cellStyle name="Note 6 46 2 3" xfId="33071"/>
    <cellStyle name="Note 6 46 2 3 2" xfId="33072"/>
    <cellStyle name="Note 6 46 2 4" xfId="33073"/>
    <cellStyle name="Note 6 46 2 5" xfId="33068"/>
    <cellStyle name="Note 6 46 3" xfId="5697"/>
    <cellStyle name="Note 6 46 3 2" xfId="33075"/>
    <cellStyle name="Note 6 46 3 3" xfId="33074"/>
    <cellStyle name="Note 6 46 4" xfId="33076"/>
    <cellStyle name="Note 6 46 4 2" xfId="33077"/>
    <cellStyle name="Note 6 46 5" xfId="33078"/>
    <cellStyle name="Note 6 46 6" xfId="33079"/>
    <cellStyle name="Note 6 46 6 2" xfId="33080"/>
    <cellStyle name="Note 6 46 6 3" xfId="33081"/>
    <cellStyle name="Note 6 46 7" xfId="33067"/>
    <cellStyle name="Note 6 47" xfId="3140"/>
    <cellStyle name="Note 6 47 2" xfId="7313"/>
    <cellStyle name="Note 6 47 2 2" xfId="33084"/>
    <cellStyle name="Note 6 47 2 2 2" xfId="33085"/>
    <cellStyle name="Note 6 47 2 3" xfId="33086"/>
    <cellStyle name="Note 6 47 2 3 2" xfId="33087"/>
    <cellStyle name="Note 6 47 2 4" xfId="33088"/>
    <cellStyle name="Note 6 47 2 5" xfId="33083"/>
    <cellStyle name="Note 6 47 3" xfId="5698"/>
    <cellStyle name="Note 6 47 3 2" xfId="33090"/>
    <cellStyle name="Note 6 47 3 3" xfId="33089"/>
    <cellStyle name="Note 6 47 4" xfId="33091"/>
    <cellStyle name="Note 6 47 4 2" xfId="33092"/>
    <cellStyle name="Note 6 47 5" xfId="33093"/>
    <cellStyle name="Note 6 47 6" xfId="33094"/>
    <cellStyle name="Note 6 47 6 2" xfId="33095"/>
    <cellStyle name="Note 6 47 6 3" xfId="33096"/>
    <cellStyle name="Note 6 47 7" xfId="33082"/>
    <cellStyle name="Note 6 48" xfId="3141"/>
    <cellStyle name="Note 6 48 2" xfId="7314"/>
    <cellStyle name="Note 6 48 2 2" xfId="33099"/>
    <cellStyle name="Note 6 48 2 2 2" xfId="33100"/>
    <cellStyle name="Note 6 48 2 3" xfId="33101"/>
    <cellStyle name="Note 6 48 2 3 2" xfId="33102"/>
    <cellStyle name="Note 6 48 2 4" xfId="33103"/>
    <cellStyle name="Note 6 48 2 5" xfId="33098"/>
    <cellStyle name="Note 6 48 3" xfId="5699"/>
    <cellStyle name="Note 6 48 3 2" xfId="33105"/>
    <cellStyle name="Note 6 48 3 3" xfId="33104"/>
    <cellStyle name="Note 6 48 4" xfId="33106"/>
    <cellStyle name="Note 6 48 4 2" xfId="33107"/>
    <cellStyle name="Note 6 48 5" xfId="33108"/>
    <cellStyle name="Note 6 48 6" xfId="33109"/>
    <cellStyle name="Note 6 48 6 2" xfId="33110"/>
    <cellStyle name="Note 6 48 6 3" xfId="33111"/>
    <cellStyle name="Note 6 48 7" xfId="33097"/>
    <cellStyle name="Note 6 49" xfId="3142"/>
    <cellStyle name="Note 6 49 2" xfId="7315"/>
    <cellStyle name="Note 6 49 2 2" xfId="33114"/>
    <cellStyle name="Note 6 49 2 2 2" xfId="33115"/>
    <cellStyle name="Note 6 49 2 3" xfId="33116"/>
    <cellStyle name="Note 6 49 2 3 2" xfId="33117"/>
    <cellStyle name="Note 6 49 2 4" xfId="33118"/>
    <cellStyle name="Note 6 49 2 5" xfId="33113"/>
    <cellStyle name="Note 6 49 3" xfId="5700"/>
    <cellStyle name="Note 6 49 3 2" xfId="33120"/>
    <cellStyle name="Note 6 49 3 3" xfId="33119"/>
    <cellStyle name="Note 6 49 4" xfId="33121"/>
    <cellStyle name="Note 6 49 4 2" xfId="33122"/>
    <cellStyle name="Note 6 49 5" xfId="33123"/>
    <cellStyle name="Note 6 49 6" xfId="33124"/>
    <cellStyle name="Note 6 49 6 2" xfId="33125"/>
    <cellStyle name="Note 6 49 6 3" xfId="33126"/>
    <cellStyle name="Note 6 49 7" xfId="33112"/>
    <cellStyle name="Note 6 5" xfId="3143"/>
    <cellStyle name="Note 6 5 2" xfId="7316"/>
    <cellStyle name="Note 6 5 2 2" xfId="33129"/>
    <cellStyle name="Note 6 5 2 2 2" xfId="33130"/>
    <cellStyle name="Note 6 5 2 3" xfId="33131"/>
    <cellStyle name="Note 6 5 2 3 2" xfId="33132"/>
    <cellStyle name="Note 6 5 2 4" xfId="33133"/>
    <cellStyle name="Note 6 5 2 5" xfId="33128"/>
    <cellStyle name="Note 6 5 3" xfId="5701"/>
    <cellStyle name="Note 6 5 3 2" xfId="33135"/>
    <cellStyle name="Note 6 5 3 3" xfId="33134"/>
    <cellStyle name="Note 6 5 4" xfId="33136"/>
    <cellStyle name="Note 6 5 4 2" xfId="33137"/>
    <cellStyle name="Note 6 5 5" xfId="33138"/>
    <cellStyle name="Note 6 5 6" xfId="33139"/>
    <cellStyle name="Note 6 5 6 2" xfId="33140"/>
    <cellStyle name="Note 6 5 6 3" xfId="33141"/>
    <cellStyle name="Note 6 5 7" xfId="33127"/>
    <cellStyle name="Note 6 50" xfId="3144"/>
    <cellStyle name="Note 6 50 2" xfId="7317"/>
    <cellStyle name="Note 6 50 2 2" xfId="33144"/>
    <cellStyle name="Note 6 50 2 2 2" xfId="33145"/>
    <cellStyle name="Note 6 50 2 3" xfId="33146"/>
    <cellStyle name="Note 6 50 2 3 2" xfId="33147"/>
    <cellStyle name="Note 6 50 2 4" xfId="33148"/>
    <cellStyle name="Note 6 50 2 5" xfId="33143"/>
    <cellStyle name="Note 6 50 3" xfId="5702"/>
    <cellStyle name="Note 6 50 3 2" xfId="33150"/>
    <cellStyle name="Note 6 50 3 3" xfId="33149"/>
    <cellStyle name="Note 6 50 4" xfId="33151"/>
    <cellStyle name="Note 6 50 4 2" xfId="33152"/>
    <cellStyle name="Note 6 50 5" xfId="33153"/>
    <cellStyle name="Note 6 50 6" xfId="33154"/>
    <cellStyle name="Note 6 50 6 2" xfId="33155"/>
    <cellStyle name="Note 6 50 6 3" xfId="33156"/>
    <cellStyle name="Note 6 50 7" xfId="33142"/>
    <cellStyle name="Note 6 51" xfId="3145"/>
    <cellStyle name="Note 6 51 2" xfId="7318"/>
    <cellStyle name="Note 6 51 2 2" xfId="33159"/>
    <cellStyle name="Note 6 51 2 2 2" xfId="33160"/>
    <cellStyle name="Note 6 51 2 3" xfId="33161"/>
    <cellStyle name="Note 6 51 2 3 2" xfId="33162"/>
    <cellStyle name="Note 6 51 2 4" xfId="33163"/>
    <cellStyle name="Note 6 51 2 5" xfId="33158"/>
    <cellStyle name="Note 6 51 3" xfId="5703"/>
    <cellStyle name="Note 6 51 3 2" xfId="33165"/>
    <cellStyle name="Note 6 51 3 3" xfId="33164"/>
    <cellStyle name="Note 6 51 4" xfId="33166"/>
    <cellStyle name="Note 6 51 4 2" xfId="33167"/>
    <cellStyle name="Note 6 51 5" xfId="33168"/>
    <cellStyle name="Note 6 51 6" xfId="33169"/>
    <cellStyle name="Note 6 51 6 2" xfId="33170"/>
    <cellStyle name="Note 6 51 6 3" xfId="33171"/>
    <cellStyle name="Note 6 51 7" xfId="33157"/>
    <cellStyle name="Note 6 52" xfId="3146"/>
    <cellStyle name="Note 6 52 2" xfId="7319"/>
    <cellStyle name="Note 6 52 2 2" xfId="33174"/>
    <cellStyle name="Note 6 52 2 2 2" xfId="33175"/>
    <cellStyle name="Note 6 52 2 3" xfId="33176"/>
    <cellStyle name="Note 6 52 2 3 2" xfId="33177"/>
    <cellStyle name="Note 6 52 2 4" xfId="33178"/>
    <cellStyle name="Note 6 52 2 5" xfId="33173"/>
    <cellStyle name="Note 6 52 3" xfId="5704"/>
    <cellStyle name="Note 6 52 3 2" xfId="33180"/>
    <cellStyle name="Note 6 52 3 3" xfId="33179"/>
    <cellStyle name="Note 6 52 4" xfId="33181"/>
    <cellStyle name="Note 6 52 4 2" xfId="33182"/>
    <cellStyle name="Note 6 52 5" xfId="33183"/>
    <cellStyle name="Note 6 52 6" xfId="33184"/>
    <cellStyle name="Note 6 52 6 2" xfId="33185"/>
    <cellStyle name="Note 6 52 6 3" xfId="33186"/>
    <cellStyle name="Note 6 52 7" xfId="33172"/>
    <cellStyle name="Note 6 53" xfId="3147"/>
    <cellStyle name="Note 6 53 2" xfId="7320"/>
    <cellStyle name="Note 6 53 2 2" xfId="33189"/>
    <cellStyle name="Note 6 53 2 2 2" xfId="33190"/>
    <cellStyle name="Note 6 53 2 3" xfId="33191"/>
    <cellStyle name="Note 6 53 2 3 2" xfId="33192"/>
    <cellStyle name="Note 6 53 2 4" xfId="33193"/>
    <cellStyle name="Note 6 53 2 5" xfId="33188"/>
    <cellStyle name="Note 6 53 3" xfId="5705"/>
    <cellStyle name="Note 6 53 3 2" xfId="33195"/>
    <cellStyle name="Note 6 53 3 3" xfId="33194"/>
    <cellStyle name="Note 6 53 4" xfId="33196"/>
    <cellStyle name="Note 6 53 4 2" xfId="33197"/>
    <cellStyle name="Note 6 53 5" xfId="33198"/>
    <cellStyle name="Note 6 53 6" xfId="33199"/>
    <cellStyle name="Note 6 53 6 2" xfId="33200"/>
    <cellStyle name="Note 6 53 6 3" xfId="33201"/>
    <cellStyle name="Note 6 53 7" xfId="33187"/>
    <cellStyle name="Note 6 54" xfId="3148"/>
    <cellStyle name="Note 6 54 2" xfId="7321"/>
    <cellStyle name="Note 6 54 2 2" xfId="33204"/>
    <cellStyle name="Note 6 54 2 2 2" xfId="33205"/>
    <cellStyle name="Note 6 54 2 3" xfId="33206"/>
    <cellStyle name="Note 6 54 2 3 2" xfId="33207"/>
    <cellStyle name="Note 6 54 2 4" xfId="33208"/>
    <cellStyle name="Note 6 54 2 5" xfId="33203"/>
    <cellStyle name="Note 6 54 3" xfId="5706"/>
    <cellStyle name="Note 6 54 3 2" xfId="33210"/>
    <cellStyle name="Note 6 54 3 3" xfId="33209"/>
    <cellStyle name="Note 6 54 4" xfId="33211"/>
    <cellStyle name="Note 6 54 4 2" xfId="33212"/>
    <cellStyle name="Note 6 54 5" xfId="33213"/>
    <cellStyle name="Note 6 54 6" xfId="33214"/>
    <cellStyle name="Note 6 54 6 2" xfId="33215"/>
    <cellStyle name="Note 6 54 6 3" xfId="33216"/>
    <cellStyle name="Note 6 54 7" xfId="33202"/>
    <cellStyle name="Note 6 55" xfId="3149"/>
    <cellStyle name="Note 6 55 2" xfId="7322"/>
    <cellStyle name="Note 6 55 2 2" xfId="33219"/>
    <cellStyle name="Note 6 55 2 2 2" xfId="33220"/>
    <cellStyle name="Note 6 55 2 3" xfId="33221"/>
    <cellStyle name="Note 6 55 2 3 2" xfId="33222"/>
    <cellStyle name="Note 6 55 2 4" xfId="33223"/>
    <cellStyle name="Note 6 55 2 5" xfId="33218"/>
    <cellStyle name="Note 6 55 3" xfId="5707"/>
    <cellStyle name="Note 6 55 3 2" xfId="33225"/>
    <cellStyle name="Note 6 55 3 3" xfId="33224"/>
    <cellStyle name="Note 6 55 4" xfId="33226"/>
    <cellStyle name="Note 6 55 4 2" xfId="33227"/>
    <cellStyle name="Note 6 55 5" xfId="33228"/>
    <cellStyle name="Note 6 55 6" xfId="33229"/>
    <cellStyle name="Note 6 55 6 2" xfId="33230"/>
    <cellStyle name="Note 6 55 6 3" xfId="33231"/>
    <cellStyle name="Note 6 55 7" xfId="33217"/>
    <cellStyle name="Note 6 56" xfId="3150"/>
    <cellStyle name="Note 6 56 2" xfId="7323"/>
    <cellStyle name="Note 6 56 2 2" xfId="33234"/>
    <cellStyle name="Note 6 56 2 2 2" xfId="33235"/>
    <cellStyle name="Note 6 56 2 3" xfId="33236"/>
    <cellStyle name="Note 6 56 2 3 2" xfId="33237"/>
    <cellStyle name="Note 6 56 2 4" xfId="33238"/>
    <cellStyle name="Note 6 56 2 5" xfId="33233"/>
    <cellStyle name="Note 6 56 3" xfId="5708"/>
    <cellStyle name="Note 6 56 3 2" xfId="33240"/>
    <cellStyle name="Note 6 56 3 3" xfId="33239"/>
    <cellStyle name="Note 6 56 4" xfId="33241"/>
    <cellStyle name="Note 6 56 4 2" xfId="33242"/>
    <cellStyle name="Note 6 56 5" xfId="33243"/>
    <cellStyle name="Note 6 56 6" xfId="33244"/>
    <cellStyle name="Note 6 56 6 2" xfId="33245"/>
    <cellStyle name="Note 6 56 6 3" xfId="33246"/>
    <cellStyle name="Note 6 56 7" xfId="33232"/>
    <cellStyle name="Note 6 57" xfId="3151"/>
    <cellStyle name="Note 6 57 2" xfId="7324"/>
    <cellStyle name="Note 6 57 2 2" xfId="33249"/>
    <cellStyle name="Note 6 57 2 2 2" xfId="33250"/>
    <cellStyle name="Note 6 57 2 3" xfId="33251"/>
    <cellStyle name="Note 6 57 2 3 2" xfId="33252"/>
    <cellStyle name="Note 6 57 2 4" xfId="33253"/>
    <cellStyle name="Note 6 57 2 5" xfId="33248"/>
    <cellStyle name="Note 6 57 3" xfId="5709"/>
    <cellStyle name="Note 6 57 3 2" xfId="33255"/>
    <cellStyle name="Note 6 57 3 3" xfId="33254"/>
    <cellStyle name="Note 6 57 4" xfId="33256"/>
    <cellStyle name="Note 6 57 4 2" xfId="33257"/>
    <cellStyle name="Note 6 57 5" xfId="33258"/>
    <cellStyle name="Note 6 57 6" xfId="33259"/>
    <cellStyle name="Note 6 57 6 2" xfId="33260"/>
    <cellStyle name="Note 6 57 6 3" xfId="33261"/>
    <cellStyle name="Note 6 57 7" xfId="33247"/>
    <cellStyle name="Note 6 58" xfId="3152"/>
    <cellStyle name="Note 6 58 2" xfId="7325"/>
    <cellStyle name="Note 6 58 2 2" xfId="33264"/>
    <cellStyle name="Note 6 58 2 2 2" xfId="33265"/>
    <cellStyle name="Note 6 58 2 3" xfId="33266"/>
    <cellStyle name="Note 6 58 2 3 2" xfId="33267"/>
    <cellStyle name="Note 6 58 2 4" xfId="33268"/>
    <cellStyle name="Note 6 58 2 5" xfId="33263"/>
    <cellStyle name="Note 6 58 3" xfId="5710"/>
    <cellStyle name="Note 6 58 3 2" xfId="33270"/>
    <cellStyle name="Note 6 58 3 3" xfId="33269"/>
    <cellStyle name="Note 6 58 4" xfId="33271"/>
    <cellStyle name="Note 6 58 4 2" xfId="33272"/>
    <cellStyle name="Note 6 58 5" xfId="33273"/>
    <cellStyle name="Note 6 58 6" xfId="33274"/>
    <cellStyle name="Note 6 58 6 2" xfId="33275"/>
    <cellStyle name="Note 6 58 6 3" xfId="33276"/>
    <cellStyle name="Note 6 58 7" xfId="33262"/>
    <cellStyle name="Note 6 59" xfId="3153"/>
    <cellStyle name="Note 6 59 2" xfId="7326"/>
    <cellStyle name="Note 6 59 2 2" xfId="33279"/>
    <cellStyle name="Note 6 59 2 2 2" xfId="33280"/>
    <cellStyle name="Note 6 59 2 3" xfId="33281"/>
    <cellStyle name="Note 6 59 2 3 2" xfId="33282"/>
    <cellStyle name="Note 6 59 2 4" xfId="33283"/>
    <cellStyle name="Note 6 59 2 5" xfId="33278"/>
    <cellStyle name="Note 6 59 3" xfId="5711"/>
    <cellStyle name="Note 6 59 3 2" xfId="33285"/>
    <cellStyle name="Note 6 59 3 3" xfId="33284"/>
    <cellStyle name="Note 6 59 4" xfId="33286"/>
    <cellStyle name="Note 6 59 4 2" xfId="33287"/>
    <cellStyle name="Note 6 59 5" xfId="33288"/>
    <cellStyle name="Note 6 59 6" xfId="33289"/>
    <cellStyle name="Note 6 59 6 2" xfId="33290"/>
    <cellStyle name="Note 6 59 6 3" xfId="33291"/>
    <cellStyle name="Note 6 59 7" xfId="33277"/>
    <cellStyle name="Note 6 6" xfId="3154"/>
    <cellStyle name="Note 6 6 2" xfId="7327"/>
    <cellStyle name="Note 6 6 2 2" xfId="33294"/>
    <cellStyle name="Note 6 6 2 2 2" xfId="33295"/>
    <cellStyle name="Note 6 6 2 3" xfId="33296"/>
    <cellStyle name="Note 6 6 2 3 2" xfId="33297"/>
    <cellStyle name="Note 6 6 2 4" xfId="33298"/>
    <cellStyle name="Note 6 6 2 5" xfId="33293"/>
    <cellStyle name="Note 6 6 3" xfId="5712"/>
    <cellStyle name="Note 6 6 3 2" xfId="33300"/>
    <cellStyle name="Note 6 6 3 3" xfId="33299"/>
    <cellStyle name="Note 6 6 4" xfId="33301"/>
    <cellStyle name="Note 6 6 4 2" xfId="33302"/>
    <cellStyle name="Note 6 6 5" xfId="33303"/>
    <cellStyle name="Note 6 6 6" xfId="33304"/>
    <cellStyle name="Note 6 6 6 2" xfId="33305"/>
    <cellStyle name="Note 6 6 6 3" xfId="33306"/>
    <cellStyle name="Note 6 6 7" xfId="33292"/>
    <cellStyle name="Note 6 60" xfId="3155"/>
    <cellStyle name="Note 6 60 2" xfId="7328"/>
    <cellStyle name="Note 6 60 2 2" xfId="33309"/>
    <cellStyle name="Note 6 60 2 2 2" xfId="33310"/>
    <cellStyle name="Note 6 60 2 3" xfId="33311"/>
    <cellStyle name="Note 6 60 2 3 2" xfId="33312"/>
    <cellStyle name="Note 6 60 2 4" xfId="33313"/>
    <cellStyle name="Note 6 60 2 5" xfId="33308"/>
    <cellStyle name="Note 6 60 3" xfId="5713"/>
    <cellStyle name="Note 6 60 3 2" xfId="33315"/>
    <cellStyle name="Note 6 60 3 3" xfId="33314"/>
    <cellStyle name="Note 6 60 4" xfId="33316"/>
    <cellStyle name="Note 6 60 4 2" xfId="33317"/>
    <cellStyle name="Note 6 60 5" xfId="33318"/>
    <cellStyle name="Note 6 60 6" xfId="33319"/>
    <cellStyle name="Note 6 60 6 2" xfId="33320"/>
    <cellStyle name="Note 6 60 6 3" xfId="33321"/>
    <cellStyle name="Note 6 60 7" xfId="33307"/>
    <cellStyle name="Note 6 61" xfId="3156"/>
    <cellStyle name="Note 6 61 2" xfId="7329"/>
    <cellStyle name="Note 6 61 2 2" xfId="33324"/>
    <cellStyle name="Note 6 61 2 2 2" xfId="33325"/>
    <cellStyle name="Note 6 61 2 3" xfId="33326"/>
    <cellStyle name="Note 6 61 2 3 2" xfId="33327"/>
    <cellStyle name="Note 6 61 2 4" xfId="33328"/>
    <cellStyle name="Note 6 61 2 5" xfId="33323"/>
    <cellStyle name="Note 6 61 3" xfId="5714"/>
    <cellStyle name="Note 6 61 3 2" xfId="33330"/>
    <cellStyle name="Note 6 61 3 3" xfId="33329"/>
    <cellStyle name="Note 6 61 4" xfId="33331"/>
    <cellStyle name="Note 6 61 4 2" xfId="33332"/>
    <cellStyle name="Note 6 61 5" xfId="33333"/>
    <cellStyle name="Note 6 61 6" xfId="33334"/>
    <cellStyle name="Note 6 61 6 2" xfId="33335"/>
    <cellStyle name="Note 6 61 6 3" xfId="33336"/>
    <cellStyle name="Note 6 61 7" xfId="33322"/>
    <cellStyle name="Note 6 62" xfId="3157"/>
    <cellStyle name="Note 6 62 2" xfId="7330"/>
    <cellStyle name="Note 6 62 2 2" xfId="33339"/>
    <cellStyle name="Note 6 62 2 2 2" xfId="33340"/>
    <cellStyle name="Note 6 62 2 3" xfId="33341"/>
    <cellStyle name="Note 6 62 2 3 2" xfId="33342"/>
    <cellStyle name="Note 6 62 2 4" xfId="33343"/>
    <cellStyle name="Note 6 62 2 5" xfId="33338"/>
    <cellStyle name="Note 6 62 3" xfId="5715"/>
    <cellStyle name="Note 6 62 3 2" xfId="33345"/>
    <cellStyle name="Note 6 62 3 3" xfId="33344"/>
    <cellStyle name="Note 6 62 4" xfId="33346"/>
    <cellStyle name="Note 6 62 4 2" xfId="33347"/>
    <cellStyle name="Note 6 62 5" xfId="33348"/>
    <cellStyle name="Note 6 62 6" xfId="33349"/>
    <cellStyle name="Note 6 62 6 2" xfId="33350"/>
    <cellStyle name="Note 6 62 6 3" xfId="33351"/>
    <cellStyle name="Note 6 62 7" xfId="33337"/>
    <cellStyle name="Note 6 63" xfId="3158"/>
    <cellStyle name="Note 6 63 2" xfId="7331"/>
    <cellStyle name="Note 6 63 2 2" xfId="33354"/>
    <cellStyle name="Note 6 63 2 2 2" xfId="33355"/>
    <cellStyle name="Note 6 63 2 3" xfId="33356"/>
    <cellStyle name="Note 6 63 2 3 2" xfId="33357"/>
    <cellStyle name="Note 6 63 2 4" xfId="33358"/>
    <cellStyle name="Note 6 63 2 5" xfId="33353"/>
    <cellStyle name="Note 6 63 3" xfId="5716"/>
    <cellStyle name="Note 6 63 3 2" xfId="33360"/>
    <cellStyle name="Note 6 63 3 3" xfId="33359"/>
    <cellStyle name="Note 6 63 4" xfId="33361"/>
    <cellStyle name="Note 6 63 4 2" xfId="33362"/>
    <cellStyle name="Note 6 63 5" xfId="33363"/>
    <cellStyle name="Note 6 63 6" xfId="33364"/>
    <cellStyle name="Note 6 63 6 2" xfId="33365"/>
    <cellStyle name="Note 6 63 6 3" xfId="33366"/>
    <cellStyle name="Note 6 63 7" xfId="33352"/>
    <cellStyle name="Note 6 64" xfId="3159"/>
    <cellStyle name="Note 6 64 2" xfId="7332"/>
    <cellStyle name="Note 6 64 2 2" xfId="33369"/>
    <cellStyle name="Note 6 64 2 2 2" xfId="33370"/>
    <cellStyle name="Note 6 64 2 3" xfId="33371"/>
    <cellStyle name="Note 6 64 2 3 2" xfId="33372"/>
    <cellStyle name="Note 6 64 2 4" xfId="33373"/>
    <cellStyle name="Note 6 64 2 5" xfId="33368"/>
    <cellStyle name="Note 6 64 3" xfId="5717"/>
    <cellStyle name="Note 6 64 3 2" xfId="33375"/>
    <cellStyle name="Note 6 64 3 3" xfId="33374"/>
    <cellStyle name="Note 6 64 4" xfId="33376"/>
    <cellStyle name="Note 6 64 4 2" xfId="33377"/>
    <cellStyle name="Note 6 64 5" xfId="33378"/>
    <cellStyle name="Note 6 64 6" xfId="33379"/>
    <cellStyle name="Note 6 64 6 2" xfId="33380"/>
    <cellStyle name="Note 6 64 6 3" xfId="33381"/>
    <cellStyle name="Note 6 64 7" xfId="33367"/>
    <cellStyle name="Note 6 65" xfId="3160"/>
    <cellStyle name="Note 6 65 2" xfId="7333"/>
    <cellStyle name="Note 6 65 2 2" xfId="33384"/>
    <cellStyle name="Note 6 65 2 2 2" xfId="33385"/>
    <cellStyle name="Note 6 65 2 3" xfId="33386"/>
    <cellStyle name="Note 6 65 2 3 2" xfId="33387"/>
    <cellStyle name="Note 6 65 2 4" xfId="33388"/>
    <cellStyle name="Note 6 65 2 5" xfId="33383"/>
    <cellStyle name="Note 6 65 3" xfId="5718"/>
    <cellStyle name="Note 6 65 3 2" xfId="33390"/>
    <cellStyle name="Note 6 65 3 3" xfId="33389"/>
    <cellStyle name="Note 6 65 4" xfId="33391"/>
    <cellStyle name="Note 6 65 4 2" xfId="33392"/>
    <cellStyle name="Note 6 65 5" xfId="33393"/>
    <cellStyle name="Note 6 65 6" xfId="33394"/>
    <cellStyle name="Note 6 65 6 2" xfId="33395"/>
    <cellStyle name="Note 6 65 6 3" xfId="33396"/>
    <cellStyle name="Note 6 65 7" xfId="33382"/>
    <cellStyle name="Note 6 66" xfId="3161"/>
    <cellStyle name="Note 6 66 2" xfId="7334"/>
    <cellStyle name="Note 6 66 2 2" xfId="33399"/>
    <cellStyle name="Note 6 66 2 2 2" xfId="33400"/>
    <cellStyle name="Note 6 66 2 3" xfId="33401"/>
    <cellStyle name="Note 6 66 2 3 2" xfId="33402"/>
    <cellStyle name="Note 6 66 2 4" xfId="33403"/>
    <cellStyle name="Note 6 66 2 5" xfId="33398"/>
    <cellStyle name="Note 6 66 3" xfId="5719"/>
    <cellStyle name="Note 6 66 3 2" xfId="33405"/>
    <cellStyle name="Note 6 66 3 3" xfId="33404"/>
    <cellStyle name="Note 6 66 4" xfId="33406"/>
    <cellStyle name="Note 6 66 4 2" xfId="33407"/>
    <cellStyle name="Note 6 66 5" xfId="33408"/>
    <cellStyle name="Note 6 66 6" xfId="33409"/>
    <cellStyle name="Note 6 66 6 2" xfId="33410"/>
    <cellStyle name="Note 6 66 6 3" xfId="33411"/>
    <cellStyle name="Note 6 66 7" xfId="33397"/>
    <cellStyle name="Note 6 67" xfId="3162"/>
    <cellStyle name="Note 6 67 2" xfId="7335"/>
    <cellStyle name="Note 6 67 2 2" xfId="33414"/>
    <cellStyle name="Note 6 67 2 2 2" xfId="33415"/>
    <cellStyle name="Note 6 67 2 3" xfId="33416"/>
    <cellStyle name="Note 6 67 2 3 2" xfId="33417"/>
    <cellStyle name="Note 6 67 2 4" xfId="33418"/>
    <cellStyle name="Note 6 67 2 5" xfId="33413"/>
    <cellStyle name="Note 6 67 3" xfId="5720"/>
    <cellStyle name="Note 6 67 3 2" xfId="33420"/>
    <cellStyle name="Note 6 67 3 3" xfId="33419"/>
    <cellStyle name="Note 6 67 4" xfId="33421"/>
    <cellStyle name="Note 6 67 4 2" xfId="33422"/>
    <cellStyle name="Note 6 67 5" xfId="33423"/>
    <cellStyle name="Note 6 67 6" xfId="33424"/>
    <cellStyle name="Note 6 67 6 2" xfId="33425"/>
    <cellStyle name="Note 6 67 6 3" xfId="33426"/>
    <cellStyle name="Note 6 67 7" xfId="33412"/>
    <cellStyle name="Note 6 68" xfId="3163"/>
    <cellStyle name="Note 6 68 2" xfId="7336"/>
    <cellStyle name="Note 6 68 2 2" xfId="33429"/>
    <cellStyle name="Note 6 68 2 2 2" xfId="33430"/>
    <cellStyle name="Note 6 68 2 3" xfId="33431"/>
    <cellStyle name="Note 6 68 2 3 2" xfId="33432"/>
    <cellStyle name="Note 6 68 2 4" xfId="33433"/>
    <cellStyle name="Note 6 68 2 5" xfId="33428"/>
    <cellStyle name="Note 6 68 3" xfId="5721"/>
    <cellStyle name="Note 6 68 3 2" xfId="33435"/>
    <cellStyle name="Note 6 68 3 3" xfId="33434"/>
    <cellStyle name="Note 6 68 4" xfId="33436"/>
    <cellStyle name="Note 6 68 4 2" xfId="33437"/>
    <cellStyle name="Note 6 68 5" xfId="33438"/>
    <cellStyle name="Note 6 68 6" xfId="33439"/>
    <cellStyle name="Note 6 68 6 2" xfId="33440"/>
    <cellStyle name="Note 6 68 6 3" xfId="33441"/>
    <cellStyle name="Note 6 68 7" xfId="33427"/>
    <cellStyle name="Note 6 69" xfId="3164"/>
    <cellStyle name="Note 6 69 2" xfId="7337"/>
    <cellStyle name="Note 6 69 2 2" xfId="33444"/>
    <cellStyle name="Note 6 69 2 2 2" xfId="33445"/>
    <cellStyle name="Note 6 69 2 3" xfId="33446"/>
    <cellStyle name="Note 6 69 2 3 2" xfId="33447"/>
    <cellStyle name="Note 6 69 2 4" xfId="33448"/>
    <cellStyle name="Note 6 69 2 5" xfId="33443"/>
    <cellStyle name="Note 6 69 3" xfId="5722"/>
    <cellStyle name="Note 6 69 3 2" xfId="33450"/>
    <cellStyle name="Note 6 69 3 3" xfId="33449"/>
    <cellStyle name="Note 6 69 4" xfId="33451"/>
    <cellStyle name="Note 6 69 4 2" xfId="33452"/>
    <cellStyle name="Note 6 69 5" xfId="33453"/>
    <cellStyle name="Note 6 69 6" xfId="33454"/>
    <cellStyle name="Note 6 69 6 2" xfId="33455"/>
    <cellStyle name="Note 6 69 6 3" xfId="33456"/>
    <cellStyle name="Note 6 69 7" xfId="33442"/>
    <cellStyle name="Note 6 7" xfId="3165"/>
    <cellStyle name="Note 6 7 2" xfId="7338"/>
    <cellStyle name="Note 6 7 2 2" xfId="33459"/>
    <cellStyle name="Note 6 7 2 2 2" xfId="33460"/>
    <cellStyle name="Note 6 7 2 3" xfId="33461"/>
    <cellStyle name="Note 6 7 2 3 2" xfId="33462"/>
    <cellStyle name="Note 6 7 2 4" xfId="33463"/>
    <cellStyle name="Note 6 7 2 5" xfId="33458"/>
    <cellStyle name="Note 6 7 3" xfId="5723"/>
    <cellStyle name="Note 6 7 3 2" xfId="33465"/>
    <cellStyle name="Note 6 7 3 3" xfId="33464"/>
    <cellStyle name="Note 6 7 4" xfId="33466"/>
    <cellStyle name="Note 6 7 4 2" xfId="33467"/>
    <cellStyle name="Note 6 7 5" xfId="33468"/>
    <cellStyle name="Note 6 7 6" xfId="33469"/>
    <cellStyle name="Note 6 7 6 2" xfId="33470"/>
    <cellStyle name="Note 6 7 6 3" xfId="33471"/>
    <cellStyle name="Note 6 7 7" xfId="33457"/>
    <cellStyle name="Note 6 70" xfId="3166"/>
    <cellStyle name="Note 6 70 2" xfId="7339"/>
    <cellStyle name="Note 6 70 2 2" xfId="33474"/>
    <cellStyle name="Note 6 70 2 2 2" xfId="33475"/>
    <cellStyle name="Note 6 70 2 3" xfId="33476"/>
    <cellStyle name="Note 6 70 2 3 2" xfId="33477"/>
    <cellStyle name="Note 6 70 2 4" xfId="33478"/>
    <cellStyle name="Note 6 70 2 5" xfId="33473"/>
    <cellStyle name="Note 6 70 3" xfId="5724"/>
    <cellStyle name="Note 6 70 3 2" xfId="33480"/>
    <cellStyle name="Note 6 70 3 3" xfId="33479"/>
    <cellStyle name="Note 6 70 4" xfId="33481"/>
    <cellStyle name="Note 6 70 4 2" xfId="33482"/>
    <cellStyle name="Note 6 70 5" xfId="33483"/>
    <cellStyle name="Note 6 70 6" xfId="33484"/>
    <cellStyle name="Note 6 70 6 2" xfId="33485"/>
    <cellStyle name="Note 6 70 6 3" xfId="33486"/>
    <cellStyle name="Note 6 70 7" xfId="33472"/>
    <cellStyle name="Note 6 71" xfId="3167"/>
    <cellStyle name="Note 6 71 2" xfId="7340"/>
    <cellStyle name="Note 6 71 2 2" xfId="33489"/>
    <cellStyle name="Note 6 71 2 2 2" xfId="33490"/>
    <cellStyle name="Note 6 71 2 3" xfId="33491"/>
    <cellStyle name="Note 6 71 2 3 2" xfId="33492"/>
    <cellStyle name="Note 6 71 2 4" xfId="33493"/>
    <cellStyle name="Note 6 71 2 5" xfId="33488"/>
    <cellStyle name="Note 6 71 3" xfId="5725"/>
    <cellStyle name="Note 6 71 3 2" xfId="33495"/>
    <cellStyle name="Note 6 71 3 3" xfId="33494"/>
    <cellStyle name="Note 6 71 4" xfId="33496"/>
    <cellStyle name="Note 6 71 4 2" xfId="33497"/>
    <cellStyle name="Note 6 71 5" xfId="33498"/>
    <cellStyle name="Note 6 71 6" xfId="33499"/>
    <cellStyle name="Note 6 71 6 2" xfId="33500"/>
    <cellStyle name="Note 6 71 6 3" xfId="33501"/>
    <cellStyle name="Note 6 71 7" xfId="33487"/>
    <cellStyle name="Note 6 72" xfId="3168"/>
    <cellStyle name="Note 6 72 2" xfId="7341"/>
    <cellStyle name="Note 6 72 2 2" xfId="33504"/>
    <cellStyle name="Note 6 72 2 2 2" xfId="33505"/>
    <cellStyle name="Note 6 72 2 3" xfId="33506"/>
    <cellStyle name="Note 6 72 2 3 2" xfId="33507"/>
    <cellStyle name="Note 6 72 2 4" xfId="33508"/>
    <cellStyle name="Note 6 72 2 5" xfId="33503"/>
    <cellStyle name="Note 6 72 3" xfId="5726"/>
    <cellStyle name="Note 6 72 3 2" xfId="33510"/>
    <cellStyle name="Note 6 72 3 3" xfId="33509"/>
    <cellStyle name="Note 6 72 4" xfId="33511"/>
    <cellStyle name="Note 6 72 4 2" xfId="33512"/>
    <cellStyle name="Note 6 72 5" xfId="33513"/>
    <cellStyle name="Note 6 72 6" xfId="33514"/>
    <cellStyle name="Note 6 72 6 2" xfId="33515"/>
    <cellStyle name="Note 6 72 6 3" xfId="33516"/>
    <cellStyle name="Note 6 72 7" xfId="33502"/>
    <cellStyle name="Note 6 73" xfId="3169"/>
    <cellStyle name="Note 6 73 2" xfId="7342"/>
    <cellStyle name="Note 6 73 2 2" xfId="33519"/>
    <cellStyle name="Note 6 73 2 2 2" xfId="33520"/>
    <cellStyle name="Note 6 73 2 3" xfId="33521"/>
    <cellStyle name="Note 6 73 2 3 2" xfId="33522"/>
    <cellStyle name="Note 6 73 2 4" xfId="33523"/>
    <cellStyle name="Note 6 73 2 5" xfId="33518"/>
    <cellStyle name="Note 6 73 3" xfId="5727"/>
    <cellStyle name="Note 6 73 3 2" xfId="33525"/>
    <cellStyle name="Note 6 73 3 3" xfId="33524"/>
    <cellStyle name="Note 6 73 4" xfId="33526"/>
    <cellStyle name="Note 6 73 4 2" xfId="33527"/>
    <cellStyle name="Note 6 73 5" xfId="33528"/>
    <cellStyle name="Note 6 73 6" xfId="33529"/>
    <cellStyle name="Note 6 73 6 2" xfId="33530"/>
    <cellStyle name="Note 6 73 6 3" xfId="33531"/>
    <cellStyle name="Note 6 73 7" xfId="33517"/>
    <cellStyle name="Note 6 74" xfId="3170"/>
    <cellStyle name="Note 6 74 2" xfId="7343"/>
    <cellStyle name="Note 6 74 2 2" xfId="33534"/>
    <cellStyle name="Note 6 74 2 2 2" xfId="33535"/>
    <cellStyle name="Note 6 74 2 3" xfId="33536"/>
    <cellStyle name="Note 6 74 2 3 2" xfId="33537"/>
    <cellStyle name="Note 6 74 2 4" xfId="33538"/>
    <cellStyle name="Note 6 74 2 5" xfId="33533"/>
    <cellStyle name="Note 6 74 3" xfId="5728"/>
    <cellStyle name="Note 6 74 3 2" xfId="33540"/>
    <cellStyle name="Note 6 74 3 3" xfId="33539"/>
    <cellStyle name="Note 6 74 4" xfId="33541"/>
    <cellStyle name="Note 6 74 4 2" xfId="33542"/>
    <cellStyle name="Note 6 74 5" xfId="33543"/>
    <cellStyle name="Note 6 74 6" xfId="33544"/>
    <cellStyle name="Note 6 74 6 2" xfId="33545"/>
    <cellStyle name="Note 6 74 6 3" xfId="33546"/>
    <cellStyle name="Note 6 74 7" xfId="33532"/>
    <cellStyle name="Note 6 75" xfId="3171"/>
    <cellStyle name="Note 6 75 2" xfId="7344"/>
    <cellStyle name="Note 6 75 2 2" xfId="33549"/>
    <cellStyle name="Note 6 75 2 2 2" xfId="33550"/>
    <cellStyle name="Note 6 75 2 3" xfId="33551"/>
    <cellStyle name="Note 6 75 2 3 2" xfId="33552"/>
    <cellStyle name="Note 6 75 2 4" xfId="33553"/>
    <cellStyle name="Note 6 75 2 5" xfId="33548"/>
    <cellStyle name="Note 6 75 3" xfId="5729"/>
    <cellStyle name="Note 6 75 3 2" xfId="33555"/>
    <cellStyle name="Note 6 75 3 3" xfId="33554"/>
    <cellStyle name="Note 6 75 4" xfId="33556"/>
    <cellStyle name="Note 6 75 4 2" xfId="33557"/>
    <cellStyle name="Note 6 75 5" xfId="33558"/>
    <cellStyle name="Note 6 75 6" xfId="33559"/>
    <cellStyle name="Note 6 75 6 2" xfId="33560"/>
    <cellStyle name="Note 6 75 6 3" xfId="33561"/>
    <cellStyle name="Note 6 75 7" xfId="33547"/>
    <cellStyle name="Note 6 76" xfId="3172"/>
    <cellStyle name="Note 6 76 2" xfId="7345"/>
    <cellStyle name="Note 6 76 2 2" xfId="33564"/>
    <cellStyle name="Note 6 76 2 2 2" xfId="33565"/>
    <cellStyle name="Note 6 76 2 3" xfId="33566"/>
    <cellStyle name="Note 6 76 2 3 2" xfId="33567"/>
    <cellStyle name="Note 6 76 2 4" xfId="33568"/>
    <cellStyle name="Note 6 76 2 5" xfId="33563"/>
    <cellStyle name="Note 6 76 3" xfId="5730"/>
    <cellStyle name="Note 6 76 3 2" xfId="33570"/>
    <cellStyle name="Note 6 76 3 3" xfId="33569"/>
    <cellStyle name="Note 6 76 4" xfId="33571"/>
    <cellStyle name="Note 6 76 4 2" xfId="33572"/>
    <cellStyle name="Note 6 76 5" xfId="33573"/>
    <cellStyle name="Note 6 76 6" xfId="33574"/>
    <cellStyle name="Note 6 76 6 2" xfId="33575"/>
    <cellStyle name="Note 6 76 6 3" xfId="33576"/>
    <cellStyle name="Note 6 76 7" xfId="33562"/>
    <cellStyle name="Note 6 77" xfId="3173"/>
    <cellStyle name="Note 6 77 2" xfId="7346"/>
    <cellStyle name="Note 6 77 2 2" xfId="33579"/>
    <cellStyle name="Note 6 77 2 2 2" xfId="33580"/>
    <cellStyle name="Note 6 77 2 3" xfId="33581"/>
    <cellStyle name="Note 6 77 2 3 2" xfId="33582"/>
    <cellStyle name="Note 6 77 2 4" xfId="33583"/>
    <cellStyle name="Note 6 77 2 5" xfId="33578"/>
    <cellStyle name="Note 6 77 3" xfId="5731"/>
    <cellStyle name="Note 6 77 3 2" xfId="33585"/>
    <cellStyle name="Note 6 77 3 3" xfId="33584"/>
    <cellStyle name="Note 6 77 4" xfId="33586"/>
    <cellStyle name="Note 6 77 4 2" xfId="33587"/>
    <cellStyle name="Note 6 77 5" xfId="33588"/>
    <cellStyle name="Note 6 77 6" xfId="33589"/>
    <cellStyle name="Note 6 77 6 2" xfId="33590"/>
    <cellStyle name="Note 6 77 6 3" xfId="33591"/>
    <cellStyle name="Note 6 77 7" xfId="33577"/>
    <cellStyle name="Note 6 78" xfId="3174"/>
    <cellStyle name="Note 6 78 2" xfId="7347"/>
    <cellStyle name="Note 6 78 2 2" xfId="33594"/>
    <cellStyle name="Note 6 78 2 2 2" xfId="33595"/>
    <cellStyle name="Note 6 78 2 3" xfId="33596"/>
    <cellStyle name="Note 6 78 2 3 2" xfId="33597"/>
    <cellStyle name="Note 6 78 2 4" xfId="33598"/>
    <cellStyle name="Note 6 78 2 5" xfId="33593"/>
    <cellStyle name="Note 6 78 3" xfId="5732"/>
    <cellStyle name="Note 6 78 3 2" xfId="33600"/>
    <cellStyle name="Note 6 78 3 3" xfId="33599"/>
    <cellStyle name="Note 6 78 4" xfId="33601"/>
    <cellStyle name="Note 6 78 4 2" xfId="33602"/>
    <cellStyle name="Note 6 78 5" xfId="33603"/>
    <cellStyle name="Note 6 78 6" xfId="33604"/>
    <cellStyle name="Note 6 78 6 2" xfId="33605"/>
    <cellStyle name="Note 6 78 6 3" xfId="33606"/>
    <cellStyle name="Note 6 78 7" xfId="33592"/>
    <cellStyle name="Note 6 79" xfId="3175"/>
    <cellStyle name="Note 6 79 2" xfId="7348"/>
    <cellStyle name="Note 6 79 2 2" xfId="33609"/>
    <cellStyle name="Note 6 79 2 2 2" xfId="33610"/>
    <cellStyle name="Note 6 79 2 3" xfId="33611"/>
    <cellStyle name="Note 6 79 2 3 2" xfId="33612"/>
    <cellStyle name="Note 6 79 2 4" xfId="33613"/>
    <cellStyle name="Note 6 79 2 5" xfId="33608"/>
    <cellStyle name="Note 6 79 3" xfId="5733"/>
    <cellStyle name="Note 6 79 3 2" xfId="33615"/>
    <cellStyle name="Note 6 79 3 3" xfId="33614"/>
    <cellStyle name="Note 6 79 4" xfId="33616"/>
    <cellStyle name="Note 6 79 4 2" xfId="33617"/>
    <cellStyle name="Note 6 79 5" xfId="33618"/>
    <cellStyle name="Note 6 79 6" xfId="33619"/>
    <cellStyle name="Note 6 79 6 2" xfId="33620"/>
    <cellStyle name="Note 6 79 6 3" xfId="33621"/>
    <cellStyle name="Note 6 79 7" xfId="33607"/>
    <cellStyle name="Note 6 8" xfId="3176"/>
    <cellStyle name="Note 6 8 2" xfId="7349"/>
    <cellStyle name="Note 6 8 2 2" xfId="33624"/>
    <cellStyle name="Note 6 8 2 2 2" xfId="33625"/>
    <cellStyle name="Note 6 8 2 3" xfId="33626"/>
    <cellStyle name="Note 6 8 2 3 2" xfId="33627"/>
    <cellStyle name="Note 6 8 2 4" xfId="33628"/>
    <cellStyle name="Note 6 8 2 5" xfId="33623"/>
    <cellStyle name="Note 6 8 3" xfId="5734"/>
    <cellStyle name="Note 6 8 3 2" xfId="33630"/>
    <cellStyle name="Note 6 8 3 3" xfId="33629"/>
    <cellStyle name="Note 6 8 4" xfId="33631"/>
    <cellStyle name="Note 6 8 4 2" xfId="33632"/>
    <cellStyle name="Note 6 8 5" xfId="33633"/>
    <cellStyle name="Note 6 8 6" xfId="33634"/>
    <cellStyle name="Note 6 8 6 2" xfId="33635"/>
    <cellStyle name="Note 6 8 6 3" xfId="33636"/>
    <cellStyle name="Note 6 8 7" xfId="33622"/>
    <cellStyle name="Note 6 80" xfId="3177"/>
    <cellStyle name="Note 6 80 2" xfId="7350"/>
    <cellStyle name="Note 6 80 2 2" xfId="33639"/>
    <cellStyle name="Note 6 80 2 2 2" xfId="33640"/>
    <cellStyle name="Note 6 80 2 3" xfId="33641"/>
    <cellStyle name="Note 6 80 2 3 2" xfId="33642"/>
    <cellStyle name="Note 6 80 2 4" xfId="33643"/>
    <cellStyle name="Note 6 80 2 5" xfId="33638"/>
    <cellStyle name="Note 6 80 3" xfId="5735"/>
    <cellStyle name="Note 6 80 3 2" xfId="33645"/>
    <cellStyle name="Note 6 80 3 3" xfId="33644"/>
    <cellStyle name="Note 6 80 4" xfId="33646"/>
    <cellStyle name="Note 6 80 4 2" xfId="33647"/>
    <cellStyle name="Note 6 80 5" xfId="33648"/>
    <cellStyle name="Note 6 80 6" xfId="33649"/>
    <cellStyle name="Note 6 80 6 2" xfId="33650"/>
    <cellStyle name="Note 6 80 6 3" xfId="33651"/>
    <cellStyle name="Note 6 80 7" xfId="33637"/>
    <cellStyle name="Note 6 81" xfId="3178"/>
    <cellStyle name="Note 6 81 2" xfId="7351"/>
    <cellStyle name="Note 6 81 2 2" xfId="33654"/>
    <cellStyle name="Note 6 81 2 2 2" xfId="33655"/>
    <cellStyle name="Note 6 81 2 3" xfId="33656"/>
    <cellStyle name="Note 6 81 2 3 2" xfId="33657"/>
    <cellStyle name="Note 6 81 2 4" xfId="33658"/>
    <cellStyle name="Note 6 81 2 5" xfId="33653"/>
    <cellStyle name="Note 6 81 3" xfId="5736"/>
    <cellStyle name="Note 6 81 3 2" xfId="33660"/>
    <cellStyle name="Note 6 81 3 3" xfId="33659"/>
    <cellStyle name="Note 6 81 4" xfId="33661"/>
    <cellStyle name="Note 6 81 4 2" xfId="33662"/>
    <cellStyle name="Note 6 81 5" xfId="33663"/>
    <cellStyle name="Note 6 81 6" xfId="33664"/>
    <cellStyle name="Note 6 81 6 2" xfId="33665"/>
    <cellStyle name="Note 6 81 6 3" xfId="33666"/>
    <cellStyle name="Note 6 81 7" xfId="33652"/>
    <cellStyle name="Note 6 82" xfId="3179"/>
    <cellStyle name="Note 6 82 2" xfId="7352"/>
    <cellStyle name="Note 6 82 2 2" xfId="33669"/>
    <cellStyle name="Note 6 82 2 2 2" xfId="33670"/>
    <cellStyle name="Note 6 82 2 3" xfId="33671"/>
    <cellStyle name="Note 6 82 2 3 2" xfId="33672"/>
    <cellStyle name="Note 6 82 2 4" xfId="33673"/>
    <cellStyle name="Note 6 82 2 5" xfId="33668"/>
    <cellStyle name="Note 6 82 3" xfId="5737"/>
    <cellStyle name="Note 6 82 3 2" xfId="33675"/>
    <cellStyle name="Note 6 82 3 3" xfId="33674"/>
    <cellStyle name="Note 6 82 4" xfId="33676"/>
    <cellStyle name="Note 6 82 4 2" xfId="33677"/>
    <cellStyle name="Note 6 82 5" xfId="33678"/>
    <cellStyle name="Note 6 82 6" xfId="33679"/>
    <cellStyle name="Note 6 82 6 2" xfId="33680"/>
    <cellStyle name="Note 6 82 6 3" xfId="33681"/>
    <cellStyle name="Note 6 82 7" xfId="33667"/>
    <cellStyle name="Note 6 83" xfId="3180"/>
    <cellStyle name="Note 6 83 2" xfId="7353"/>
    <cellStyle name="Note 6 83 2 2" xfId="33684"/>
    <cellStyle name="Note 6 83 2 2 2" xfId="33685"/>
    <cellStyle name="Note 6 83 2 3" xfId="33686"/>
    <cellStyle name="Note 6 83 2 3 2" xfId="33687"/>
    <cellStyle name="Note 6 83 2 4" xfId="33688"/>
    <cellStyle name="Note 6 83 2 5" xfId="33683"/>
    <cellStyle name="Note 6 83 3" xfId="5738"/>
    <cellStyle name="Note 6 83 3 2" xfId="33690"/>
    <cellStyle name="Note 6 83 3 3" xfId="33689"/>
    <cellStyle name="Note 6 83 4" xfId="33691"/>
    <cellStyle name="Note 6 83 4 2" xfId="33692"/>
    <cellStyle name="Note 6 83 5" xfId="33693"/>
    <cellStyle name="Note 6 83 6" xfId="33694"/>
    <cellStyle name="Note 6 83 6 2" xfId="33695"/>
    <cellStyle name="Note 6 83 6 3" xfId="33696"/>
    <cellStyle name="Note 6 83 7" xfId="33682"/>
    <cellStyle name="Note 6 84" xfId="3181"/>
    <cellStyle name="Note 6 84 2" xfId="7354"/>
    <cellStyle name="Note 6 84 2 2" xfId="33699"/>
    <cellStyle name="Note 6 84 2 2 2" xfId="33700"/>
    <cellStyle name="Note 6 84 2 3" xfId="33701"/>
    <cellStyle name="Note 6 84 2 3 2" xfId="33702"/>
    <cellStyle name="Note 6 84 2 4" xfId="33703"/>
    <cellStyle name="Note 6 84 2 5" xfId="33698"/>
    <cellStyle name="Note 6 84 3" xfId="5739"/>
    <cellStyle name="Note 6 84 3 2" xfId="33705"/>
    <cellStyle name="Note 6 84 3 3" xfId="33704"/>
    <cellStyle name="Note 6 84 4" xfId="33706"/>
    <cellStyle name="Note 6 84 4 2" xfId="33707"/>
    <cellStyle name="Note 6 84 5" xfId="33708"/>
    <cellStyle name="Note 6 84 6" xfId="33709"/>
    <cellStyle name="Note 6 84 6 2" xfId="33710"/>
    <cellStyle name="Note 6 84 6 3" xfId="33711"/>
    <cellStyle name="Note 6 84 7" xfId="33697"/>
    <cellStyle name="Note 6 85" xfId="3182"/>
    <cellStyle name="Note 6 85 2" xfId="7355"/>
    <cellStyle name="Note 6 85 2 2" xfId="33714"/>
    <cellStyle name="Note 6 85 2 2 2" xfId="33715"/>
    <cellStyle name="Note 6 85 2 3" xfId="33716"/>
    <cellStyle name="Note 6 85 2 3 2" xfId="33717"/>
    <cellStyle name="Note 6 85 2 4" xfId="33718"/>
    <cellStyle name="Note 6 85 2 5" xfId="33713"/>
    <cellStyle name="Note 6 85 3" xfId="5740"/>
    <cellStyle name="Note 6 85 3 2" xfId="33720"/>
    <cellStyle name="Note 6 85 3 3" xfId="33719"/>
    <cellStyle name="Note 6 85 4" xfId="33721"/>
    <cellStyle name="Note 6 85 4 2" xfId="33722"/>
    <cellStyle name="Note 6 85 5" xfId="33723"/>
    <cellStyle name="Note 6 85 6" xfId="33724"/>
    <cellStyle name="Note 6 85 6 2" xfId="33725"/>
    <cellStyle name="Note 6 85 6 3" xfId="33726"/>
    <cellStyle name="Note 6 85 7" xfId="33712"/>
    <cellStyle name="Note 6 86" xfId="3183"/>
    <cellStyle name="Note 6 86 2" xfId="7356"/>
    <cellStyle name="Note 6 86 2 2" xfId="33729"/>
    <cellStyle name="Note 6 86 2 2 2" xfId="33730"/>
    <cellStyle name="Note 6 86 2 3" xfId="33731"/>
    <cellStyle name="Note 6 86 2 3 2" xfId="33732"/>
    <cellStyle name="Note 6 86 2 4" xfId="33733"/>
    <cellStyle name="Note 6 86 2 5" xfId="33728"/>
    <cellStyle name="Note 6 86 3" xfId="5741"/>
    <cellStyle name="Note 6 86 3 2" xfId="33735"/>
    <cellStyle name="Note 6 86 3 3" xfId="33734"/>
    <cellStyle name="Note 6 86 4" xfId="33736"/>
    <cellStyle name="Note 6 86 4 2" xfId="33737"/>
    <cellStyle name="Note 6 86 5" xfId="33738"/>
    <cellStyle name="Note 6 86 6" xfId="33739"/>
    <cellStyle name="Note 6 86 6 2" xfId="33740"/>
    <cellStyle name="Note 6 86 6 3" xfId="33741"/>
    <cellStyle name="Note 6 86 7" xfId="33727"/>
    <cellStyle name="Note 6 87" xfId="3184"/>
    <cellStyle name="Note 6 87 2" xfId="7357"/>
    <cellStyle name="Note 6 87 2 2" xfId="33744"/>
    <cellStyle name="Note 6 87 2 2 2" xfId="33745"/>
    <cellStyle name="Note 6 87 2 3" xfId="33746"/>
    <cellStyle name="Note 6 87 2 3 2" xfId="33747"/>
    <cellStyle name="Note 6 87 2 4" xfId="33748"/>
    <cellStyle name="Note 6 87 2 5" xfId="33743"/>
    <cellStyle name="Note 6 87 3" xfId="5742"/>
    <cellStyle name="Note 6 87 3 2" xfId="33750"/>
    <cellStyle name="Note 6 87 3 3" xfId="33749"/>
    <cellStyle name="Note 6 87 4" xfId="33751"/>
    <cellStyle name="Note 6 87 4 2" xfId="33752"/>
    <cellStyle name="Note 6 87 5" xfId="33753"/>
    <cellStyle name="Note 6 87 6" xfId="33754"/>
    <cellStyle name="Note 6 87 6 2" xfId="33755"/>
    <cellStyle name="Note 6 87 6 3" xfId="33756"/>
    <cellStyle name="Note 6 87 7" xfId="33742"/>
    <cellStyle name="Note 6 88" xfId="3185"/>
    <cellStyle name="Note 6 88 2" xfId="7358"/>
    <cellStyle name="Note 6 88 2 2" xfId="33759"/>
    <cellStyle name="Note 6 88 2 2 2" xfId="33760"/>
    <cellStyle name="Note 6 88 2 3" xfId="33761"/>
    <cellStyle name="Note 6 88 2 3 2" xfId="33762"/>
    <cellStyle name="Note 6 88 2 4" xfId="33763"/>
    <cellStyle name="Note 6 88 2 5" xfId="33758"/>
    <cellStyle name="Note 6 88 3" xfId="5743"/>
    <cellStyle name="Note 6 88 3 2" xfId="33765"/>
    <cellStyle name="Note 6 88 3 3" xfId="33764"/>
    <cellStyle name="Note 6 88 4" xfId="33766"/>
    <cellStyle name="Note 6 88 4 2" xfId="33767"/>
    <cellStyle name="Note 6 88 5" xfId="33768"/>
    <cellStyle name="Note 6 88 6" xfId="33769"/>
    <cellStyle name="Note 6 88 6 2" xfId="33770"/>
    <cellStyle name="Note 6 88 6 3" xfId="33771"/>
    <cellStyle name="Note 6 88 7" xfId="33757"/>
    <cellStyle name="Note 6 89" xfId="3186"/>
    <cellStyle name="Note 6 89 2" xfId="7359"/>
    <cellStyle name="Note 6 89 2 2" xfId="33774"/>
    <cellStyle name="Note 6 89 2 2 2" xfId="33775"/>
    <cellStyle name="Note 6 89 2 3" xfId="33776"/>
    <cellStyle name="Note 6 89 2 3 2" xfId="33777"/>
    <cellStyle name="Note 6 89 2 4" xfId="33778"/>
    <cellStyle name="Note 6 89 2 5" xfId="33773"/>
    <cellStyle name="Note 6 89 3" xfId="5744"/>
    <cellStyle name="Note 6 89 3 2" xfId="33780"/>
    <cellStyle name="Note 6 89 3 3" xfId="33779"/>
    <cellStyle name="Note 6 89 4" xfId="33781"/>
    <cellStyle name="Note 6 89 4 2" xfId="33782"/>
    <cellStyle name="Note 6 89 5" xfId="33783"/>
    <cellStyle name="Note 6 89 6" xfId="33784"/>
    <cellStyle name="Note 6 89 6 2" xfId="33785"/>
    <cellStyle name="Note 6 89 6 3" xfId="33786"/>
    <cellStyle name="Note 6 89 7" xfId="33772"/>
    <cellStyle name="Note 6 9" xfId="3187"/>
    <cellStyle name="Note 6 9 2" xfId="7360"/>
    <cellStyle name="Note 6 9 2 2" xfId="33789"/>
    <cellStyle name="Note 6 9 2 2 2" xfId="33790"/>
    <cellStyle name="Note 6 9 2 3" xfId="33791"/>
    <cellStyle name="Note 6 9 2 3 2" xfId="33792"/>
    <cellStyle name="Note 6 9 2 4" xfId="33793"/>
    <cellStyle name="Note 6 9 2 5" xfId="33788"/>
    <cellStyle name="Note 6 9 3" xfId="5745"/>
    <cellStyle name="Note 6 9 3 2" xfId="33795"/>
    <cellStyle name="Note 6 9 3 3" xfId="33794"/>
    <cellStyle name="Note 6 9 4" xfId="33796"/>
    <cellStyle name="Note 6 9 4 2" xfId="33797"/>
    <cellStyle name="Note 6 9 5" xfId="33798"/>
    <cellStyle name="Note 6 9 6" xfId="33799"/>
    <cellStyle name="Note 6 9 6 2" xfId="33800"/>
    <cellStyle name="Note 6 9 6 3" xfId="33801"/>
    <cellStyle name="Note 6 9 7" xfId="33787"/>
    <cellStyle name="Note 6 90" xfId="3188"/>
    <cellStyle name="Note 6 90 2" xfId="7361"/>
    <cellStyle name="Note 6 90 2 2" xfId="33804"/>
    <cellStyle name="Note 6 90 2 2 2" xfId="33805"/>
    <cellStyle name="Note 6 90 2 3" xfId="33806"/>
    <cellStyle name="Note 6 90 2 3 2" xfId="33807"/>
    <cellStyle name="Note 6 90 2 4" xfId="33808"/>
    <cellStyle name="Note 6 90 2 5" xfId="33803"/>
    <cellStyle name="Note 6 90 3" xfId="5746"/>
    <cellStyle name="Note 6 90 3 2" xfId="33810"/>
    <cellStyle name="Note 6 90 3 3" xfId="33809"/>
    <cellStyle name="Note 6 90 4" xfId="33811"/>
    <cellStyle name="Note 6 90 4 2" xfId="33812"/>
    <cellStyle name="Note 6 90 5" xfId="33813"/>
    <cellStyle name="Note 6 90 6" xfId="33814"/>
    <cellStyle name="Note 6 90 6 2" xfId="33815"/>
    <cellStyle name="Note 6 90 6 3" xfId="33816"/>
    <cellStyle name="Note 6 90 7" xfId="33802"/>
    <cellStyle name="Note 6 91" xfId="3189"/>
    <cellStyle name="Note 6 91 2" xfId="7362"/>
    <cellStyle name="Note 6 91 2 2" xfId="33819"/>
    <cellStyle name="Note 6 91 2 2 2" xfId="33820"/>
    <cellStyle name="Note 6 91 2 3" xfId="33821"/>
    <cellStyle name="Note 6 91 2 3 2" xfId="33822"/>
    <cellStyle name="Note 6 91 2 4" xfId="33823"/>
    <cellStyle name="Note 6 91 2 5" xfId="33818"/>
    <cellStyle name="Note 6 91 3" xfId="5747"/>
    <cellStyle name="Note 6 91 3 2" xfId="33825"/>
    <cellStyle name="Note 6 91 3 3" xfId="33824"/>
    <cellStyle name="Note 6 91 4" xfId="33826"/>
    <cellStyle name="Note 6 91 4 2" xfId="33827"/>
    <cellStyle name="Note 6 91 5" xfId="33828"/>
    <cellStyle name="Note 6 91 6" xfId="33829"/>
    <cellStyle name="Note 6 91 6 2" xfId="33830"/>
    <cellStyle name="Note 6 91 6 3" xfId="33831"/>
    <cellStyle name="Note 6 91 7" xfId="33817"/>
    <cellStyle name="Note 6 92" xfId="3190"/>
    <cellStyle name="Note 6 92 2" xfId="7363"/>
    <cellStyle name="Note 6 92 2 2" xfId="33834"/>
    <cellStyle name="Note 6 92 2 2 2" xfId="33835"/>
    <cellStyle name="Note 6 92 2 3" xfId="33836"/>
    <cellStyle name="Note 6 92 2 3 2" xfId="33837"/>
    <cellStyle name="Note 6 92 2 4" xfId="33838"/>
    <cellStyle name="Note 6 92 2 5" xfId="33833"/>
    <cellStyle name="Note 6 92 3" xfId="5748"/>
    <cellStyle name="Note 6 92 3 2" xfId="33840"/>
    <cellStyle name="Note 6 92 3 3" xfId="33839"/>
    <cellStyle name="Note 6 92 4" xfId="33841"/>
    <cellStyle name="Note 6 92 4 2" xfId="33842"/>
    <cellStyle name="Note 6 92 5" xfId="33843"/>
    <cellStyle name="Note 6 92 6" xfId="33844"/>
    <cellStyle name="Note 6 92 6 2" xfId="33845"/>
    <cellStyle name="Note 6 92 6 3" xfId="33846"/>
    <cellStyle name="Note 6 92 7" xfId="33832"/>
    <cellStyle name="Note 6 93" xfId="3191"/>
    <cellStyle name="Note 6 93 2" xfId="7364"/>
    <cellStyle name="Note 6 93 2 2" xfId="33849"/>
    <cellStyle name="Note 6 93 2 2 2" xfId="33850"/>
    <cellStyle name="Note 6 93 2 3" xfId="33851"/>
    <cellStyle name="Note 6 93 2 3 2" xfId="33852"/>
    <cellStyle name="Note 6 93 2 4" xfId="33853"/>
    <cellStyle name="Note 6 93 2 5" xfId="33848"/>
    <cellStyle name="Note 6 93 3" xfId="5749"/>
    <cellStyle name="Note 6 93 3 2" xfId="33855"/>
    <cellStyle name="Note 6 93 3 3" xfId="33854"/>
    <cellStyle name="Note 6 93 4" xfId="33856"/>
    <cellStyle name="Note 6 93 4 2" xfId="33857"/>
    <cellStyle name="Note 6 93 5" xfId="33858"/>
    <cellStyle name="Note 6 93 6" xfId="33859"/>
    <cellStyle name="Note 6 93 6 2" xfId="33860"/>
    <cellStyle name="Note 6 93 6 3" xfId="33861"/>
    <cellStyle name="Note 6 93 7" xfId="33847"/>
    <cellStyle name="Note 6 94" xfId="3192"/>
    <cellStyle name="Note 6 94 2" xfId="7365"/>
    <cellStyle name="Note 6 94 2 2" xfId="33864"/>
    <cellStyle name="Note 6 94 2 2 2" xfId="33865"/>
    <cellStyle name="Note 6 94 2 3" xfId="33866"/>
    <cellStyle name="Note 6 94 2 3 2" xfId="33867"/>
    <cellStyle name="Note 6 94 2 4" xfId="33868"/>
    <cellStyle name="Note 6 94 2 5" xfId="33863"/>
    <cellStyle name="Note 6 94 3" xfId="5750"/>
    <cellStyle name="Note 6 94 3 2" xfId="33870"/>
    <cellStyle name="Note 6 94 3 3" xfId="33869"/>
    <cellStyle name="Note 6 94 4" xfId="33871"/>
    <cellStyle name="Note 6 94 4 2" xfId="33872"/>
    <cellStyle name="Note 6 94 5" xfId="33873"/>
    <cellStyle name="Note 6 94 6" xfId="33874"/>
    <cellStyle name="Note 6 94 6 2" xfId="33875"/>
    <cellStyle name="Note 6 94 6 3" xfId="33876"/>
    <cellStyle name="Note 6 94 7" xfId="33862"/>
    <cellStyle name="Note 6 95" xfId="3193"/>
    <cellStyle name="Note 6 95 2" xfId="7366"/>
    <cellStyle name="Note 6 95 2 2" xfId="33879"/>
    <cellStyle name="Note 6 95 2 2 2" xfId="33880"/>
    <cellStyle name="Note 6 95 2 3" xfId="33881"/>
    <cellStyle name="Note 6 95 2 3 2" xfId="33882"/>
    <cellStyle name="Note 6 95 2 4" xfId="33883"/>
    <cellStyle name="Note 6 95 2 5" xfId="33878"/>
    <cellStyle name="Note 6 95 3" xfId="5751"/>
    <cellStyle name="Note 6 95 3 2" xfId="33885"/>
    <cellStyle name="Note 6 95 3 3" xfId="33884"/>
    <cellStyle name="Note 6 95 4" xfId="33886"/>
    <cellStyle name="Note 6 95 4 2" xfId="33887"/>
    <cellStyle name="Note 6 95 5" xfId="33888"/>
    <cellStyle name="Note 6 95 6" xfId="33889"/>
    <cellStyle name="Note 6 95 6 2" xfId="33890"/>
    <cellStyle name="Note 6 95 6 3" xfId="33891"/>
    <cellStyle name="Note 6 95 7" xfId="33877"/>
    <cellStyle name="Note 6 96" xfId="3194"/>
    <cellStyle name="Note 6 96 2" xfId="7367"/>
    <cellStyle name="Note 6 96 2 2" xfId="33894"/>
    <cellStyle name="Note 6 96 2 2 2" xfId="33895"/>
    <cellStyle name="Note 6 96 2 3" xfId="33896"/>
    <cellStyle name="Note 6 96 2 3 2" xfId="33897"/>
    <cellStyle name="Note 6 96 2 4" xfId="33898"/>
    <cellStyle name="Note 6 96 2 5" xfId="33893"/>
    <cellStyle name="Note 6 96 3" xfId="5752"/>
    <cellStyle name="Note 6 96 3 2" xfId="33900"/>
    <cellStyle name="Note 6 96 3 3" xfId="33899"/>
    <cellStyle name="Note 6 96 4" xfId="33901"/>
    <cellStyle name="Note 6 96 4 2" xfId="33902"/>
    <cellStyle name="Note 6 96 5" xfId="33903"/>
    <cellStyle name="Note 6 96 6" xfId="33904"/>
    <cellStyle name="Note 6 96 6 2" xfId="33905"/>
    <cellStyle name="Note 6 96 6 3" xfId="33906"/>
    <cellStyle name="Note 6 96 7" xfId="33892"/>
    <cellStyle name="Note 6 97" xfId="3195"/>
    <cellStyle name="Note 6 97 2" xfId="7368"/>
    <cellStyle name="Note 6 97 2 2" xfId="33909"/>
    <cellStyle name="Note 6 97 2 2 2" xfId="33910"/>
    <cellStyle name="Note 6 97 2 3" xfId="33911"/>
    <cellStyle name="Note 6 97 2 3 2" xfId="33912"/>
    <cellStyle name="Note 6 97 2 4" xfId="33913"/>
    <cellStyle name="Note 6 97 2 5" xfId="33908"/>
    <cellStyle name="Note 6 97 3" xfId="5753"/>
    <cellStyle name="Note 6 97 3 2" xfId="33915"/>
    <cellStyle name="Note 6 97 3 3" xfId="33914"/>
    <cellStyle name="Note 6 97 4" xfId="33916"/>
    <cellStyle name="Note 6 97 4 2" xfId="33917"/>
    <cellStyle name="Note 6 97 5" xfId="33918"/>
    <cellStyle name="Note 6 97 6" xfId="33919"/>
    <cellStyle name="Note 6 97 6 2" xfId="33920"/>
    <cellStyle name="Note 6 97 6 3" xfId="33921"/>
    <cellStyle name="Note 6 97 7" xfId="33907"/>
    <cellStyle name="Note 6 98" xfId="3196"/>
    <cellStyle name="Note 6 98 2" xfId="7369"/>
    <cellStyle name="Note 6 98 2 2" xfId="33924"/>
    <cellStyle name="Note 6 98 2 2 2" xfId="33925"/>
    <cellStyle name="Note 6 98 2 3" xfId="33926"/>
    <cellStyle name="Note 6 98 2 3 2" xfId="33927"/>
    <cellStyle name="Note 6 98 2 4" xfId="33928"/>
    <cellStyle name="Note 6 98 2 5" xfId="33923"/>
    <cellStyle name="Note 6 98 3" xfId="5754"/>
    <cellStyle name="Note 6 98 3 2" xfId="33930"/>
    <cellStyle name="Note 6 98 3 3" xfId="33929"/>
    <cellStyle name="Note 6 98 4" xfId="33931"/>
    <cellStyle name="Note 6 98 4 2" xfId="33932"/>
    <cellStyle name="Note 6 98 5" xfId="33933"/>
    <cellStyle name="Note 6 98 6" xfId="33934"/>
    <cellStyle name="Note 6 98 6 2" xfId="33935"/>
    <cellStyle name="Note 6 98 6 3" xfId="33936"/>
    <cellStyle name="Note 6 98 7" xfId="33922"/>
    <cellStyle name="Note 6 99" xfId="3197"/>
    <cellStyle name="Note 6 99 2" xfId="7370"/>
    <cellStyle name="Note 6 99 2 2" xfId="33939"/>
    <cellStyle name="Note 6 99 2 2 2" xfId="33940"/>
    <cellStyle name="Note 6 99 2 3" xfId="33941"/>
    <cellStyle name="Note 6 99 2 3 2" xfId="33942"/>
    <cellStyle name="Note 6 99 2 4" xfId="33943"/>
    <cellStyle name="Note 6 99 2 5" xfId="33938"/>
    <cellStyle name="Note 6 99 3" xfId="5755"/>
    <cellStyle name="Note 6 99 3 2" xfId="33945"/>
    <cellStyle name="Note 6 99 3 3" xfId="33944"/>
    <cellStyle name="Note 6 99 4" xfId="33946"/>
    <cellStyle name="Note 6 99 4 2" xfId="33947"/>
    <cellStyle name="Note 6 99 5" xfId="33948"/>
    <cellStyle name="Note 6 99 6" xfId="33949"/>
    <cellStyle name="Note 6 99 6 2" xfId="33950"/>
    <cellStyle name="Note 6 99 6 3" xfId="33951"/>
    <cellStyle name="Note 6 99 7" xfId="33937"/>
    <cellStyle name="Note 6_Kent" xfId="3198"/>
    <cellStyle name="Note 60" xfId="33952"/>
    <cellStyle name="Note 60 2" xfId="33953"/>
    <cellStyle name="Note 60 2 2" xfId="33954"/>
    <cellStyle name="Note 60 3" xfId="33955"/>
    <cellStyle name="Note 60 3 2" xfId="33956"/>
    <cellStyle name="Note 60 4" xfId="33957"/>
    <cellStyle name="Note 61" xfId="33958"/>
    <cellStyle name="Note 61 2" xfId="33959"/>
    <cellStyle name="Note 61 2 2" xfId="33960"/>
    <cellStyle name="Note 61 3" xfId="33961"/>
    <cellStyle name="Note 61 3 2" xfId="33962"/>
    <cellStyle name="Note 61 4" xfId="33963"/>
    <cellStyle name="Note 62" xfId="33964"/>
    <cellStyle name="Note 62 2" xfId="33965"/>
    <cellStyle name="Note 62 2 2" xfId="33966"/>
    <cellStyle name="Note 62 3" xfId="33967"/>
    <cellStyle name="Note 62 3 2" xfId="33968"/>
    <cellStyle name="Note 62 4" xfId="33969"/>
    <cellStyle name="Note 63" xfId="33970"/>
    <cellStyle name="Note 63 2" xfId="33971"/>
    <cellStyle name="Note 63 2 2" xfId="33972"/>
    <cellStyle name="Note 63 3" xfId="33973"/>
    <cellStyle name="Note 63 3 2" xfId="33974"/>
    <cellStyle name="Note 63 4" xfId="33975"/>
    <cellStyle name="Note 64" xfId="33976"/>
    <cellStyle name="Note 64 2" xfId="33977"/>
    <cellStyle name="Note 64 2 2" xfId="33978"/>
    <cellStyle name="Note 64 3" xfId="33979"/>
    <cellStyle name="Note 64 3 2" xfId="33980"/>
    <cellStyle name="Note 64 4" xfId="33981"/>
    <cellStyle name="Note 65" xfId="33982"/>
    <cellStyle name="Note 65 2" xfId="33983"/>
    <cellStyle name="Note 65 2 2" xfId="33984"/>
    <cellStyle name="Note 65 3" xfId="33985"/>
    <cellStyle name="Note 65 3 2" xfId="33986"/>
    <cellStyle name="Note 65 4" xfId="33987"/>
    <cellStyle name="Note 66" xfId="33988"/>
    <cellStyle name="Note 66 2" xfId="33989"/>
    <cellStyle name="Note 66 2 2" xfId="33990"/>
    <cellStyle name="Note 66 3" xfId="33991"/>
    <cellStyle name="Note 66 3 2" xfId="33992"/>
    <cellStyle name="Note 66 4" xfId="33993"/>
    <cellStyle name="Note 67" xfId="33994"/>
    <cellStyle name="Note 67 2" xfId="33995"/>
    <cellStyle name="Note 67 2 2" xfId="33996"/>
    <cellStyle name="Note 67 3" xfId="33997"/>
    <cellStyle name="Note 67 3 2" xfId="33998"/>
    <cellStyle name="Note 67 4" xfId="33999"/>
    <cellStyle name="Note 68" xfId="34000"/>
    <cellStyle name="Note 68 2" xfId="34001"/>
    <cellStyle name="Note 68 2 2" xfId="34002"/>
    <cellStyle name="Note 68 3" xfId="34003"/>
    <cellStyle name="Note 68 3 2" xfId="34004"/>
    <cellStyle name="Note 68 4" xfId="34005"/>
    <cellStyle name="Note 69" xfId="34006"/>
    <cellStyle name="Note 69 2" xfId="34007"/>
    <cellStyle name="Note 69 2 2" xfId="34008"/>
    <cellStyle name="Note 69 3" xfId="34009"/>
    <cellStyle name="Note 69 3 2" xfId="34010"/>
    <cellStyle name="Note 69 4" xfId="34011"/>
    <cellStyle name="Note 7" xfId="3199"/>
    <cellStyle name="Note 7 10" xfId="3200"/>
    <cellStyle name="Note 7 10 2" xfId="7372"/>
    <cellStyle name="Note 7 10 2 2" xfId="34015"/>
    <cellStyle name="Note 7 10 2 2 2" xfId="34016"/>
    <cellStyle name="Note 7 10 2 3" xfId="34017"/>
    <cellStyle name="Note 7 10 2 3 2" xfId="34018"/>
    <cellStyle name="Note 7 10 2 4" xfId="34019"/>
    <cellStyle name="Note 7 10 2 5" xfId="34014"/>
    <cellStyle name="Note 7 10 3" xfId="5757"/>
    <cellStyle name="Note 7 10 3 2" xfId="34021"/>
    <cellStyle name="Note 7 10 3 3" xfId="34020"/>
    <cellStyle name="Note 7 10 4" xfId="34022"/>
    <cellStyle name="Note 7 10 4 2" xfId="34023"/>
    <cellStyle name="Note 7 10 5" xfId="34024"/>
    <cellStyle name="Note 7 10 6" xfId="34025"/>
    <cellStyle name="Note 7 10 6 2" xfId="34026"/>
    <cellStyle name="Note 7 10 6 3" xfId="34027"/>
    <cellStyle name="Note 7 10 7" xfId="34013"/>
    <cellStyle name="Note 7 100" xfId="3201"/>
    <cellStyle name="Note 7 100 2" xfId="7373"/>
    <cellStyle name="Note 7 100 2 2" xfId="34030"/>
    <cellStyle name="Note 7 100 2 2 2" xfId="34031"/>
    <cellStyle name="Note 7 100 2 3" xfId="34032"/>
    <cellStyle name="Note 7 100 2 3 2" xfId="34033"/>
    <cellStyle name="Note 7 100 2 4" xfId="34034"/>
    <cellStyle name="Note 7 100 2 5" xfId="34029"/>
    <cellStyle name="Note 7 100 3" xfId="5758"/>
    <cellStyle name="Note 7 100 3 2" xfId="34036"/>
    <cellStyle name="Note 7 100 3 3" xfId="34035"/>
    <cellStyle name="Note 7 100 4" xfId="34037"/>
    <cellStyle name="Note 7 100 4 2" xfId="34038"/>
    <cellStyle name="Note 7 100 5" xfId="34039"/>
    <cellStyle name="Note 7 100 6" xfId="34040"/>
    <cellStyle name="Note 7 100 6 2" xfId="34041"/>
    <cellStyle name="Note 7 100 6 3" xfId="34042"/>
    <cellStyle name="Note 7 100 7" xfId="34028"/>
    <cellStyle name="Note 7 101" xfId="3202"/>
    <cellStyle name="Note 7 101 2" xfId="7374"/>
    <cellStyle name="Note 7 101 2 2" xfId="34045"/>
    <cellStyle name="Note 7 101 2 2 2" xfId="34046"/>
    <cellStyle name="Note 7 101 2 3" xfId="34047"/>
    <cellStyle name="Note 7 101 2 3 2" xfId="34048"/>
    <cellStyle name="Note 7 101 2 4" xfId="34049"/>
    <cellStyle name="Note 7 101 2 5" xfId="34044"/>
    <cellStyle name="Note 7 101 3" xfId="5759"/>
    <cellStyle name="Note 7 101 3 2" xfId="34051"/>
    <cellStyle name="Note 7 101 3 3" xfId="34050"/>
    <cellStyle name="Note 7 101 4" xfId="34052"/>
    <cellStyle name="Note 7 101 4 2" xfId="34053"/>
    <cellStyle name="Note 7 101 5" xfId="34054"/>
    <cellStyle name="Note 7 101 6" xfId="34055"/>
    <cellStyle name="Note 7 101 6 2" xfId="34056"/>
    <cellStyle name="Note 7 101 6 3" xfId="34057"/>
    <cellStyle name="Note 7 101 7" xfId="34043"/>
    <cellStyle name="Note 7 102" xfId="3203"/>
    <cellStyle name="Note 7 102 2" xfId="7375"/>
    <cellStyle name="Note 7 102 2 2" xfId="34060"/>
    <cellStyle name="Note 7 102 2 2 2" xfId="34061"/>
    <cellStyle name="Note 7 102 2 3" xfId="34062"/>
    <cellStyle name="Note 7 102 2 3 2" xfId="34063"/>
    <cellStyle name="Note 7 102 2 4" xfId="34064"/>
    <cellStyle name="Note 7 102 2 5" xfId="34059"/>
    <cellStyle name="Note 7 102 3" xfId="5760"/>
    <cellStyle name="Note 7 102 3 2" xfId="34066"/>
    <cellStyle name="Note 7 102 3 3" xfId="34065"/>
    <cellStyle name="Note 7 102 4" xfId="34067"/>
    <cellStyle name="Note 7 102 4 2" xfId="34068"/>
    <cellStyle name="Note 7 102 5" xfId="34069"/>
    <cellStyle name="Note 7 102 6" xfId="34070"/>
    <cellStyle name="Note 7 102 6 2" xfId="34071"/>
    <cellStyle name="Note 7 102 6 3" xfId="34072"/>
    <cellStyle name="Note 7 102 7" xfId="34058"/>
    <cellStyle name="Note 7 103" xfId="3204"/>
    <cellStyle name="Note 7 103 2" xfId="7376"/>
    <cellStyle name="Note 7 103 2 2" xfId="34075"/>
    <cellStyle name="Note 7 103 2 2 2" xfId="34076"/>
    <cellStyle name="Note 7 103 2 3" xfId="34077"/>
    <cellStyle name="Note 7 103 2 3 2" xfId="34078"/>
    <cellStyle name="Note 7 103 2 4" xfId="34079"/>
    <cellStyle name="Note 7 103 2 5" xfId="34074"/>
    <cellStyle name="Note 7 103 3" xfId="5761"/>
    <cellStyle name="Note 7 103 3 2" xfId="34081"/>
    <cellStyle name="Note 7 103 3 3" xfId="34080"/>
    <cellStyle name="Note 7 103 4" xfId="34082"/>
    <cellStyle name="Note 7 103 4 2" xfId="34083"/>
    <cellStyle name="Note 7 103 5" xfId="34084"/>
    <cellStyle name="Note 7 103 6" xfId="34085"/>
    <cellStyle name="Note 7 103 6 2" xfId="34086"/>
    <cellStyle name="Note 7 103 6 3" xfId="34087"/>
    <cellStyle name="Note 7 103 7" xfId="34073"/>
    <cellStyle name="Note 7 104" xfId="7371"/>
    <cellStyle name="Note 7 104 2" xfId="9087"/>
    <cellStyle name="Note 7 104 2 2" xfId="34090"/>
    <cellStyle name="Note 7 104 2 3" xfId="34089"/>
    <cellStyle name="Note 7 104 3" xfId="34091"/>
    <cellStyle name="Note 7 104 3 2" xfId="34092"/>
    <cellStyle name="Note 7 104 4" xfId="34093"/>
    <cellStyle name="Note 7 104 5" xfId="34088"/>
    <cellStyle name="Note 7 105" xfId="5756"/>
    <cellStyle name="Note 7 105 2" xfId="34095"/>
    <cellStyle name="Note 7 105 3" xfId="34094"/>
    <cellStyle name="Note 7 106" xfId="34096"/>
    <cellStyle name="Note 7 106 2" xfId="34097"/>
    <cellStyle name="Note 7 107" xfId="34098"/>
    <cellStyle name="Note 7 108" xfId="34099"/>
    <cellStyle name="Note 7 108 2" xfId="34100"/>
    <cellStyle name="Note 7 108 3" xfId="34101"/>
    <cellStyle name="Note 7 109" xfId="34012"/>
    <cellStyle name="Note 7 11" xfId="3205"/>
    <cellStyle name="Note 7 11 2" xfId="7377"/>
    <cellStyle name="Note 7 11 2 2" xfId="34104"/>
    <cellStyle name="Note 7 11 2 2 2" xfId="34105"/>
    <cellStyle name="Note 7 11 2 3" xfId="34106"/>
    <cellStyle name="Note 7 11 2 3 2" xfId="34107"/>
    <cellStyle name="Note 7 11 2 4" xfId="34108"/>
    <cellStyle name="Note 7 11 2 5" xfId="34103"/>
    <cellStyle name="Note 7 11 3" xfId="5762"/>
    <cellStyle name="Note 7 11 3 2" xfId="34110"/>
    <cellStyle name="Note 7 11 3 3" xfId="34109"/>
    <cellStyle name="Note 7 11 4" xfId="34111"/>
    <cellStyle name="Note 7 11 4 2" xfId="34112"/>
    <cellStyle name="Note 7 11 5" xfId="34113"/>
    <cellStyle name="Note 7 11 6" xfId="34114"/>
    <cellStyle name="Note 7 11 6 2" xfId="34115"/>
    <cellStyle name="Note 7 11 6 3" xfId="34116"/>
    <cellStyle name="Note 7 11 7" xfId="34102"/>
    <cellStyle name="Note 7 12" xfId="3206"/>
    <cellStyle name="Note 7 12 2" xfId="7378"/>
    <cellStyle name="Note 7 12 2 2" xfId="34119"/>
    <cellStyle name="Note 7 12 2 2 2" xfId="34120"/>
    <cellStyle name="Note 7 12 2 3" xfId="34121"/>
    <cellStyle name="Note 7 12 2 3 2" xfId="34122"/>
    <cellStyle name="Note 7 12 2 4" xfId="34123"/>
    <cellStyle name="Note 7 12 2 5" xfId="34118"/>
    <cellStyle name="Note 7 12 3" xfId="5763"/>
    <cellStyle name="Note 7 12 3 2" xfId="34125"/>
    <cellStyle name="Note 7 12 3 3" xfId="34124"/>
    <cellStyle name="Note 7 12 4" xfId="34126"/>
    <cellStyle name="Note 7 12 4 2" xfId="34127"/>
    <cellStyle name="Note 7 12 5" xfId="34128"/>
    <cellStyle name="Note 7 12 6" xfId="34129"/>
    <cellStyle name="Note 7 12 6 2" xfId="34130"/>
    <cellStyle name="Note 7 12 6 3" xfId="34131"/>
    <cellStyle name="Note 7 12 7" xfId="34117"/>
    <cellStyle name="Note 7 13" xfId="3207"/>
    <cellStyle name="Note 7 13 2" xfId="7379"/>
    <cellStyle name="Note 7 13 2 2" xfId="34134"/>
    <cellStyle name="Note 7 13 2 2 2" xfId="34135"/>
    <cellStyle name="Note 7 13 2 3" xfId="34136"/>
    <cellStyle name="Note 7 13 2 3 2" xfId="34137"/>
    <cellStyle name="Note 7 13 2 4" xfId="34138"/>
    <cellStyle name="Note 7 13 2 5" xfId="34133"/>
    <cellStyle name="Note 7 13 3" xfId="5764"/>
    <cellStyle name="Note 7 13 3 2" xfId="34140"/>
    <cellStyle name="Note 7 13 3 3" xfId="34139"/>
    <cellStyle name="Note 7 13 4" xfId="34141"/>
    <cellStyle name="Note 7 13 4 2" xfId="34142"/>
    <cellStyle name="Note 7 13 5" xfId="34143"/>
    <cellStyle name="Note 7 13 6" xfId="34144"/>
    <cellStyle name="Note 7 13 6 2" xfId="34145"/>
    <cellStyle name="Note 7 13 6 3" xfId="34146"/>
    <cellStyle name="Note 7 13 7" xfId="34132"/>
    <cellStyle name="Note 7 14" xfId="3208"/>
    <cellStyle name="Note 7 14 2" xfId="7380"/>
    <cellStyle name="Note 7 14 2 2" xfId="34149"/>
    <cellStyle name="Note 7 14 2 2 2" xfId="34150"/>
    <cellStyle name="Note 7 14 2 3" xfId="34151"/>
    <cellStyle name="Note 7 14 2 3 2" xfId="34152"/>
    <cellStyle name="Note 7 14 2 4" xfId="34153"/>
    <cellStyle name="Note 7 14 2 5" xfId="34148"/>
    <cellStyle name="Note 7 14 3" xfId="5765"/>
    <cellStyle name="Note 7 14 3 2" xfId="34155"/>
    <cellStyle name="Note 7 14 3 3" xfId="34154"/>
    <cellStyle name="Note 7 14 4" xfId="34156"/>
    <cellStyle name="Note 7 14 4 2" xfId="34157"/>
    <cellStyle name="Note 7 14 5" xfId="34158"/>
    <cellStyle name="Note 7 14 6" xfId="34159"/>
    <cellStyle name="Note 7 14 6 2" xfId="34160"/>
    <cellStyle name="Note 7 14 6 3" xfId="34161"/>
    <cellStyle name="Note 7 14 7" xfId="34147"/>
    <cellStyle name="Note 7 15" xfId="3209"/>
    <cellStyle name="Note 7 15 2" xfId="7381"/>
    <cellStyle name="Note 7 15 2 2" xfId="34164"/>
    <cellStyle name="Note 7 15 2 2 2" xfId="34165"/>
    <cellStyle name="Note 7 15 2 3" xfId="34166"/>
    <cellStyle name="Note 7 15 2 3 2" xfId="34167"/>
    <cellStyle name="Note 7 15 2 4" xfId="34168"/>
    <cellStyle name="Note 7 15 2 5" xfId="34163"/>
    <cellStyle name="Note 7 15 3" xfId="5766"/>
    <cellStyle name="Note 7 15 3 2" xfId="34170"/>
    <cellStyle name="Note 7 15 3 3" xfId="34169"/>
    <cellStyle name="Note 7 15 4" xfId="34171"/>
    <cellStyle name="Note 7 15 4 2" xfId="34172"/>
    <cellStyle name="Note 7 15 5" xfId="34173"/>
    <cellStyle name="Note 7 15 6" xfId="34174"/>
    <cellStyle name="Note 7 15 6 2" xfId="34175"/>
    <cellStyle name="Note 7 15 6 3" xfId="34176"/>
    <cellStyle name="Note 7 15 7" xfId="34162"/>
    <cellStyle name="Note 7 16" xfId="3210"/>
    <cellStyle name="Note 7 16 2" xfId="7382"/>
    <cellStyle name="Note 7 16 2 2" xfId="34179"/>
    <cellStyle name="Note 7 16 2 2 2" xfId="34180"/>
    <cellStyle name="Note 7 16 2 3" xfId="34181"/>
    <cellStyle name="Note 7 16 2 3 2" xfId="34182"/>
    <cellStyle name="Note 7 16 2 4" xfId="34183"/>
    <cellStyle name="Note 7 16 2 5" xfId="34178"/>
    <cellStyle name="Note 7 16 3" xfId="5767"/>
    <cellStyle name="Note 7 16 3 2" xfId="34185"/>
    <cellStyle name="Note 7 16 3 3" xfId="34184"/>
    <cellStyle name="Note 7 16 4" xfId="34186"/>
    <cellStyle name="Note 7 16 4 2" xfId="34187"/>
    <cellStyle name="Note 7 16 5" xfId="34188"/>
    <cellStyle name="Note 7 16 6" xfId="34189"/>
    <cellStyle name="Note 7 16 6 2" xfId="34190"/>
    <cellStyle name="Note 7 16 6 3" xfId="34191"/>
    <cellStyle name="Note 7 16 7" xfId="34177"/>
    <cellStyle name="Note 7 17" xfId="3211"/>
    <cellStyle name="Note 7 17 2" xfId="7383"/>
    <cellStyle name="Note 7 17 2 2" xfId="34194"/>
    <cellStyle name="Note 7 17 2 2 2" xfId="34195"/>
    <cellStyle name="Note 7 17 2 3" xfId="34196"/>
    <cellStyle name="Note 7 17 2 3 2" xfId="34197"/>
    <cellStyle name="Note 7 17 2 4" xfId="34198"/>
    <cellStyle name="Note 7 17 2 5" xfId="34193"/>
    <cellStyle name="Note 7 17 3" xfId="5768"/>
    <cellStyle name="Note 7 17 3 2" xfId="34200"/>
    <cellStyle name="Note 7 17 3 3" xfId="34199"/>
    <cellStyle name="Note 7 17 4" xfId="34201"/>
    <cellStyle name="Note 7 17 4 2" xfId="34202"/>
    <cellStyle name="Note 7 17 5" xfId="34203"/>
    <cellStyle name="Note 7 17 6" xfId="34204"/>
    <cellStyle name="Note 7 17 6 2" xfId="34205"/>
    <cellStyle name="Note 7 17 6 3" xfId="34206"/>
    <cellStyle name="Note 7 17 7" xfId="34192"/>
    <cellStyle name="Note 7 18" xfId="3212"/>
    <cellStyle name="Note 7 18 2" xfId="7384"/>
    <cellStyle name="Note 7 18 2 2" xfId="34209"/>
    <cellStyle name="Note 7 18 2 2 2" xfId="34210"/>
    <cellStyle name="Note 7 18 2 3" xfId="34211"/>
    <cellStyle name="Note 7 18 2 3 2" xfId="34212"/>
    <cellStyle name="Note 7 18 2 4" xfId="34213"/>
    <cellStyle name="Note 7 18 2 5" xfId="34208"/>
    <cellStyle name="Note 7 18 3" xfId="5769"/>
    <cellStyle name="Note 7 18 3 2" xfId="34215"/>
    <cellStyle name="Note 7 18 3 3" xfId="34214"/>
    <cellStyle name="Note 7 18 4" xfId="34216"/>
    <cellStyle name="Note 7 18 4 2" xfId="34217"/>
    <cellStyle name="Note 7 18 5" xfId="34218"/>
    <cellStyle name="Note 7 18 6" xfId="34219"/>
    <cellStyle name="Note 7 18 6 2" xfId="34220"/>
    <cellStyle name="Note 7 18 6 3" xfId="34221"/>
    <cellStyle name="Note 7 18 7" xfId="34207"/>
    <cellStyle name="Note 7 19" xfId="3213"/>
    <cellStyle name="Note 7 19 2" xfId="7385"/>
    <cellStyle name="Note 7 19 2 2" xfId="34224"/>
    <cellStyle name="Note 7 19 2 2 2" xfId="34225"/>
    <cellStyle name="Note 7 19 2 3" xfId="34226"/>
    <cellStyle name="Note 7 19 2 3 2" xfId="34227"/>
    <cellStyle name="Note 7 19 2 4" xfId="34228"/>
    <cellStyle name="Note 7 19 2 5" xfId="34223"/>
    <cellStyle name="Note 7 19 3" xfId="5770"/>
    <cellStyle name="Note 7 19 3 2" xfId="34230"/>
    <cellStyle name="Note 7 19 3 3" xfId="34229"/>
    <cellStyle name="Note 7 19 4" xfId="34231"/>
    <cellStyle name="Note 7 19 4 2" xfId="34232"/>
    <cellStyle name="Note 7 19 5" xfId="34233"/>
    <cellStyle name="Note 7 19 6" xfId="34234"/>
    <cellStyle name="Note 7 19 6 2" xfId="34235"/>
    <cellStyle name="Note 7 19 6 3" xfId="34236"/>
    <cellStyle name="Note 7 19 7" xfId="34222"/>
    <cellStyle name="Note 7 2" xfId="3214"/>
    <cellStyle name="Note 7 2 2" xfId="7386"/>
    <cellStyle name="Note 7 2 2 2" xfId="34239"/>
    <cellStyle name="Note 7 2 2 2 2" xfId="34240"/>
    <cellStyle name="Note 7 2 2 3" xfId="34241"/>
    <cellStyle name="Note 7 2 2 3 2" xfId="34242"/>
    <cellStyle name="Note 7 2 2 4" xfId="34243"/>
    <cellStyle name="Note 7 2 2 5" xfId="34238"/>
    <cellStyle name="Note 7 2 3" xfId="5771"/>
    <cellStyle name="Note 7 2 3 2" xfId="34245"/>
    <cellStyle name="Note 7 2 3 3" xfId="34244"/>
    <cellStyle name="Note 7 2 4" xfId="34246"/>
    <cellStyle name="Note 7 2 4 2" xfId="34247"/>
    <cellStyle name="Note 7 2 5" xfId="34248"/>
    <cellStyle name="Note 7 2 6" xfId="34249"/>
    <cellStyle name="Note 7 2 6 2" xfId="34250"/>
    <cellStyle name="Note 7 2 6 3" xfId="34251"/>
    <cellStyle name="Note 7 2 7" xfId="34237"/>
    <cellStyle name="Note 7 20" xfId="3215"/>
    <cellStyle name="Note 7 20 2" xfId="7387"/>
    <cellStyle name="Note 7 20 2 2" xfId="34254"/>
    <cellStyle name="Note 7 20 2 2 2" xfId="34255"/>
    <cellStyle name="Note 7 20 2 3" xfId="34256"/>
    <cellStyle name="Note 7 20 2 3 2" xfId="34257"/>
    <cellStyle name="Note 7 20 2 4" xfId="34258"/>
    <cellStyle name="Note 7 20 2 5" xfId="34253"/>
    <cellStyle name="Note 7 20 3" xfId="5772"/>
    <cellStyle name="Note 7 20 3 2" xfId="34260"/>
    <cellStyle name="Note 7 20 3 3" xfId="34259"/>
    <cellStyle name="Note 7 20 4" xfId="34261"/>
    <cellStyle name="Note 7 20 4 2" xfId="34262"/>
    <cellStyle name="Note 7 20 5" xfId="34263"/>
    <cellStyle name="Note 7 20 6" xfId="34264"/>
    <cellStyle name="Note 7 20 6 2" xfId="34265"/>
    <cellStyle name="Note 7 20 6 3" xfId="34266"/>
    <cellStyle name="Note 7 20 7" xfId="34252"/>
    <cellStyle name="Note 7 21" xfId="3216"/>
    <cellStyle name="Note 7 21 2" xfId="7388"/>
    <cellStyle name="Note 7 21 2 2" xfId="34269"/>
    <cellStyle name="Note 7 21 2 2 2" xfId="34270"/>
    <cellStyle name="Note 7 21 2 3" xfId="34271"/>
    <cellStyle name="Note 7 21 2 3 2" xfId="34272"/>
    <cellStyle name="Note 7 21 2 4" xfId="34273"/>
    <cellStyle name="Note 7 21 2 5" xfId="34268"/>
    <cellStyle name="Note 7 21 3" xfId="5773"/>
    <cellStyle name="Note 7 21 3 2" xfId="34275"/>
    <cellStyle name="Note 7 21 3 3" xfId="34274"/>
    <cellStyle name="Note 7 21 4" xfId="34276"/>
    <cellStyle name="Note 7 21 4 2" xfId="34277"/>
    <cellStyle name="Note 7 21 5" xfId="34278"/>
    <cellStyle name="Note 7 21 6" xfId="34279"/>
    <cellStyle name="Note 7 21 6 2" xfId="34280"/>
    <cellStyle name="Note 7 21 6 3" xfId="34281"/>
    <cellStyle name="Note 7 21 7" xfId="34267"/>
    <cellStyle name="Note 7 22" xfId="3217"/>
    <cellStyle name="Note 7 22 2" xfId="7389"/>
    <cellStyle name="Note 7 22 2 2" xfId="34284"/>
    <cellStyle name="Note 7 22 2 2 2" xfId="34285"/>
    <cellStyle name="Note 7 22 2 3" xfId="34286"/>
    <cellStyle name="Note 7 22 2 3 2" xfId="34287"/>
    <cellStyle name="Note 7 22 2 4" xfId="34288"/>
    <cellStyle name="Note 7 22 2 5" xfId="34283"/>
    <cellStyle name="Note 7 22 3" xfId="5774"/>
    <cellStyle name="Note 7 22 3 2" xfId="34290"/>
    <cellStyle name="Note 7 22 3 3" xfId="34289"/>
    <cellStyle name="Note 7 22 4" xfId="34291"/>
    <cellStyle name="Note 7 22 4 2" xfId="34292"/>
    <cellStyle name="Note 7 22 5" xfId="34293"/>
    <cellStyle name="Note 7 22 6" xfId="34294"/>
    <cellStyle name="Note 7 22 6 2" xfId="34295"/>
    <cellStyle name="Note 7 22 6 3" xfId="34296"/>
    <cellStyle name="Note 7 22 7" xfId="34282"/>
    <cellStyle name="Note 7 23" xfId="3218"/>
    <cellStyle name="Note 7 23 2" xfId="7390"/>
    <cellStyle name="Note 7 23 2 2" xfId="34299"/>
    <cellStyle name="Note 7 23 2 2 2" xfId="34300"/>
    <cellStyle name="Note 7 23 2 3" xfId="34301"/>
    <cellStyle name="Note 7 23 2 3 2" xfId="34302"/>
    <cellStyle name="Note 7 23 2 4" xfId="34303"/>
    <cellStyle name="Note 7 23 2 5" xfId="34298"/>
    <cellStyle name="Note 7 23 3" xfId="5775"/>
    <cellStyle name="Note 7 23 3 2" xfId="34305"/>
    <cellStyle name="Note 7 23 3 3" xfId="34304"/>
    <cellStyle name="Note 7 23 4" xfId="34306"/>
    <cellStyle name="Note 7 23 4 2" xfId="34307"/>
    <cellStyle name="Note 7 23 5" xfId="34308"/>
    <cellStyle name="Note 7 23 6" xfId="34309"/>
    <cellStyle name="Note 7 23 6 2" xfId="34310"/>
    <cellStyle name="Note 7 23 6 3" xfId="34311"/>
    <cellStyle name="Note 7 23 7" xfId="34297"/>
    <cellStyle name="Note 7 24" xfId="3219"/>
    <cellStyle name="Note 7 24 2" xfId="7391"/>
    <cellStyle name="Note 7 24 2 2" xfId="34314"/>
    <cellStyle name="Note 7 24 2 2 2" xfId="34315"/>
    <cellStyle name="Note 7 24 2 3" xfId="34316"/>
    <cellStyle name="Note 7 24 2 3 2" xfId="34317"/>
    <cellStyle name="Note 7 24 2 4" xfId="34318"/>
    <cellStyle name="Note 7 24 2 5" xfId="34313"/>
    <cellStyle name="Note 7 24 3" xfId="5776"/>
    <cellStyle name="Note 7 24 3 2" xfId="34320"/>
    <cellStyle name="Note 7 24 3 3" xfId="34319"/>
    <cellStyle name="Note 7 24 4" xfId="34321"/>
    <cellStyle name="Note 7 24 4 2" xfId="34322"/>
    <cellStyle name="Note 7 24 5" xfId="34323"/>
    <cellStyle name="Note 7 24 6" xfId="34324"/>
    <cellStyle name="Note 7 24 6 2" xfId="34325"/>
    <cellStyle name="Note 7 24 6 3" xfId="34326"/>
    <cellStyle name="Note 7 24 7" xfId="34312"/>
    <cellStyle name="Note 7 25" xfId="3220"/>
    <cellStyle name="Note 7 25 2" xfId="7392"/>
    <cellStyle name="Note 7 25 2 2" xfId="34329"/>
    <cellStyle name="Note 7 25 2 2 2" xfId="34330"/>
    <cellStyle name="Note 7 25 2 3" xfId="34331"/>
    <cellStyle name="Note 7 25 2 3 2" xfId="34332"/>
    <cellStyle name="Note 7 25 2 4" xfId="34333"/>
    <cellStyle name="Note 7 25 2 5" xfId="34328"/>
    <cellStyle name="Note 7 25 3" xfId="5777"/>
    <cellStyle name="Note 7 25 3 2" xfId="34335"/>
    <cellStyle name="Note 7 25 3 3" xfId="34334"/>
    <cellStyle name="Note 7 25 4" xfId="34336"/>
    <cellStyle name="Note 7 25 4 2" xfId="34337"/>
    <cellStyle name="Note 7 25 5" xfId="34338"/>
    <cellStyle name="Note 7 25 6" xfId="34339"/>
    <cellStyle name="Note 7 25 6 2" xfId="34340"/>
    <cellStyle name="Note 7 25 6 3" xfId="34341"/>
    <cellStyle name="Note 7 25 7" xfId="34327"/>
    <cellStyle name="Note 7 26" xfId="3221"/>
    <cellStyle name="Note 7 26 2" xfId="7393"/>
    <cellStyle name="Note 7 26 2 2" xfId="34344"/>
    <cellStyle name="Note 7 26 2 2 2" xfId="34345"/>
    <cellStyle name="Note 7 26 2 3" xfId="34346"/>
    <cellStyle name="Note 7 26 2 3 2" xfId="34347"/>
    <cellStyle name="Note 7 26 2 4" xfId="34348"/>
    <cellStyle name="Note 7 26 2 5" xfId="34343"/>
    <cellStyle name="Note 7 26 3" xfId="5778"/>
    <cellStyle name="Note 7 26 3 2" xfId="34350"/>
    <cellStyle name="Note 7 26 3 3" xfId="34349"/>
    <cellStyle name="Note 7 26 4" xfId="34351"/>
    <cellStyle name="Note 7 26 4 2" xfId="34352"/>
    <cellStyle name="Note 7 26 5" xfId="34353"/>
    <cellStyle name="Note 7 26 6" xfId="34354"/>
    <cellStyle name="Note 7 26 6 2" xfId="34355"/>
    <cellStyle name="Note 7 26 6 3" xfId="34356"/>
    <cellStyle name="Note 7 26 7" xfId="34342"/>
    <cellStyle name="Note 7 27" xfId="3222"/>
    <cellStyle name="Note 7 27 2" xfId="7394"/>
    <cellStyle name="Note 7 27 2 2" xfId="34359"/>
    <cellStyle name="Note 7 27 2 2 2" xfId="34360"/>
    <cellStyle name="Note 7 27 2 3" xfId="34361"/>
    <cellStyle name="Note 7 27 2 3 2" xfId="34362"/>
    <cellStyle name="Note 7 27 2 4" xfId="34363"/>
    <cellStyle name="Note 7 27 2 5" xfId="34358"/>
    <cellStyle name="Note 7 27 3" xfId="5779"/>
    <cellStyle name="Note 7 27 3 2" xfId="34365"/>
    <cellStyle name="Note 7 27 3 3" xfId="34364"/>
    <cellStyle name="Note 7 27 4" xfId="34366"/>
    <cellStyle name="Note 7 27 4 2" xfId="34367"/>
    <cellStyle name="Note 7 27 5" xfId="34368"/>
    <cellStyle name="Note 7 27 6" xfId="34369"/>
    <cellStyle name="Note 7 27 6 2" xfId="34370"/>
    <cellStyle name="Note 7 27 6 3" xfId="34371"/>
    <cellStyle name="Note 7 27 7" xfId="34357"/>
    <cellStyle name="Note 7 28" xfId="3223"/>
    <cellStyle name="Note 7 28 2" xfId="7395"/>
    <cellStyle name="Note 7 28 2 2" xfId="34374"/>
    <cellStyle name="Note 7 28 2 2 2" xfId="34375"/>
    <cellStyle name="Note 7 28 2 3" xfId="34376"/>
    <cellStyle name="Note 7 28 2 3 2" xfId="34377"/>
    <cellStyle name="Note 7 28 2 4" xfId="34378"/>
    <cellStyle name="Note 7 28 2 5" xfId="34373"/>
    <cellStyle name="Note 7 28 3" xfId="5780"/>
    <cellStyle name="Note 7 28 3 2" xfId="34380"/>
    <cellStyle name="Note 7 28 3 3" xfId="34379"/>
    <cellStyle name="Note 7 28 4" xfId="34381"/>
    <cellStyle name="Note 7 28 4 2" xfId="34382"/>
    <cellStyle name="Note 7 28 5" xfId="34383"/>
    <cellStyle name="Note 7 28 6" xfId="34384"/>
    <cellStyle name="Note 7 28 6 2" xfId="34385"/>
    <cellStyle name="Note 7 28 6 3" xfId="34386"/>
    <cellStyle name="Note 7 28 7" xfId="34372"/>
    <cellStyle name="Note 7 29" xfId="3224"/>
    <cellStyle name="Note 7 29 2" xfId="7396"/>
    <cellStyle name="Note 7 29 2 2" xfId="34389"/>
    <cellStyle name="Note 7 29 2 2 2" xfId="34390"/>
    <cellStyle name="Note 7 29 2 3" xfId="34391"/>
    <cellStyle name="Note 7 29 2 3 2" xfId="34392"/>
    <cellStyle name="Note 7 29 2 4" xfId="34393"/>
    <cellStyle name="Note 7 29 2 5" xfId="34388"/>
    <cellStyle name="Note 7 29 3" xfId="5781"/>
    <cellStyle name="Note 7 29 3 2" xfId="34395"/>
    <cellStyle name="Note 7 29 3 3" xfId="34394"/>
    <cellStyle name="Note 7 29 4" xfId="34396"/>
    <cellStyle name="Note 7 29 4 2" xfId="34397"/>
    <cellStyle name="Note 7 29 5" xfId="34398"/>
    <cellStyle name="Note 7 29 6" xfId="34399"/>
    <cellStyle name="Note 7 29 6 2" xfId="34400"/>
    <cellStyle name="Note 7 29 6 3" xfId="34401"/>
    <cellStyle name="Note 7 29 7" xfId="34387"/>
    <cellStyle name="Note 7 3" xfId="3225"/>
    <cellStyle name="Note 7 3 2" xfId="7397"/>
    <cellStyle name="Note 7 3 2 2" xfId="34404"/>
    <cellStyle name="Note 7 3 2 2 2" xfId="34405"/>
    <cellStyle name="Note 7 3 2 3" xfId="34406"/>
    <cellStyle name="Note 7 3 2 3 2" xfId="34407"/>
    <cellStyle name="Note 7 3 2 4" xfId="34408"/>
    <cellStyle name="Note 7 3 2 5" xfId="34403"/>
    <cellStyle name="Note 7 3 3" xfId="5782"/>
    <cellStyle name="Note 7 3 3 2" xfId="34410"/>
    <cellStyle name="Note 7 3 3 3" xfId="34409"/>
    <cellStyle name="Note 7 3 4" xfId="34411"/>
    <cellStyle name="Note 7 3 4 2" xfId="34412"/>
    <cellStyle name="Note 7 3 5" xfId="34413"/>
    <cellStyle name="Note 7 3 6" xfId="34414"/>
    <cellStyle name="Note 7 3 6 2" xfId="34415"/>
    <cellStyle name="Note 7 3 6 3" xfId="34416"/>
    <cellStyle name="Note 7 3 7" xfId="34402"/>
    <cellStyle name="Note 7 30" xfId="3226"/>
    <cellStyle name="Note 7 30 2" xfId="7398"/>
    <cellStyle name="Note 7 30 2 2" xfId="34419"/>
    <cellStyle name="Note 7 30 2 2 2" xfId="34420"/>
    <cellStyle name="Note 7 30 2 3" xfId="34421"/>
    <cellStyle name="Note 7 30 2 3 2" xfId="34422"/>
    <cellStyle name="Note 7 30 2 4" xfId="34423"/>
    <cellStyle name="Note 7 30 2 5" xfId="34418"/>
    <cellStyle name="Note 7 30 3" xfId="5783"/>
    <cellStyle name="Note 7 30 3 2" xfId="34425"/>
    <cellStyle name="Note 7 30 3 3" xfId="34424"/>
    <cellStyle name="Note 7 30 4" xfId="34426"/>
    <cellStyle name="Note 7 30 4 2" xfId="34427"/>
    <cellStyle name="Note 7 30 5" xfId="34428"/>
    <cellStyle name="Note 7 30 6" xfId="34429"/>
    <cellStyle name="Note 7 30 6 2" xfId="34430"/>
    <cellStyle name="Note 7 30 6 3" xfId="34431"/>
    <cellStyle name="Note 7 30 7" xfId="34417"/>
    <cellStyle name="Note 7 31" xfId="3227"/>
    <cellStyle name="Note 7 31 2" xfId="7399"/>
    <cellStyle name="Note 7 31 2 2" xfId="34434"/>
    <cellStyle name="Note 7 31 2 2 2" xfId="34435"/>
    <cellStyle name="Note 7 31 2 3" xfId="34436"/>
    <cellStyle name="Note 7 31 2 3 2" xfId="34437"/>
    <cellStyle name="Note 7 31 2 4" xfId="34438"/>
    <cellStyle name="Note 7 31 2 5" xfId="34433"/>
    <cellStyle name="Note 7 31 3" xfId="5784"/>
    <cellStyle name="Note 7 31 3 2" xfId="34440"/>
    <cellStyle name="Note 7 31 3 3" xfId="34439"/>
    <cellStyle name="Note 7 31 4" xfId="34441"/>
    <cellStyle name="Note 7 31 4 2" xfId="34442"/>
    <cellStyle name="Note 7 31 5" xfId="34443"/>
    <cellStyle name="Note 7 31 6" xfId="34444"/>
    <cellStyle name="Note 7 31 6 2" xfId="34445"/>
    <cellStyle name="Note 7 31 6 3" xfId="34446"/>
    <cellStyle name="Note 7 31 7" xfId="34432"/>
    <cellStyle name="Note 7 32" xfId="3228"/>
    <cellStyle name="Note 7 32 2" xfId="7400"/>
    <cellStyle name="Note 7 32 2 2" xfId="34449"/>
    <cellStyle name="Note 7 32 2 2 2" xfId="34450"/>
    <cellStyle name="Note 7 32 2 3" xfId="34451"/>
    <cellStyle name="Note 7 32 2 3 2" xfId="34452"/>
    <cellStyle name="Note 7 32 2 4" xfId="34453"/>
    <cellStyle name="Note 7 32 2 5" xfId="34448"/>
    <cellStyle name="Note 7 32 3" xfId="5785"/>
    <cellStyle name="Note 7 32 3 2" xfId="34455"/>
    <cellStyle name="Note 7 32 3 3" xfId="34454"/>
    <cellStyle name="Note 7 32 4" xfId="34456"/>
    <cellStyle name="Note 7 32 4 2" xfId="34457"/>
    <cellStyle name="Note 7 32 5" xfId="34458"/>
    <cellStyle name="Note 7 32 6" xfId="34459"/>
    <cellStyle name="Note 7 32 6 2" xfId="34460"/>
    <cellStyle name="Note 7 32 6 3" xfId="34461"/>
    <cellStyle name="Note 7 32 7" xfId="34447"/>
    <cellStyle name="Note 7 33" xfId="3229"/>
    <cellStyle name="Note 7 33 2" xfId="7401"/>
    <cellStyle name="Note 7 33 2 2" xfId="34464"/>
    <cellStyle name="Note 7 33 2 2 2" xfId="34465"/>
    <cellStyle name="Note 7 33 2 3" xfId="34466"/>
    <cellStyle name="Note 7 33 2 3 2" xfId="34467"/>
    <cellStyle name="Note 7 33 2 4" xfId="34468"/>
    <cellStyle name="Note 7 33 2 5" xfId="34463"/>
    <cellStyle name="Note 7 33 3" xfId="5786"/>
    <cellStyle name="Note 7 33 3 2" xfId="34470"/>
    <cellStyle name="Note 7 33 3 3" xfId="34469"/>
    <cellStyle name="Note 7 33 4" xfId="34471"/>
    <cellStyle name="Note 7 33 4 2" xfId="34472"/>
    <cellStyle name="Note 7 33 5" xfId="34473"/>
    <cellStyle name="Note 7 33 6" xfId="34474"/>
    <cellStyle name="Note 7 33 6 2" xfId="34475"/>
    <cellStyle name="Note 7 33 6 3" xfId="34476"/>
    <cellStyle name="Note 7 33 7" xfId="34462"/>
    <cellStyle name="Note 7 34" xfId="3230"/>
    <cellStyle name="Note 7 34 2" xfId="7402"/>
    <cellStyle name="Note 7 34 2 2" xfId="34479"/>
    <cellStyle name="Note 7 34 2 2 2" xfId="34480"/>
    <cellStyle name="Note 7 34 2 3" xfId="34481"/>
    <cellStyle name="Note 7 34 2 3 2" xfId="34482"/>
    <cellStyle name="Note 7 34 2 4" xfId="34483"/>
    <cellStyle name="Note 7 34 2 5" xfId="34478"/>
    <cellStyle name="Note 7 34 3" xfId="5787"/>
    <cellStyle name="Note 7 34 3 2" xfId="34485"/>
    <cellStyle name="Note 7 34 3 3" xfId="34484"/>
    <cellStyle name="Note 7 34 4" xfId="34486"/>
    <cellStyle name="Note 7 34 4 2" xfId="34487"/>
    <cellStyle name="Note 7 34 5" xfId="34488"/>
    <cellStyle name="Note 7 34 6" xfId="34489"/>
    <cellStyle name="Note 7 34 6 2" xfId="34490"/>
    <cellStyle name="Note 7 34 6 3" xfId="34491"/>
    <cellStyle name="Note 7 34 7" xfId="34477"/>
    <cellStyle name="Note 7 35" xfId="3231"/>
    <cellStyle name="Note 7 35 2" xfId="7403"/>
    <cellStyle name="Note 7 35 2 2" xfId="34494"/>
    <cellStyle name="Note 7 35 2 2 2" xfId="34495"/>
    <cellStyle name="Note 7 35 2 3" xfId="34496"/>
    <cellStyle name="Note 7 35 2 3 2" xfId="34497"/>
    <cellStyle name="Note 7 35 2 4" xfId="34498"/>
    <cellStyle name="Note 7 35 2 5" xfId="34493"/>
    <cellStyle name="Note 7 35 3" xfId="5788"/>
    <cellStyle name="Note 7 35 3 2" xfId="34500"/>
    <cellStyle name="Note 7 35 3 3" xfId="34499"/>
    <cellStyle name="Note 7 35 4" xfId="34501"/>
    <cellStyle name="Note 7 35 4 2" xfId="34502"/>
    <cellStyle name="Note 7 35 5" xfId="34503"/>
    <cellStyle name="Note 7 35 6" xfId="34504"/>
    <cellStyle name="Note 7 35 6 2" xfId="34505"/>
    <cellStyle name="Note 7 35 6 3" xfId="34506"/>
    <cellStyle name="Note 7 35 7" xfId="34492"/>
    <cellStyle name="Note 7 36" xfId="3232"/>
    <cellStyle name="Note 7 36 2" xfId="7404"/>
    <cellStyle name="Note 7 36 2 2" xfId="34509"/>
    <cellStyle name="Note 7 36 2 2 2" xfId="34510"/>
    <cellStyle name="Note 7 36 2 3" xfId="34511"/>
    <cellStyle name="Note 7 36 2 3 2" xfId="34512"/>
    <cellStyle name="Note 7 36 2 4" xfId="34513"/>
    <cellStyle name="Note 7 36 2 5" xfId="34508"/>
    <cellStyle name="Note 7 36 3" xfId="5789"/>
    <cellStyle name="Note 7 36 3 2" xfId="34515"/>
    <cellStyle name="Note 7 36 3 3" xfId="34514"/>
    <cellStyle name="Note 7 36 4" xfId="34516"/>
    <cellStyle name="Note 7 36 4 2" xfId="34517"/>
    <cellStyle name="Note 7 36 5" xfId="34518"/>
    <cellStyle name="Note 7 36 6" xfId="34519"/>
    <cellStyle name="Note 7 36 6 2" xfId="34520"/>
    <cellStyle name="Note 7 36 6 3" xfId="34521"/>
    <cellStyle name="Note 7 36 7" xfId="34507"/>
    <cellStyle name="Note 7 37" xfId="3233"/>
    <cellStyle name="Note 7 37 2" xfId="7405"/>
    <cellStyle name="Note 7 37 2 2" xfId="34524"/>
    <cellStyle name="Note 7 37 2 2 2" xfId="34525"/>
    <cellStyle name="Note 7 37 2 3" xfId="34526"/>
    <cellStyle name="Note 7 37 2 3 2" xfId="34527"/>
    <cellStyle name="Note 7 37 2 4" xfId="34528"/>
    <cellStyle name="Note 7 37 2 5" xfId="34523"/>
    <cellStyle name="Note 7 37 3" xfId="5790"/>
    <cellStyle name="Note 7 37 3 2" xfId="34530"/>
    <cellStyle name="Note 7 37 3 3" xfId="34529"/>
    <cellStyle name="Note 7 37 4" xfId="34531"/>
    <cellStyle name="Note 7 37 4 2" xfId="34532"/>
    <cellStyle name="Note 7 37 5" xfId="34533"/>
    <cellStyle name="Note 7 37 6" xfId="34534"/>
    <cellStyle name="Note 7 37 6 2" xfId="34535"/>
    <cellStyle name="Note 7 37 6 3" xfId="34536"/>
    <cellStyle name="Note 7 37 7" xfId="34522"/>
    <cellStyle name="Note 7 38" xfId="3234"/>
    <cellStyle name="Note 7 38 2" xfId="7406"/>
    <cellStyle name="Note 7 38 2 2" xfId="34539"/>
    <cellStyle name="Note 7 38 2 2 2" xfId="34540"/>
    <cellStyle name="Note 7 38 2 3" xfId="34541"/>
    <cellStyle name="Note 7 38 2 3 2" xfId="34542"/>
    <cellStyle name="Note 7 38 2 4" xfId="34543"/>
    <cellStyle name="Note 7 38 2 5" xfId="34538"/>
    <cellStyle name="Note 7 38 3" xfId="5791"/>
    <cellStyle name="Note 7 38 3 2" xfId="34545"/>
    <cellStyle name="Note 7 38 3 3" xfId="34544"/>
    <cellStyle name="Note 7 38 4" xfId="34546"/>
    <cellStyle name="Note 7 38 4 2" xfId="34547"/>
    <cellStyle name="Note 7 38 5" xfId="34548"/>
    <cellStyle name="Note 7 38 6" xfId="34549"/>
    <cellStyle name="Note 7 38 6 2" xfId="34550"/>
    <cellStyle name="Note 7 38 6 3" xfId="34551"/>
    <cellStyle name="Note 7 38 7" xfId="34537"/>
    <cellStyle name="Note 7 39" xfId="3235"/>
    <cellStyle name="Note 7 39 2" xfId="7407"/>
    <cellStyle name="Note 7 39 2 2" xfId="34554"/>
    <cellStyle name="Note 7 39 2 2 2" xfId="34555"/>
    <cellStyle name="Note 7 39 2 3" xfId="34556"/>
    <cellStyle name="Note 7 39 2 3 2" xfId="34557"/>
    <cellStyle name="Note 7 39 2 4" xfId="34558"/>
    <cellStyle name="Note 7 39 2 5" xfId="34553"/>
    <cellStyle name="Note 7 39 3" xfId="5792"/>
    <cellStyle name="Note 7 39 3 2" xfId="34560"/>
    <cellStyle name="Note 7 39 3 3" xfId="34559"/>
    <cellStyle name="Note 7 39 4" xfId="34561"/>
    <cellStyle name="Note 7 39 4 2" xfId="34562"/>
    <cellStyle name="Note 7 39 5" xfId="34563"/>
    <cellStyle name="Note 7 39 6" xfId="34564"/>
    <cellStyle name="Note 7 39 6 2" xfId="34565"/>
    <cellStyle name="Note 7 39 6 3" xfId="34566"/>
    <cellStyle name="Note 7 39 7" xfId="34552"/>
    <cellStyle name="Note 7 4" xfId="3236"/>
    <cellStyle name="Note 7 4 2" xfId="7408"/>
    <cellStyle name="Note 7 4 2 2" xfId="34569"/>
    <cellStyle name="Note 7 4 2 2 2" xfId="34570"/>
    <cellStyle name="Note 7 4 2 3" xfId="34571"/>
    <cellStyle name="Note 7 4 2 3 2" xfId="34572"/>
    <cellStyle name="Note 7 4 2 4" xfId="34573"/>
    <cellStyle name="Note 7 4 2 5" xfId="34568"/>
    <cellStyle name="Note 7 4 3" xfId="5793"/>
    <cellStyle name="Note 7 4 3 2" xfId="34575"/>
    <cellStyle name="Note 7 4 3 3" xfId="34574"/>
    <cellStyle name="Note 7 4 4" xfId="34576"/>
    <cellStyle name="Note 7 4 4 2" xfId="34577"/>
    <cellStyle name="Note 7 4 5" xfId="34578"/>
    <cellStyle name="Note 7 4 6" xfId="34579"/>
    <cellStyle name="Note 7 4 6 2" xfId="34580"/>
    <cellStyle name="Note 7 4 6 3" xfId="34581"/>
    <cellStyle name="Note 7 4 7" xfId="34567"/>
    <cellStyle name="Note 7 40" xfId="3237"/>
    <cellStyle name="Note 7 40 2" xfId="7409"/>
    <cellStyle name="Note 7 40 2 2" xfId="34584"/>
    <cellStyle name="Note 7 40 2 2 2" xfId="34585"/>
    <cellStyle name="Note 7 40 2 3" xfId="34586"/>
    <cellStyle name="Note 7 40 2 3 2" xfId="34587"/>
    <cellStyle name="Note 7 40 2 4" xfId="34588"/>
    <cellStyle name="Note 7 40 2 5" xfId="34583"/>
    <cellStyle name="Note 7 40 3" xfId="5794"/>
    <cellStyle name="Note 7 40 3 2" xfId="34590"/>
    <cellStyle name="Note 7 40 3 3" xfId="34589"/>
    <cellStyle name="Note 7 40 4" xfId="34591"/>
    <cellStyle name="Note 7 40 4 2" xfId="34592"/>
    <cellStyle name="Note 7 40 5" xfId="34593"/>
    <cellStyle name="Note 7 40 6" xfId="34594"/>
    <cellStyle name="Note 7 40 6 2" xfId="34595"/>
    <cellStyle name="Note 7 40 6 3" xfId="34596"/>
    <cellStyle name="Note 7 40 7" xfId="34582"/>
    <cellStyle name="Note 7 41" xfId="3238"/>
    <cellStyle name="Note 7 41 2" xfId="7410"/>
    <cellStyle name="Note 7 41 2 2" xfId="34599"/>
    <cellStyle name="Note 7 41 2 2 2" xfId="34600"/>
    <cellStyle name="Note 7 41 2 3" xfId="34601"/>
    <cellStyle name="Note 7 41 2 3 2" xfId="34602"/>
    <cellStyle name="Note 7 41 2 4" xfId="34603"/>
    <cellStyle name="Note 7 41 2 5" xfId="34598"/>
    <cellStyle name="Note 7 41 3" xfId="5795"/>
    <cellStyle name="Note 7 41 3 2" xfId="34605"/>
    <cellStyle name="Note 7 41 3 3" xfId="34604"/>
    <cellStyle name="Note 7 41 4" xfId="34606"/>
    <cellStyle name="Note 7 41 4 2" xfId="34607"/>
    <cellStyle name="Note 7 41 5" xfId="34608"/>
    <cellStyle name="Note 7 41 6" xfId="34609"/>
    <cellStyle name="Note 7 41 6 2" xfId="34610"/>
    <cellStyle name="Note 7 41 6 3" xfId="34611"/>
    <cellStyle name="Note 7 41 7" xfId="34597"/>
    <cellStyle name="Note 7 42" xfId="3239"/>
    <cellStyle name="Note 7 42 2" xfId="7411"/>
    <cellStyle name="Note 7 42 2 2" xfId="34614"/>
    <cellStyle name="Note 7 42 2 2 2" xfId="34615"/>
    <cellStyle name="Note 7 42 2 3" xfId="34616"/>
    <cellStyle name="Note 7 42 2 3 2" xfId="34617"/>
    <cellStyle name="Note 7 42 2 4" xfId="34618"/>
    <cellStyle name="Note 7 42 2 5" xfId="34613"/>
    <cellStyle name="Note 7 42 3" xfId="5796"/>
    <cellStyle name="Note 7 42 3 2" xfId="34620"/>
    <cellStyle name="Note 7 42 3 3" xfId="34619"/>
    <cellStyle name="Note 7 42 4" xfId="34621"/>
    <cellStyle name="Note 7 42 4 2" xfId="34622"/>
    <cellStyle name="Note 7 42 5" xfId="34623"/>
    <cellStyle name="Note 7 42 6" xfId="34624"/>
    <cellStyle name="Note 7 42 6 2" xfId="34625"/>
    <cellStyle name="Note 7 42 6 3" xfId="34626"/>
    <cellStyle name="Note 7 42 7" xfId="34612"/>
    <cellStyle name="Note 7 43" xfId="3240"/>
    <cellStyle name="Note 7 43 2" xfId="7412"/>
    <cellStyle name="Note 7 43 2 2" xfId="34629"/>
    <cellStyle name="Note 7 43 2 2 2" xfId="34630"/>
    <cellStyle name="Note 7 43 2 3" xfId="34631"/>
    <cellStyle name="Note 7 43 2 3 2" xfId="34632"/>
    <cellStyle name="Note 7 43 2 4" xfId="34633"/>
    <cellStyle name="Note 7 43 2 5" xfId="34628"/>
    <cellStyle name="Note 7 43 3" xfId="5797"/>
    <cellStyle name="Note 7 43 3 2" xfId="34635"/>
    <cellStyle name="Note 7 43 3 3" xfId="34634"/>
    <cellStyle name="Note 7 43 4" xfId="34636"/>
    <cellStyle name="Note 7 43 4 2" xfId="34637"/>
    <cellStyle name="Note 7 43 5" xfId="34638"/>
    <cellStyle name="Note 7 43 6" xfId="34639"/>
    <cellStyle name="Note 7 43 6 2" xfId="34640"/>
    <cellStyle name="Note 7 43 6 3" xfId="34641"/>
    <cellStyle name="Note 7 43 7" xfId="34627"/>
    <cellStyle name="Note 7 44" xfId="3241"/>
    <cellStyle name="Note 7 44 2" xfId="7413"/>
    <cellStyle name="Note 7 44 2 2" xfId="34644"/>
    <cellStyle name="Note 7 44 2 2 2" xfId="34645"/>
    <cellStyle name="Note 7 44 2 3" xfId="34646"/>
    <cellStyle name="Note 7 44 2 3 2" xfId="34647"/>
    <cellStyle name="Note 7 44 2 4" xfId="34648"/>
    <cellStyle name="Note 7 44 2 5" xfId="34643"/>
    <cellStyle name="Note 7 44 3" xfId="5798"/>
    <cellStyle name="Note 7 44 3 2" xfId="34650"/>
    <cellStyle name="Note 7 44 3 3" xfId="34649"/>
    <cellStyle name="Note 7 44 4" xfId="34651"/>
    <cellStyle name="Note 7 44 4 2" xfId="34652"/>
    <cellStyle name="Note 7 44 5" xfId="34653"/>
    <cellStyle name="Note 7 44 6" xfId="34654"/>
    <cellStyle name="Note 7 44 6 2" xfId="34655"/>
    <cellStyle name="Note 7 44 6 3" xfId="34656"/>
    <cellStyle name="Note 7 44 7" xfId="34642"/>
    <cellStyle name="Note 7 45" xfId="3242"/>
    <cellStyle name="Note 7 45 2" xfId="7414"/>
    <cellStyle name="Note 7 45 2 2" xfId="34659"/>
    <cellStyle name="Note 7 45 2 2 2" xfId="34660"/>
    <cellStyle name="Note 7 45 2 3" xfId="34661"/>
    <cellStyle name="Note 7 45 2 3 2" xfId="34662"/>
    <cellStyle name="Note 7 45 2 4" xfId="34663"/>
    <cellStyle name="Note 7 45 2 5" xfId="34658"/>
    <cellStyle name="Note 7 45 3" xfId="5799"/>
    <cellStyle name="Note 7 45 3 2" xfId="34665"/>
    <cellStyle name="Note 7 45 3 3" xfId="34664"/>
    <cellStyle name="Note 7 45 4" xfId="34666"/>
    <cellStyle name="Note 7 45 4 2" xfId="34667"/>
    <cellStyle name="Note 7 45 5" xfId="34668"/>
    <cellStyle name="Note 7 45 6" xfId="34669"/>
    <cellStyle name="Note 7 45 6 2" xfId="34670"/>
    <cellStyle name="Note 7 45 6 3" xfId="34671"/>
    <cellStyle name="Note 7 45 7" xfId="34657"/>
    <cellStyle name="Note 7 46" xfId="3243"/>
    <cellStyle name="Note 7 46 2" xfId="7415"/>
    <cellStyle name="Note 7 46 2 2" xfId="34674"/>
    <cellStyle name="Note 7 46 2 2 2" xfId="34675"/>
    <cellStyle name="Note 7 46 2 3" xfId="34676"/>
    <cellStyle name="Note 7 46 2 3 2" xfId="34677"/>
    <cellStyle name="Note 7 46 2 4" xfId="34678"/>
    <cellStyle name="Note 7 46 2 5" xfId="34673"/>
    <cellStyle name="Note 7 46 3" xfId="5800"/>
    <cellStyle name="Note 7 46 3 2" xfId="34680"/>
    <cellStyle name="Note 7 46 3 3" xfId="34679"/>
    <cellStyle name="Note 7 46 4" xfId="34681"/>
    <cellStyle name="Note 7 46 4 2" xfId="34682"/>
    <cellStyle name="Note 7 46 5" xfId="34683"/>
    <cellStyle name="Note 7 46 6" xfId="34684"/>
    <cellStyle name="Note 7 46 6 2" xfId="34685"/>
    <cellStyle name="Note 7 46 6 3" xfId="34686"/>
    <cellStyle name="Note 7 46 7" xfId="34672"/>
    <cellStyle name="Note 7 47" xfId="3244"/>
    <cellStyle name="Note 7 47 2" xfId="7416"/>
    <cellStyle name="Note 7 47 2 2" xfId="34689"/>
    <cellStyle name="Note 7 47 2 2 2" xfId="34690"/>
    <cellStyle name="Note 7 47 2 3" xfId="34691"/>
    <cellStyle name="Note 7 47 2 3 2" xfId="34692"/>
    <cellStyle name="Note 7 47 2 4" xfId="34693"/>
    <cellStyle name="Note 7 47 2 5" xfId="34688"/>
    <cellStyle name="Note 7 47 3" xfId="5801"/>
    <cellStyle name="Note 7 47 3 2" xfId="34695"/>
    <cellStyle name="Note 7 47 3 3" xfId="34694"/>
    <cellStyle name="Note 7 47 4" xfId="34696"/>
    <cellStyle name="Note 7 47 4 2" xfId="34697"/>
    <cellStyle name="Note 7 47 5" xfId="34698"/>
    <cellStyle name="Note 7 47 6" xfId="34699"/>
    <cellStyle name="Note 7 47 6 2" xfId="34700"/>
    <cellStyle name="Note 7 47 6 3" xfId="34701"/>
    <cellStyle name="Note 7 47 7" xfId="34687"/>
    <cellStyle name="Note 7 48" xfId="3245"/>
    <cellStyle name="Note 7 48 2" xfId="7417"/>
    <cellStyle name="Note 7 48 2 2" xfId="34704"/>
    <cellStyle name="Note 7 48 2 2 2" xfId="34705"/>
    <cellStyle name="Note 7 48 2 3" xfId="34706"/>
    <cellStyle name="Note 7 48 2 3 2" xfId="34707"/>
    <cellStyle name="Note 7 48 2 4" xfId="34708"/>
    <cellStyle name="Note 7 48 2 5" xfId="34703"/>
    <cellStyle name="Note 7 48 3" xfId="5802"/>
    <cellStyle name="Note 7 48 3 2" xfId="34710"/>
    <cellStyle name="Note 7 48 3 3" xfId="34709"/>
    <cellStyle name="Note 7 48 4" xfId="34711"/>
    <cellStyle name="Note 7 48 4 2" xfId="34712"/>
    <cellStyle name="Note 7 48 5" xfId="34713"/>
    <cellStyle name="Note 7 48 6" xfId="34714"/>
    <cellStyle name="Note 7 48 6 2" xfId="34715"/>
    <cellStyle name="Note 7 48 6 3" xfId="34716"/>
    <cellStyle name="Note 7 48 7" xfId="34702"/>
    <cellStyle name="Note 7 49" xfId="3246"/>
    <cellStyle name="Note 7 49 2" xfId="7418"/>
    <cellStyle name="Note 7 49 2 2" xfId="34719"/>
    <cellStyle name="Note 7 49 2 2 2" xfId="34720"/>
    <cellStyle name="Note 7 49 2 3" xfId="34721"/>
    <cellStyle name="Note 7 49 2 3 2" xfId="34722"/>
    <cellStyle name="Note 7 49 2 4" xfId="34723"/>
    <cellStyle name="Note 7 49 2 5" xfId="34718"/>
    <cellStyle name="Note 7 49 3" xfId="5803"/>
    <cellStyle name="Note 7 49 3 2" xfId="34725"/>
    <cellStyle name="Note 7 49 3 3" xfId="34724"/>
    <cellStyle name="Note 7 49 4" xfId="34726"/>
    <cellStyle name="Note 7 49 4 2" xfId="34727"/>
    <cellStyle name="Note 7 49 5" xfId="34728"/>
    <cellStyle name="Note 7 49 6" xfId="34729"/>
    <cellStyle name="Note 7 49 6 2" xfId="34730"/>
    <cellStyle name="Note 7 49 6 3" xfId="34731"/>
    <cellStyle name="Note 7 49 7" xfId="34717"/>
    <cellStyle name="Note 7 5" xfId="3247"/>
    <cellStyle name="Note 7 5 2" xfId="7419"/>
    <cellStyle name="Note 7 5 2 2" xfId="34734"/>
    <cellStyle name="Note 7 5 2 2 2" xfId="34735"/>
    <cellStyle name="Note 7 5 2 3" xfId="34736"/>
    <cellStyle name="Note 7 5 2 3 2" xfId="34737"/>
    <cellStyle name="Note 7 5 2 4" xfId="34738"/>
    <cellStyle name="Note 7 5 2 5" xfId="34733"/>
    <cellStyle name="Note 7 5 3" xfId="5804"/>
    <cellStyle name="Note 7 5 3 2" xfId="34740"/>
    <cellStyle name="Note 7 5 3 3" xfId="34739"/>
    <cellStyle name="Note 7 5 4" xfId="34741"/>
    <cellStyle name="Note 7 5 4 2" xfId="34742"/>
    <cellStyle name="Note 7 5 5" xfId="34743"/>
    <cellStyle name="Note 7 5 6" xfId="34744"/>
    <cellStyle name="Note 7 5 6 2" xfId="34745"/>
    <cellStyle name="Note 7 5 6 3" xfId="34746"/>
    <cellStyle name="Note 7 5 7" xfId="34732"/>
    <cellStyle name="Note 7 50" xfId="3248"/>
    <cellStyle name="Note 7 50 2" xfId="7420"/>
    <cellStyle name="Note 7 50 2 2" xfId="34749"/>
    <cellStyle name="Note 7 50 2 2 2" xfId="34750"/>
    <cellStyle name="Note 7 50 2 3" xfId="34751"/>
    <cellStyle name="Note 7 50 2 3 2" xfId="34752"/>
    <cellStyle name="Note 7 50 2 4" xfId="34753"/>
    <cellStyle name="Note 7 50 2 5" xfId="34748"/>
    <cellStyle name="Note 7 50 3" xfId="5805"/>
    <cellStyle name="Note 7 50 3 2" xfId="34755"/>
    <cellStyle name="Note 7 50 3 3" xfId="34754"/>
    <cellStyle name="Note 7 50 4" xfId="34756"/>
    <cellStyle name="Note 7 50 4 2" xfId="34757"/>
    <cellStyle name="Note 7 50 5" xfId="34758"/>
    <cellStyle name="Note 7 50 6" xfId="34759"/>
    <cellStyle name="Note 7 50 6 2" xfId="34760"/>
    <cellStyle name="Note 7 50 6 3" xfId="34761"/>
    <cellStyle name="Note 7 50 7" xfId="34747"/>
    <cellStyle name="Note 7 51" xfId="3249"/>
    <cellStyle name="Note 7 51 2" xfId="7421"/>
    <cellStyle name="Note 7 51 2 2" xfId="34764"/>
    <cellStyle name="Note 7 51 2 2 2" xfId="34765"/>
    <cellStyle name="Note 7 51 2 3" xfId="34766"/>
    <cellStyle name="Note 7 51 2 3 2" xfId="34767"/>
    <cellStyle name="Note 7 51 2 4" xfId="34768"/>
    <cellStyle name="Note 7 51 2 5" xfId="34763"/>
    <cellStyle name="Note 7 51 3" xfId="5806"/>
    <cellStyle name="Note 7 51 3 2" xfId="34770"/>
    <cellStyle name="Note 7 51 3 3" xfId="34769"/>
    <cellStyle name="Note 7 51 4" xfId="34771"/>
    <cellStyle name="Note 7 51 4 2" xfId="34772"/>
    <cellStyle name="Note 7 51 5" xfId="34773"/>
    <cellStyle name="Note 7 51 6" xfId="34774"/>
    <cellStyle name="Note 7 51 6 2" xfId="34775"/>
    <cellStyle name="Note 7 51 6 3" xfId="34776"/>
    <cellStyle name="Note 7 51 7" xfId="34762"/>
    <cellStyle name="Note 7 52" xfId="3250"/>
    <cellStyle name="Note 7 52 2" xfId="7422"/>
    <cellStyle name="Note 7 52 2 2" xfId="34779"/>
    <cellStyle name="Note 7 52 2 2 2" xfId="34780"/>
    <cellStyle name="Note 7 52 2 3" xfId="34781"/>
    <cellStyle name="Note 7 52 2 3 2" xfId="34782"/>
    <cellStyle name="Note 7 52 2 4" xfId="34783"/>
    <cellStyle name="Note 7 52 2 5" xfId="34778"/>
    <cellStyle name="Note 7 52 3" xfId="5807"/>
    <cellStyle name="Note 7 52 3 2" xfId="34785"/>
    <cellStyle name="Note 7 52 3 3" xfId="34784"/>
    <cellStyle name="Note 7 52 4" xfId="34786"/>
    <cellStyle name="Note 7 52 4 2" xfId="34787"/>
    <cellStyle name="Note 7 52 5" xfId="34788"/>
    <cellStyle name="Note 7 52 6" xfId="34789"/>
    <cellStyle name="Note 7 52 6 2" xfId="34790"/>
    <cellStyle name="Note 7 52 6 3" xfId="34791"/>
    <cellStyle name="Note 7 52 7" xfId="34777"/>
    <cellStyle name="Note 7 53" xfId="3251"/>
    <cellStyle name="Note 7 53 2" xfId="7423"/>
    <cellStyle name="Note 7 53 2 2" xfId="34794"/>
    <cellStyle name="Note 7 53 2 2 2" xfId="34795"/>
    <cellStyle name="Note 7 53 2 3" xfId="34796"/>
    <cellStyle name="Note 7 53 2 3 2" xfId="34797"/>
    <cellStyle name="Note 7 53 2 4" xfId="34798"/>
    <cellStyle name="Note 7 53 2 5" xfId="34793"/>
    <cellStyle name="Note 7 53 3" xfId="5808"/>
    <cellStyle name="Note 7 53 3 2" xfId="34800"/>
    <cellStyle name="Note 7 53 3 3" xfId="34799"/>
    <cellStyle name="Note 7 53 4" xfId="34801"/>
    <cellStyle name="Note 7 53 4 2" xfId="34802"/>
    <cellStyle name="Note 7 53 5" xfId="34803"/>
    <cellStyle name="Note 7 53 6" xfId="34804"/>
    <cellStyle name="Note 7 53 6 2" xfId="34805"/>
    <cellStyle name="Note 7 53 6 3" xfId="34806"/>
    <cellStyle name="Note 7 53 7" xfId="34792"/>
    <cellStyle name="Note 7 54" xfId="3252"/>
    <cellStyle name="Note 7 54 2" xfId="7424"/>
    <cellStyle name="Note 7 54 2 2" xfId="34809"/>
    <cellStyle name="Note 7 54 2 2 2" xfId="34810"/>
    <cellStyle name="Note 7 54 2 3" xfId="34811"/>
    <cellStyle name="Note 7 54 2 3 2" xfId="34812"/>
    <cellStyle name="Note 7 54 2 4" xfId="34813"/>
    <cellStyle name="Note 7 54 2 5" xfId="34808"/>
    <cellStyle name="Note 7 54 3" xfId="5809"/>
    <cellStyle name="Note 7 54 3 2" xfId="34815"/>
    <cellStyle name="Note 7 54 3 3" xfId="34814"/>
    <cellStyle name="Note 7 54 4" xfId="34816"/>
    <cellStyle name="Note 7 54 4 2" xfId="34817"/>
    <cellStyle name="Note 7 54 5" xfId="34818"/>
    <cellStyle name="Note 7 54 6" xfId="34819"/>
    <cellStyle name="Note 7 54 6 2" xfId="34820"/>
    <cellStyle name="Note 7 54 6 3" xfId="34821"/>
    <cellStyle name="Note 7 54 7" xfId="34807"/>
    <cellStyle name="Note 7 55" xfId="3253"/>
    <cellStyle name="Note 7 55 2" xfId="7425"/>
    <cellStyle name="Note 7 55 2 2" xfId="34824"/>
    <cellStyle name="Note 7 55 2 2 2" xfId="34825"/>
    <cellStyle name="Note 7 55 2 3" xfId="34826"/>
    <cellStyle name="Note 7 55 2 3 2" xfId="34827"/>
    <cellStyle name="Note 7 55 2 4" xfId="34828"/>
    <cellStyle name="Note 7 55 2 5" xfId="34823"/>
    <cellStyle name="Note 7 55 3" xfId="5810"/>
    <cellStyle name="Note 7 55 3 2" xfId="34830"/>
    <cellStyle name="Note 7 55 3 3" xfId="34829"/>
    <cellStyle name="Note 7 55 4" xfId="34831"/>
    <cellStyle name="Note 7 55 4 2" xfId="34832"/>
    <cellStyle name="Note 7 55 5" xfId="34833"/>
    <cellStyle name="Note 7 55 6" xfId="34834"/>
    <cellStyle name="Note 7 55 6 2" xfId="34835"/>
    <cellStyle name="Note 7 55 6 3" xfId="34836"/>
    <cellStyle name="Note 7 55 7" xfId="34822"/>
    <cellStyle name="Note 7 56" xfId="3254"/>
    <cellStyle name="Note 7 56 2" xfId="7426"/>
    <cellStyle name="Note 7 56 2 2" xfId="34839"/>
    <cellStyle name="Note 7 56 2 2 2" xfId="34840"/>
    <cellStyle name="Note 7 56 2 3" xfId="34841"/>
    <cellStyle name="Note 7 56 2 3 2" xfId="34842"/>
    <cellStyle name="Note 7 56 2 4" xfId="34843"/>
    <cellStyle name="Note 7 56 2 5" xfId="34838"/>
    <cellStyle name="Note 7 56 3" xfId="5811"/>
    <cellStyle name="Note 7 56 3 2" xfId="34845"/>
    <cellStyle name="Note 7 56 3 3" xfId="34844"/>
    <cellStyle name="Note 7 56 4" xfId="34846"/>
    <cellStyle name="Note 7 56 4 2" xfId="34847"/>
    <cellStyle name="Note 7 56 5" xfId="34848"/>
    <cellStyle name="Note 7 56 6" xfId="34849"/>
    <cellStyle name="Note 7 56 6 2" xfId="34850"/>
    <cellStyle name="Note 7 56 6 3" xfId="34851"/>
    <cellStyle name="Note 7 56 7" xfId="34837"/>
    <cellStyle name="Note 7 57" xfId="3255"/>
    <cellStyle name="Note 7 57 2" xfId="7427"/>
    <cellStyle name="Note 7 57 2 2" xfId="34854"/>
    <cellStyle name="Note 7 57 2 2 2" xfId="34855"/>
    <cellStyle name="Note 7 57 2 3" xfId="34856"/>
    <cellStyle name="Note 7 57 2 3 2" xfId="34857"/>
    <cellStyle name="Note 7 57 2 4" xfId="34858"/>
    <cellStyle name="Note 7 57 2 5" xfId="34853"/>
    <cellStyle name="Note 7 57 3" xfId="5812"/>
    <cellStyle name="Note 7 57 3 2" xfId="34860"/>
    <cellStyle name="Note 7 57 3 3" xfId="34859"/>
    <cellStyle name="Note 7 57 4" xfId="34861"/>
    <cellStyle name="Note 7 57 4 2" xfId="34862"/>
    <cellStyle name="Note 7 57 5" xfId="34863"/>
    <cellStyle name="Note 7 57 6" xfId="34864"/>
    <cellStyle name="Note 7 57 6 2" xfId="34865"/>
    <cellStyle name="Note 7 57 6 3" xfId="34866"/>
    <cellStyle name="Note 7 57 7" xfId="34852"/>
    <cellStyle name="Note 7 58" xfId="3256"/>
    <cellStyle name="Note 7 58 2" xfId="7428"/>
    <cellStyle name="Note 7 58 2 2" xfId="34869"/>
    <cellStyle name="Note 7 58 2 2 2" xfId="34870"/>
    <cellStyle name="Note 7 58 2 3" xfId="34871"/>
    <cellStyle name="Note 7 58 2 3 2" xfId="34872"/>
    <cellStyle name="Note 7 58 2 4" xfId="34873"/>
    <cellStyle name="Note 7 58 2 5" xfId="34868"/>
    <cellStyle name="Note 7 58 3" xfId="5813"/>
    <cellStyle name="Note 7 58 3 2" xfId="34875"/>
    <cellStyle name="Note 7 58 3 3" xfId="34874"/>
    <cellStyle name="Note 7 58 4" xfId="34876"/>
    <cellStyle name="Note 7 58 4 2" xfId="34877"/>
    <cellStyle name="Note 7 58 5" xfId="34878"/>
    <cellStyle name="Note 7 58 6" xfId="34879"/>
    <cellStyle name="Note 7 58 6 2" xfId="34880"/>
    <cellStyle name="Note 7 58 6 3" xfId="34881"/>
    <cellStyle name="Note 7 58 7" xfId="34867"/>
    <cellStyle name="Note 7 59" xfId="3257"/>
    <cellStyle name="Note 7 59 2" xfId="7429"/>
    <cellStyle name="Note 7 59 2 2" xfId="34884"/>
    <cellStyle name="Note 7 59 2 2 2" xfId="34885"/>
    <cellStyle name="Note 7 59 2 3" xfId="34886"/>
    <cellStyle name="Note 7 59 2 3 2" xfId="34887"/>
    <cellStyle name="Note 7 59 2 4" xfId="34888"/>
    <cellStyle name="Note 7 59 2 5" xfId="34883"/>
    <cellStyle name="Note 7 59 3" xfId="5814"/>
    <cellStyle name="Note 7 59 3 2" xfId="34890"/>
    <cellStyle name="Note 7 59 3 3" xfId="34889"/>
    <cellStyle name="Note 7 59 4" xfId="34891"/>
    <cellStyle name="Note 7 59 4 2" xfId="34892"/>
    <cellStyle name="Note 7 59 5" xfId="34893"/>
    <cellStyle name="Note 7 59 6" xfId="34894"/>
    <cellStyle name="Note 7 59 6 2" xfId="34895"/>
    <cellStyle name="Note 7 59 6 3" xfId="34896"/>
    <cellStyle name="Note 7 59 7" xfId="34882"/>
    <cellStyle name="Note 7 6" xfId="3258"/>
    <cellStyle name="Note 7 6 2" xfId="7430"/>
    <cellStyle name="Note 7 6 2 2" xfId="34899"/>
    <cellStyle name="Note 7 6 2 2 2" xfId="34900"/>
    <cellStyle name="Note 7 6 2 3" xfId="34901"/>
    <cellStyle name="Note 7 6 2 3 2" xfId="34902"/>
    <cellStyle name="Note 7 6 2 4" xfId="34903"/>
    <cellStyle name="Note 7 6 2 5" xfId="34898"/>
    <cellStyle name="Note 7 6 3" xfId="5815"/>
    <cellStyle name="Note 7 6 3 2" xfId="34905"/>
    <cellStyle name="Note 7 6 3 3" xfId="34904"/>
    <cellStyle name="Note 7 6 4" xfId="34906"/>
    <cellStyle name="Note 7 6 4 2" xfId="34907"/>
    <cellStyle name="Note 7 6 5" xfId="34908"/>
    <cellStyle name="Note 7 6 6" xfId="34909"/>
    <cellStyle name="Note 7 6 6 2" xfId="34910"/>
    <cellStyle name="Note 7 6 6 3" xfId="34911"/>
    <cellStyle name="Note 7 6 7" xfId="34897"/>
    <cellStyle name="Note 7 60" xfId="3259"/>
    <cellStyle name="Note 7 60 2" xfId="7431"/>
    <cellStyle name="Note 7 60 2 2" xfId="34914"/>
    <cellStyle name="Note 7 60 2 2 2" xfId="34915"/>
    <cellStyle name="Note 7 60 2 3" xfId="34916"/>
    <cellStyle name="Note 7 60 2 3 2" xfId="34917"/>
    <cellStyle name="Note 7 60 2 4" xfId="34918"/>
    <cellStyle name="Note 7 60 2 5" xfId="34913"/>
    <cellStyle name="Note 7 60 3" xfId="5816"/>
    <cellStyle name="Note 7 60 3 2" xfId="34920"/>
    <cellStyle name="Note 7 60 3 3" xfId="34919"/>
    <cellStyle name="Note 7 60 4" xfId="34921"/>
    <cellStyle name="Note 7 60 4 2" xfId="34922"/>
    <cellStyle name="Note 7 60 5" xfId="34923"/>
    <cellStyle name="Note 7 60 6" xfId="34924"/>
    <cellStyle name="Note 7 60 6 2" xfId="34925"/>
    <cellStyle name="Note 7 60 6 3" xfId="34926"/>
    <cellStyle name="Note 7 60 7" xfId="34912"/>
    <cellStyle name="Note 7 61" xfId="3260"/>
    <cellStyle name="Note 7 61 2" xfId="7432"/>
    <cellStyle name="Note 7 61 2 2" xfId="34929"/>
    <cellStyle name="Note 7 61 2 2 2" xfId="34930"/>
    <cellStyle name="Note 7 61 2 3" xfId="34931"/>
    <cellStyle name="Note 7 61 2 3 2" xfId="34932"/>
    <cellStyle name="Note 7 61 2 4" xfId="34933"/>
    <cellStyle name="Note 7 61 2 5" xfId="34928"/>
    <cellStyle name="Note 7 61 3" xfId="5817"/>
    <cellStyle name="Note 7 61 3 2" xfId="34935"/>
    <cellStyle name="Note 7 61 3 3" xfId="34934"/>
    <cellStyle name="Note 7 61 4" xfId="34936"/>
    <cellStyle name="Note 7 61 4 2" xfId="34937"/>
    <cellStyle name="Note 7 61 5" xfId="34938"/>
    <cellStyle name="Note 7 61 6" xfId="34939"/>
    <cellStyle name="Note 7 61 6 2" xfId="34940"/>
    <cellStyle name="Note 7 61 6 3" xfId="34941"/>
    <cellStyle name="Note 7 61 7" xfId="34927"/>
    <cellStyle name="Note 7 62" xfId="3261"/>
    <cellStyle name="Note 7 62 2" xfId="7433"/>
    <cellStyle name="Note 7 62 2 2" xfId="34944"/>
    <cellStyle name="Note 7 62 2 2 2" xfId="34945"/>
    <cellStyle name="Note 7 62 2 3" xfId="34946"/>
    <cellStyle name="Note 7 62 2 3 2" xfId="34947"/>
    <cellStyle name="Note 7 62 2 4" xfId="34948"/>
    <cellStyle name="Note 7 62 2 5" xfId="34943"/>
    <cellStyle name="Note 7 62 3" xfId="5818"/>
    <cellStyle name="Note 7 62 3 2" xfId="34950"/>
    <cellStyle name="Note 7 62 3 3" xfId="34949"/>
    <cellStyle name="Note 7 62 4" xfId="34951"/>
    <cellStyle name="Note 7 62 4 2" xfId="34952"/>
    <cellStyle name="Note 7 62 5" xfId="34953"/>
    <cellStyle name="Note 7 62 6" xfId="34954"/>
    <cellStyle name="Note 7 62 6 2" xfId="34955"/>
    <cellStyle name="Note 7 62 6 3" xfId="34956"/>
    <cellStyle name="Note 7 62 7" xfId="34942"/>
    <cellStyle name="Note 7 63" xfId="3262"/>
    <cellStyle name="Note 7 63 2" xfId="7434"/>
    <cellStyle name="Note 7 63 2 2" xfId="34959"/>
    <cellStyle name="Note 7 63 2 2 2" xfId="34960"/>
    <cellStyle name="Note 7 63 2 3" xfId="34961"/>
    <cellStyle name="Note 7 63 2 3 2" xfId="34962"/>
    <cellStyle name="Note 7 63 2 4" xfId="34963"/>
    <cellStyle name="Note 7 63 2 5" xfId="34958"/>
    <cellStyle name="Note 7 63 3" xfId="5819"/>
    <cellStyle name="Note 7 63 3 2" xfId="34965"/>
    <cellStyle name="Note 7 63 3 3" xfId="34964"/>
    <cellStyle name="Note 7 63 4" xfId="34966"/>
    <cellStyle name="Note 7 63 4 2" xfId="34967"/>
    <cellStyle name="Note 7 63 5" xfId="34968"/>
    <cellStyle name="Note 7 63 6" xfId="34969"/>
    <cellStyle name="Note 7 63 6 2" xfId="34970"/>
    <cellStyle name="Note 7 63 6 3" xfId="34971"/>
    <cellStyle name="Note 7 63 7" xfId="34957"/>
    <cellStyle name="Note 7 64" xfId="3263"/>
    <cellStyle name="Note 7 64 2" xfId="7435"/>
    <cellStyle name="Note 7 64 2 2" xfId="34974"/>
    <cellStyle name="Note 7 64 2 2 2" xfId="34975"/>
    <cellStyle name="Note 7 64 2 3" xfId="34976"/>
    <cellStyle name="Note 7 64 2 3 2" xfId="34977"/>
    <cellStyle name="Note 7 64 2 4" xfId="34978"/>
    <cellStyle name="Note 7 64 2 5" xfId="34973"/>
    <cellStyle name="Note 7 64 3" xfId="5820"/>
    <cellStyle name="Note 7 64 3 2" xfId="34980"/>
    <cellStyle name="Note 7 64 3 3" xfId="34979"/>
    <cellStyle name="Note 7 64 4" xfId="34981"/>
    <cellStyle name="Note 7 64 4 2" xfId="34982"/>
    <cellStyle name="Note 7 64 5" xfId="34983"/>
    <cellStyle name="Note 7 64 6" xfId="34984"/>
    <cellStyle name="Note 7 64 6 2" xfId="34985"/>
    <cellStyle name="Note 7 64 6 3" xfId="34986"/>
    <cellStyle name="Note 7 64 7" xfId="34972"/>
    <cellStyle name="Note 7 65" xfId="3264"/>
    <cellStyle name="Note 7 65 2" xfId="7436"/>
    <cellStyle name="Note 7 65 2 2" xfId="34989"/>
    <cellStyle name="Note 7 65 2 2 2" xfId="34990"/>
    <cellStyle name="Note 7 65 2 3" xfId="34991"/>
    <cellStyle name="Note 7 65 2 3 2" xfId="34992"/>
    <cellStyle name="Note 7 65 2 4" xfId="34993"/>
    <cellStyle name="Note 7 65 2 5" xfId="34988"/>
    <cellStyle name="Note 7 65 3" xfId="5821"/>
    <cellStyle name="Note 7 65 3 2" xfId="34995"/>
    <cellStyle name="Note 7 65 3 3" xfId="34994"/>
    <cellStyle name="Note 7 65 4" xfId="34996"/>
    <cellStyle name="Note 7 65 4 2" xfId="34997"/>
    <cellStyle name="Note 7 65 5" xfId="34998"/>
    <cellStyle name="Note 7 65 6" xfId="34999"/>
    <cellStyle name="Note 7 65 6 2" xfId="35000"/>
    <cellStyle name="Note 7 65 6 3" xfId="35001"/>
    <cellStyle name="Note 7 65 7" xfId="34987"/>
    <cellStyle name="Note 7 66" xfId="3265"/>
    <cellStyle name="Note 7 66 2" xfId="7437"/>
    <cellStyle name="Note 7 66 2 2" xfId="35004"/>
    <cellStyle name="Note 7 66 2 2 2" xfId="35005"/>
    <cellStyle name="Note 7 66 2 3" xfId="35006"/>
    <cellStyle name="Note 7 66 2 3 2" xfId="35007"/>
    <cellStyle name="Note 7 66 2 4" xfId="35008"/>
    <cellStyle name="Note 7 66 2 5" xfId="35003"/>
    <cellStyle name="Note 7 66 3" xfId="5822"/>
    <cellStyle name="Note 7 66 3 2" xfId="35010"/>
    <cellStyle name="Note 7 66 3 3" xfId="35009"/>
    <cellStyle name="Note 7 66 4" xfId="35011"/>
    <cellStyle name="Note 7 66 4 2" xfId="35012"/>
    <cellStyle name="Note 7 66 5" xfId="35013"/>
    <cellStyle name="Note 7 66 6" xfId="35014"/>
    <cellStyle name="Note 7 66 6 2" xfId="35015"/>
    <cellStyle name="Note 7 66 6 3" xfId="35016"/>
    <cellStyle name="Note 7 66 7" xfId="35002"/>
    <cellStyle name="Note 7 67" xfId="3266"/>
    <cellStyle name="Note 7 67 2" xfId="7438"/>
    <cellStyle name="Note 7 67 2 2" xfId="35019"/>
    <cellStyle name="Note 7 67 2 2 2" xfId="35020"/>
    <cellStyle name="Note 7 67 2 3" xfId="35021"/>
    <cellStyle name="Note 7 67 2 3 2" xfId="35022"/>
    <cellStyle name="Note 7 67 2 4" xfId="35023"/>
    <cellStyle name="Note 7 67 2 5" xfId="35018"/>
    <cellStyle name="Note 7 67 3" xfId="5823"/>
    <cellStyle name="Note 7 67 3 2" xfId="35025"/>
    <cellStyle name="Note 7 67 3 3" xfId="35024"/>
    <cellStyle name="Note 7 67 4" xfId="35026"/>
    <cellStyle name="Note 7 67 4 2" xfId="35027"/>
    <cellStyle name="Note 7 67 5" xfId="35028"/>
    <cellStyle name="Note 7 67 6" xfId="35029"/>
    <cellStyle name="Note 7 67 6 2" xfId="35030"/>
    <cellStyle name="Note 7 67 6 3" xfId="35031"/>
    <cellStyle name="Note 7 67 7" xfId="35017"/>
    <cellStyle name="Note 7 68" xfId="3267"/>
    <cellStyle name="Note 7 68 2" xfId="7439"/>
    <cellStyle name="Note 7 68 2 2" xfId="35034"/>
    <cellStyle name="Note 7 68 2 2 2" xfId="35035"/>
    <cellStyle name="Note 7 68 2 3" xfId="35036"/>
    <cellStyle name="Note 7 68 2 3 2" xfId="35037"/>
    <cellStyle name="Note 7 68 2 4" xfId="35038"/>
    <cellStyle name="Note 7 68 2 5" xfId="35033"/>
    <cellStyle name="Note 7 68 3" xfId="5824"/>
    <cellStyle name="Note 7 68 3 2" xfId="35040"/>
    <cellStyle name="Note 7 68 3 3" xfId="35039"/>
    <cellStyle name="Note 7 68 4" xfId="35041"/>
    <cellStyle name="Note 7 68 4 2" xfId="35042"/>
    <cellStyle name="Note 7 68 5" xfId="35043"/>
    <cellStyle name="Note 7 68 6" xfId="35044"/>
    <cellStyle name="Note 7 68 6 2" xfId="35045"/>
    <cellStyle name="Note 7 68 6 3" xfId="35046"/>
    <cellStyle name="Note 7 68 7" xfId="35032"/>
    <cellStyle name="Note 7 69" xfId="3268"/>
    <cellStyle name="Note 7 69 2" xfId="7440"/>
    <cellStyle name="Note 7 69 2 2" xfId="35049"/>
    <cellStyle name="Note 7 69 2 2 2" xfId="35050"/>
    <cellStyle name="Note 7 69 2 3" xfId="35051"/>
    <cellStyle name="Note 7 69 2 3 2" xfId="35052"/>
    <cellStyle name="Note 7 69 2 4" xfId="35053"/>
    <cellStyle name="Note 7 69 2 5" xfId="35048"/>
    <cellStyle name="Note 7 69 3" xfId="5825"/>
    <cellStyle name="Note 7 69 3 2" xfId="35055"/>
    <cellStyle name="Note 7 69 3 3" xfId="35054"/>
    <cellStyle name="Note 7 69 4" xfId="35056"/>
    <cellStyle name="Note 7 69 4 2" xfId="35057"/>
    <cellStyle name="Note 7 69 5" xfId="35058"/>
    <cellStyle name="Note 7 69 6" xfId="35059"/>
    <cellStyle name="Note 7 69 6 2" xfId="35060"/>
    <cellStyle name="Note 7 69 6 3" xfId="35061"/>
    <cellStyle name="Note 7 69 7" xfId="35047"/>
    <cellStyle name="Note 7 7" xfId="3269"/>
    <cellStyle name="Note 7 7 2" xfId="7441"/>
    <cellStyle name="Note 7 7 2 2" xfId="35064"/>
    <cellStyle name="Note 7 7 2 2 2" xfId="35065"/>
    <cellStyle name="Note 7 7 2 3" xfId="35066"/>
    <cellStyle name="Note 7 7 2 3 2" xfId="35067"/>
    <cellStyle name="Note 7 7 2 4" xfId="35068"/>
    <cellStyle name="Note 7 7 2 5" xfId="35063"/>
    <cellStyle name="Note 7 7 3" xfId="5826"/>
    <cellStyle name="Note 7 7 3 2" xfId="35070"/>
    <cellStyle name="Note 7 7 3 3" xfId="35069"/>
    <cellStyle name="Note 7 7 4" xfId="35071"/>
    <cellStyle name="Note 7 7 4 2" xfId="35072"/>
    <cellStyle name="Note 7 7 5" xfId="35073"/>
    <cellStyle name="Note 7 7 6" xfId="35074"/>
    <cellStyle name="Note 7 7 6 2" xfId="35075"/>
    <cellStyle name="Note 7 7 6 3" xfId="35076"/>
    <cellStyle name="Note 7 7 7" xfId="35062"/>
    <cellStyle name="Note 7 70" xfId="3270"/>
    <cellStyle name="Note 7 70 2" xfId="7442"/>
    <cellStyle name="Note 7 70 2 2" xfId="35079"/>
    <cellStyle name="Note 7 70 2 2 2" xfId="35080"/>
    <cellStyle name="Note 7 70 2 3" xfId="35081"/>
    <cellStyle name="Note 7 70 2 3 2" xfId="35082"/>
    <cellStyle name="Note 7 70 2 4" xfId="35083"/>
    <cellStyle name="Note 7 70 2 5" xfId="35078"/>
    <cellStyle name="Note 7 70 3" xfId="5827"/>
    <cellStyle name="Note 7 70 3 2" xfId="35085"/>
    <cellStyle name="Note 7 70 3 3" xfId="35084"/>
    <cellStyle name="Note 7 70 4" xfId="35086"/>
    <cellStyle name="Note 7 70 4 2" xfId="35087"/>
    <cellStyle name="Note 7 70 5" xfId="35088"/>
    <cellStyle name="Note 7 70 6" xfId="35089"/>
    <cellStyle name="Note 7 70 6 2" xfId="35090"/>
    <cellStyle name="Note 7 70 6 3" xfId="35091"/>
    <cellStyle name="Note 7 70 7" xfId="35077"/>
    <cellStyle name="Note 7 71" xfId="3271"/>
    <cellStyle name="Note 7 71 2" xfId="7443"/>
    <cellStyle name="Note 7 71 2 2" xfId="35094"/>
    <cellStyle name="Note 7 71 2 2 2" xfId="35095"/>
    <cellStyle name="Note 7 71 2 3" xfId="35096"/>
    <cellStyle name="Note 7 71 2 3 2" xfId="35097"/>
    <cellStyle name="Note 7 71 2 4" xfId="35098"/>
    <cellStyle name="Note 7 71 2 5" xfId="35093"/>
    <cellStyle name="Note 7 71 3" xfId="5828"/>
    <cellStyle name="Note 7 71 3 2" xfId="35100"/>
    <cellStyle name="Note 7 71 3 3" xfId="35099"/>
    <cellStyle name="Note 7 71 4" xfId="35101"/>
    <cellStyle name="Note 7 71 4 2" xfId="35102"/>
    <cellStyle name="Note 7 71 5" xfId="35103"/>
    <cellStyle name="Note 7 71 6" xfId="35104"/>
    <cellStyle name="Note 7 71 6 2" xfId="35105"/>
    <cellStyle name="Note 7 71 6 3" xfId="35106"/>
    <cellStyle name="Note 7 71 7" xfId="35092"/>
    <cellStyle name="Note 7 72" xfId="3272"/>
    <cellStyle name="Note 7 72 2" xfId="7444"/>
    <cellStyle name="Note 7 72 2 2" xfId="35109"/>
    <cellStyle name="Note 7 72 2 2 2" xfId="35110"/>
    <cellStyle name="Note 7 72 2 3" xfId="35111"/>
    <cellStyle name="Note 7 72 2 3 2" xfId="35112"/>
    <cellStyle name="Note 7 72 2 4" xfId="35113"/>
    <cellStyle name="Note 7 72 2 5" xfId="35108"/>
    <cellStyle name="Note 7 72 3" xfId="5829"/>
    <cellStyle name="Note 7 72 3 2" xfId="35115"/>
    <cellStyle name="Note 7 72 3 3" xfId="35114"/>
    <cellStyle name="Note 7 72 4" xfId="35116"/>
    <cellStyle name="Note 7 72 4 2" xfId="35117"/>
    <cellStyle name="Note 7 72 5" xfId="35118"/>
    <cellStyle name="Note 7 72 6" xfId="35119"/>
    <cellStyle name="Note 7 72 6 2" xfId="35120"/>
    <cellStyle name="Note 7 72 6 3" xfId="35121"/>
    <cellStyle name="Note 7 72 7" xfId="35107"/>
    <cellStyle name="Note 7 73" xfId="3273"/>
    <cellStyle name="Note 7 73 2" xfId="7445"/>
    <cellStyle name="Note 7 73 2 2" xfId="35124"/>
    <cellStyle name="Note 7 73 2 2 2" xfId="35125"/>
    <cellStyle name="Note 7 73 2 3" xfId="35126"/>
    <cellStyle name="Note 7 73 2 3 2" xfId="35127"/>
    <cellStyle name="Note 7 73 2 4" xfId="35128"/>
    <cellStyle name="Note 7 73 2 5" xfId="35123"/>
    <cellStyle name="Note 7 73 3" xfId="5830"/>
    <cellStyle name="Note 7 73 3 2" xfId="35130"/>
    <cellStyle name="Note 7 73 3 3" xfId="35129"/>
    <cellStyle name="Note 7 73 4" xfId="35131"/>
    <cellStyle name="Note 7 73 4 2" xfId="35132"/>
    <cellStyle name="Note 7 73 5" xfId="35133"/>
    <cellStyle name="Note 7 73 6" xfId="35134"/>
    <cellStyle name="Note 7 73 6 2" xfId="35135"/>
    <cellStyle name="Note 7 73 6 3" xfId="35136"/>
    <cellStyle name="Note 7 73 7" xfId="35122"/>
    <cellStyle name="Note 7 74" xfId="3274"/>
    <cellStyle name="Note 7 74 2" xfId="7446"/>
    <cellStyle name="Note 7 74 2 2" xfId="35139"/>
    <cellStyle name="Note 7 74 2 2 2" xfId="35140"/>
    <cellStyle name="Note 7 74 2 3" xfId="35141"/>
    <cellStyle name="Note 7 74 2 3 2" xfId="35142"/>
    <cellStyle name="Note 7 74 2 4" xfId="35143"/>
    <cellStyle name="Note 7 74 2 5" xfId="35138"/>
    <cellStyle name="Note 7 74 3" xfId="5831"/>
    <cellStyle name="Note 7 74 3 2" xfId="35145"/>
    <cellStyle name="Note 7 74 3 3" xfId="35144"/>
    <cellStyle name="Note 7 74 4" xfId="35146"/>
    <cellStyle name="Note 7 74 4 2" xfId="35147"/>
    <cellStyle name="Note 7 74 5" xfId="35148"/>
    <cellStyle name="Note 7 74 6" xfId="35149"/>
    <cellStyle name="Note 7 74 6 2" xfId="35150"/>
    <cellStyle name="Note 7 74 6 3" xfId="35151"/>
    <cellStyle name="Note 7 74 7" xfId="35137"/>
    <cellStyle name="Note 7 75" xfId="3275"/>
    <cellStyle name="Note 7 75 2" xfId="7447"/>
    <cellStyle name="Note 7 75 2 2" xfId="35154"/>
    <cellStyle name="Note 7 75 2 2 2" xfId="35155"/>
    <cellStyle name="Note 7 75 2 3" xfId="35156"/>
    <cellStyle name="Note 7 75 2 3 2" xfId="35157"/>
    <cellStyle name="Note 7 75 2 4" xfId="35158"/>
    <cellStyle name="Note 7 75 2 5" xfId="35153"/>
    <cellStyle name="Note 7 75 3" xfId="5832"/>
    <cellStyle name="Note 7 75 3 2" xfId="35160"/>
    <cellStyle name="Note 7 75 3 3" xfId="35159"/>
    <cellStyle name="Note 7 75 4" xfId="35161"/>
    <cellStyle name="Note 7 75 4 2" xfId="35162"/>
    <cellStyle name="Note 7 75 5" xfId="35163"/>
    <cellStyle name="Note 7 75 6" xfId="35164"/>
    <cellStyle name="Note 7 75 6 2" xfId="35165"/>
    <cellStyle name="Note 7 75 6 3" xfId="35166"/>
    <cellStyle name="Note 7 75 7" xfId="35152"/>
    <cellStyle name="Note 7 76" xfId="3276"/>
    <cellStyle name="Note 7 76 2" xfId="7448"/>
    <cellStyle name="Note 7 76 2 2" xfId="35169"/>
    <cellStyle name="Note 7 76 2 2 2" xfId="35170"/>
    <cellStyle name="Note 7 76 2 3" xfId="35171"/>
    <cellStyle name="Note 7 76 2 3 2" xfId="35172"/>
    <cellStyle name="Note 7 76 2 4" xfId="35173"/>
    <cellStyle name="Note 7 76 2 5" xfId="35168"/>
    <cellStyle name="Note 7 76 3" xfId="5833"/>
    <cellStyle name="Note 7 76 3 2" xfId="35175"/>
    <cellStyle name="Note 7 76 3 3" xfId="35174"/>
    <cellStyle name="Note 7 76 4" xfId="35176"/>
    <cellStyle name="Note 7 76 4 2" xfId="35177"/>
    <cellStyle name="Note 7 76 5" xfId="35178"/>
    <cellStyle name="Note 7 76 6" xfId="35179"/>
    <cellStyle name="Note 7 76 6 2" xfId="35180"/>
    <cellStyle name="Note 7 76 6 3" xfId="35181"/>
    <cellStyle name="Note 7 76 7" xfId="35167"/>
    <cellStyle name="Note 7 77" xfId="3277"/>
    <cellStyle name="Note 7 77 2" xfId="7449"/>
    <cellStyle name="Note 7 77 2 2" xfId="35184"/>
    <cellStyle name="Note 7 77 2 2 2" xfId="35185"/>
    <cellStyle name="Note 7 77 2 3" xfId="35186"/>
    <cellStyle name="Note 7 77 2 3 2" xfId="35187"/>
    <cellStyle name="Note 7 77 2 4" xfId="35188"/>
    <cellStyle name="Note 7 77 2 5" xfId="35183"/>
    <cellStyle name="Note 7 77 3" xfId="5834"/>
    <cellStyle name="Note 7 77 3 2" xfId="35190"/>
    <cellStyle name="Note 7 77 3 3" xfId="35189"/>
    <cellStyle name="Note 7 77 4" xfId="35191"/>
    <cellStyle name="Note 7 77 4 2" xfId="35192"/>
    <cellStyle name="Note 7 77 5" xfId="35193"/>
    <cellStyle name="Note 7 77 6" xfId="35194"/>
    <cellStyle name="Note 7 77 6 2" xfId="35195"/>
    <cellStyle name="Note 7 77 6 3" xfId="35196"/>
    <cellStyle name="Note 7 77 7" xfId="35182"/>
    <cellStyle name="Note 7 78" xfId="3278"/>
    <cellStyle name="Note 7 78 2" xfId="7450"/>
    <cellStyle name="Note 7 78 2 2" xfId="35199"/>
    <cellStyle name="Note 7 78 2 2 2" xfId="35200"/>
    <cellStyle name="Note 7 78 2 3" xfId="35201"/>
    <cellStyle name="Note 7 78 2 3 2" xfId="35202"/>
    <cellStyle name="Note 7 78 2 4" xfId="35203"/>
    <cellStyle name="Note 7 78 2 5" xfId="35198"/>
    <cellStyle name="Note 7 78 3" xfId="5835"/>
    <cellStyle name="Note 7 78 3 2" xfId="35205"/>
    <cellStyle name="Note 7 78 3 3" xfId="35204"/>
    <cellStyle name="Note 7 78 4" xfId="35206"/>
    <cellStyle name="Note 7 78 4 2" xfId="35207"/>
    <cellStyle name="Note 7 78 5" xfId="35208"/>
    <cellStyle name="Note 7 78 6" xfId="35209"/>
    <cellStyle name="Note 7 78 6 2" xfId="35210"/>
    <cellStyle name="Note 7 78 6 3" xfId="35211"/>
    <cellStyle name="Note 7 78 7" xfId="35197"/>
    <cellStyle name="Note 7 79" xfId="3279"/>
    <cellStyle name="Note 7 79 2" xfId="7451"/>
    <cellStyle name="Note 7 79 2 2" xfId="35214"/>
    <cellStyle name="Note 7 79 2 2 2" xfId="35215"/>
    <cellStyle name="Note 7 79 2 3" xfId="35216"/>
    <cellStyle name="Note 7 79 2 3 2" xfId="35217"/>
    <cellStyle name="Note 7 79 2 4" xfId="35218"/>
    <cellStyle name="Note 7 79 2 5" xfId="35213"/>
    <cellStyle name="Note 7 79 3" xfId="5836"/>
    <cellStyle name="Note 7 79 3 2" xfId="35220"/>
    <cellStyle name="Note 7 79 3 3" xfId="35219"/>
    <cellStyle name="Note 7 79 4" xfId="35221"/>
    <cellStyle name="Note 7 79 4 2" xfId="35222"/>
    <cellStyle name="Note 7 79 5" xfId="35223"/>
    <cellStyle name="Note 7 79 6" xfId="35224"/>
    <cellStyle name="Note 7 79 6 2" xfId="35225"/>
    <cellStyle name="Note 7 79 6 3" xfId="35226"/>
    <cellStyle name="Note 7 79 7" xfId="35212"/>
    <cellStyle name="Note 7 8" xfId="3280"/>
    <cellStyle name="Note 7 8 2" xfId="7452"/>
    <cellStyle name="Note 7 8 2 2" xfId="35229"/>
    <cellStyle name="Note 7 8 2 2 2" xfId="35230"/>
    <cellStyle name="Note 7 8 2 3" xfId="35231"/>
    <cellStyle name="Note 7 8 2 3 2" xfId="35232"/>
    <cellStyle name="Note 7 8 2 4" xfId="35233"/>
    <cellStyle name="Note 7 8 2 5" xfId="35228"/>
    <cellStyle name="Note 7 8 3" xfId="5837"/>
    <cellStyle name="Note 7 8 3 2" xfId="35235"/>
    <cellStyle name="Note 7 8 3 3" xfId="35234"/>
    <cellStyle name="Note 7 8 4" xfId="35236"/>
    <cellStyle name="Note 7 8 4 2" xfId="35237"/>
    <cellStyle name="Note 7 8 5" xfId="35238"/>
    <cellStyle name="Note 7 8 6" xfId="35239"/>
    <cellStyle name="Note 7 8 6 2" xfId="35240"/>
    <cellStyle name="Note 7 8 6 3" xfId="35241"/>
    <cellStyle name="Note 7 8 7" xfId="35227"/>
    <cellStyle name="Note 7 80" xfId="3281"/>
    <cellStyle name="Note 7 80 2" xfId="7453"/>
    <cellStyle name="Note 7 80 2 2" xfId="35244"/>
    <cellStyle name="Note 7 80 2 2 2" xfId="35245"/>
    <cellStyle name="Note 7 80 2 3" xfId="35246"/>
    <cellStyle name="Note 7 80 2 3 2" xfId="35247"/>
    <cellStyle name="Note 7 80 2 4" xfId="35248"/>
    <cellStyle name="Note 7 80 2 5" xfId="35243"/>
    <cellStyle name="Note 7 80 3" xfId="5838"/>
    <cellStyle name="Note 7 80 3 2" xfId="35250"/>
    <cellStyle name="Note 7 80 3 3" xfId="35249"/>
    <cellStyle name="Note 7 80 4" xfId="35251"/>
    <cellStyle name="Note 7 80 4 2" xfId="35252"/>
    <cellStyle name="Note 7 80 5" xfId="35253"/>
    <cellStyle name="Note 7 80 6" xfId="35254"/>
    <cellStyle name="Note 7 80 6 2" xfId="35255"/>
    <cellStyle name="Note 7 80 6 3" xfId="35256"/>
    <cellStyle name="Note 7 80 7" xfId="35242"/>
    <cellStyle name="Note 7 81" xfId="3282"/>
    <cellStyle name="Note 7 81 2" xfId="7454"/>
    <cellStyle name="Note 7 81 2 2" xfId="35259"/>
    <cellStyle name="Note 7 81 2 2 2" xfId="35260"/>
    <cellStyle name="Note 7 81 2 3" xfId="35261"/>
    <cellStyle name="Note 7 81 2 3 2" xfId="35262"/>
    <cellStyle name="Note 7 81 2 4" xfId="35263"/>
    <cellStyle name="Note 7 81 2 5" xfId="35258"/>
    <cellStyle name="Note 7 81 3" xfId="5839"/>
    <cellStyle name="Note 7 81 3 2" xfId="35265"/>
    <cellStyle name="Note 7 81 3 3" xfId="35264"/>
    <cellStyle name="Note 7 81 4" xfId="35266"/>
    <cellStyle name="Note 7 81 4 2" xfId="35267"/>
    <cellStyle name="Note 7 81 5" xfId="35268"/>
    <cellStyle name="Note 7 81 6" xfId="35269"/>
    <cellStyle name="Note 7 81 6 2" xfId="35270"/>
    <cellStyle name="Note 7 81 6 3" xfId="35271"/>
    <cellStyle name="Note 7 81 7" xfId="35257"/>
    <cellStyle name="Note 7 82" xfId="3283"/>
    <cellStyle name="Note 7 82 2" xfId="7455"/>
    <cellStyle name="Note 7 82 2 2" xfId="35274"/>
    <cellStyle name="Note 7 82 2 2 2" xfId="35275"/>
    <cellStyle name="Note 7 82 2 3" xfId="35276"/>
    <cellStyle name="Note 7 82 2 3 2" xfId="35277"/>
    <cellStyle name="Note 7 82 2 4" xfId="35278"/>
    <cellStyle name="Note 7 82 2 5" xfId="35273"/>
    <cellStyle name="Note 7 82 3" xfId="5840"/>
    <cellStyle name="Note 7 82 3 2" xfId="35280"/>
    <cellStyle name="Note 7 82 3 3" xfId="35279"/>
    <cellStyle name="Note 7 82 4" xfId="35281"/>
    <cellStyle name="Note 7 82 4 2" xfId="35282"/>
    <cellStyle name="Note 7 82 5" xfId="35283"/>
    <cellStyle name="Note 7 82 6" xfId="35284"/>
    <cellStyle name="Note 7 82 6 2" xfId="35285"/>
    <cellStyle name="Note 7 82 6 3" xfId="35286"/>
    <cellStyle name="Note 7 82 7" xfId="35272"/>
    <cellStyle name="Note 7 83" xfId="3284"/>
    <cellStyle name="Note 7 83 2" xfId="7456"/>
    <cellStyle name="Note 7 83 2 2" xfId="35289"/>
    <cellStyle name="Note 7 83 2 2 2" xfId="35290"/>
    <cellStyle name="Note 7 83 2 3" xfId="35291"/>
    <cellStyle name="Note 7 83 2 3 2" xfId="35292"/>
    <cellStyle name="Note 7 83 2 4" xfId="35293"/>
    <cellStyle name="Note 7 83 2 5" xfId="35288"/>
    <cellStyle name="Note 7 83 3" xfId="5841"/>
    <cellStyle name="Note 7 83 3 2" xfId="35295"/>
    <cellStyle name="Note 7 83 3 3" xfId="35294"/>
    <cellStyle name="Note 7 83 4" xfId="35296"/>
    <cellStyle name="Note 7 83 4 2" xfId="35297"/>
    <cellStyle name="Note 7 83 5" xfId="35298"/>
    <cellStyle name="Note 7 83 6" xfId="35299"/>
    <cellStyle name="Note 7 83 6 2" xfId="35300"/>
    <cellStyle name="Note 7 83 6 3" xfId="35301"/>
    <cellStyle name="Note 7 83 7" xfId="35287"/>
    <cellStyle name="Note 7 84" xfId="3285"/>
    <cellStyle name="Note 7 84 2" xfId="7457"/>
    <cellStyle name="Note 7 84 2 2" xfId="35304"/>
    <cellStyle name="Note 7 84 2 2 2" xfId="35305"/>
    <cellStyle name="Note 7 84 2 3" xfId="35306"/>
    <cellStyle name="Note 7 84 2 3 2" xfId="35307"/>
    <cellStyle name="Note 7 84 2 4" xfId="35308"/>
    <cellStyle name="Note 7 84 2 5" xfId="35303"/>
    <cellStyle name="Note 7 84 3" xfId="5842"/>
    <cellStyle name="Note 7 84 3 2" xfId="35310"/>
    <cellStyle name="Note 7 84 3 3" xfId="35309"/>
    <cellStyle name="Note 7 84 4" xfId="35311"/>
    <cellStyle name="Note 7 84 4 2" xfId="35312"/>
    <cellStyle name="Note 7 84 5" xfId="35313"/>
    <cellStyle name="Note 7 84 6" xfId="35314"/>
    <cellStyle name="Note 7 84 6 2" xfId="35315"/>
    <cellStyle name="Note 7 84 6 3" xfId="35316"/>
    <cellStyle name="Note 7 84 7" xfId="35302"/>
    <cellStyle name="Note 7 85" xfId="3286"/>
    <cellStyle name="Note 7 85 2" xfId="7458"/>
    <cellStyle name="Note 7 85 2 2" xfId="35319"/>
    <cellStyle name="Note 7 85 2 2 2" xfId="35320"/>
    <cellStyle name="Note 7 85 2 3" xfId="35321"/>
    <cellStyle name="Note 7 85 2 3 2" xfId="35322"/>
    <cellStyle name="Note 7 85 2 4" xfId="35323"/>
    <cellStyle name="Note 7 85 2 5" xfId="35318"/>
    <cellStyle name="Note 7 85 3" xfId="5843"/>
    <cellStyle name="Note 7 85 3 2" xfId="35325"/>
    <cellStyle name="Note 7 85 3 3" xfId="35324"/>
    <cellStyle name="Note 7 85 4" xfId="35326"/>
    <cellStyle name="Note 7 85 4 2" xfId="35327"/>
    <cellStyle name="Note 7 85 5" xfId="35328"/>
    <cellStyle name="Note 7 85 6" xfId="35329"/>
    <cellStyle name="Note 7 85 6 2" xfId="35330"/>
    <cellStyle name="Note 7 85 6 3" xfId="35331"/>
    <cellStyle name="Note 7 85 7" xfId="35317"/>
    <cellStyle name="Note 7 86" xfId="3287"/>
    <cellStyle name="Note 7 86 2" xfId="7459"/>
    <cellStyle name="Note 7 86 2 2" xfId="35334"/>
    <cellStyle name="Note 7 86 2 2 2" xfId="35335"/>
    <cellStyle name="Note 7 86 2 3" xfId="35336"/>
    <cellStyle name="Note 7 86 2 3 2" xfId="35337"/>
    <cellStyle name="Note 7 86 2 4" xfId="35338"/>
    <cellStyle name="Note 7 86 2 5" xfId="35333"/>
    <cellStyle name="Note 7 86 3" xfId="5844"/>
    <cellStyle name="Note 7 86 3 2" xfId="35340"/>
    <cellStyle name="Note 7 86 3 3" xfId="35339"/>
    <cellStyle name="Note 7 86 4" xfId="35341"/>
    <cellStyle name="Note 7 86 4 2" xfId="35342"/>
    <cellStyle name="Note 7 86 5" xfId="35343"/>
    <cellStyle name="Note 7 86 6" xfId="35344"/>
    <cellStyle name="Note 7 86 6 2" xfId="35345"/>
    <cellStyle name="Note 7 86 6 3" xfId="35346"/>
    <cellStyle name="Note 7 86 7" xfId="35332"/>
    <cellStyle name="Note 7 87" xfId="3288"/>
    <cellStyle name="Note 7 87 2" xfId="7460"/>
    <cellStyle name="Note 7 87 2 2" xfId="35349"/>
    <cellStyle name="Note 7 87 2 2 2" xfId="35350"/>
    <cellStyle name="Note 7 87 2 3" xfId="35351"/>
    <cellStyle name="Note 7 87 2 3 2" xfId="35352"/>
    <cellStyle name="Note 7 87 2 4" xfId="35353"/>
    <cellStyle name="Note 7 87 2 5" xfId="35348"/>
    <cellStyle name="Note 7 87 3" xfId="5845"/>
    <cellStyle name="Note 7 87 3 2" xfId="35355"/>
    <cellStyle name="Note 7 87 3 3" xfId="35354"/>
    <cellStyle name="Note 7 87 4" xfId="35356"/>
    <cellStyle name="Note 7 87 4 2" xfId="35357"/>
    <cellStyle name="Note 7 87 5" xfId="35358"/>
    <cellStyle name="Note 7 87 6" xfId="35359"/>
    <cellStyle name="Note 7 87 6 2" xfId="35360"/>
    <cellStyle name="Note 7 87 6 3" xfId="35361"/>
    <cellStyle name="Note 7 87 7" xfId="35347"/>
    <cellStyle name="Note 7 88" xfId="3289"/>
    <cellStyle name="Note 7 88 2" xfId="7461"/>
    <cellStyle name="Note 7 88 2 2" xfId="35364"/>
    <cellStyle name="Note 7 88 2 2 2" xfId="35365"/>
    <cellStyle name="Note 7 88 2 3" xfId="35366"/>
    <cellStyle name="Note 7 88 2 3 2" xfId="35367"/>
    <cellStyle name="Note 7 88 2 4" xfId="35368"/>
    <cellStyle name="Note 7 88 2 5" xfId="35363"/>
    <cellStyle name="Note 7 88 3" xfId="5846"/>
    <cellStyle name="Note 7 88 3 2" xfId="35370"/>
    <cellStyle name="Note 7 88 3 3" xfId="35369"/>
    <cellStyle name="Note 7 88 4" xfId="35371"/>
    <cellStyle name="Note 7 88 4 2" xfId="35372"/>
    <cellStyle name="Note 7 88 5" xfId="35373"/>
    <cellStyle name="Note 7 88 6" xfId="35374"/>
    <cellStyle name="Note 7 88 6 2" xfId="35375"/>
    <cellStyle name="Note 7 88 6 3" xfId="35376"/>
    <cellStyle name="Note 7 88 7" xfId="35362"/>
    <cellStyle name="Note 7 89" xfId="3290"/>
    <cellStyle name="Note 7 89 2" xfId="7462"/>
    <cellStyle name="Note 7 89 2 2" xfId="35379"/>
    <cellStyle name="Note 7 89 2 2 2" xfId="35380"/>
    <cellStyle name="Note 7 89 2 3" xfId="35381"/>
    <cellStyle name="Note 7 89 2 3 2" xfId="35382"/>
    <cellStyle name="Note 7 89 2 4" xfId="35383"/>
    <cellStyle name="Note 7 89 2 5" xfId="35378"/>
    <cellStyle name="Note 7 89 3" xfId="5847"/>
    <cellStyle name="Note 7 89 3 2" xfId="35385"/>
    <cellStyle name="Note 7 89 3 3" xfId="35384"/>
    <cellStyle name="Note 7 89 4" xfId="35386"/>
    <cellStyle name="Note 7 89 4 2" xfId="35387"/>
    <cellStyle name="Note 7 89 5" xfId="35388"/>
    <cellStyle name="Note 7 89 6" xfId="35389"/>
    <cellStyle name="Note 7 89 6 2" xfId="35390"/>
    <cellStyle name="Note 7 89 6 3" xfId="35391"/>
    <cellStyle name="Note 7 89 7" xfId="35377"/>
    <cellStyle name="Note 7 9" xfId="3291"/>
    <cellStyle name="Note 7 9 2" xfId="7463"/>
    <cellStyle name="Note 7 9 2 2" xfId="35394"/>
    <cellStyle name="Note 7 9 2 2 2" xfId="35395"/>
    <cellStyle name="Note 7 9 2 3" xfId="35396"/>
    <cellStyle name="Note 7 9 2 3 2" xfId="35397"/>
    <cellStyle name="Note 7 9 2 4" xfId="35398"/>
    <cellStyle name="Note 7 9 2 5" xfId="35393"/>
    <cellStyle name="Note 7 9 3" xfId="5848"/>
    <cellStyle name="Note 7 9 3 2" xfId="35400"/>
    <cellStyle name="Note 7 9 3 3" xfId="35399"/>
    <cellStyle name="Note 7 9 4" xfId="35401"/>
    <cellStyle name="Note 7 9 4 2" xfId="35402"/>
    <cellStyle name="Note 7 9 5" xfId="35403"/>
    <cellStyle name="Note 7 9 6" xfId="35404"/>
    <cellStyle name="Note 7 9 6 2" xfId="35405"/>
    <cellStyle name="Note 7 9 6 3" xfId="35406"/>
    <cellStyle name="Note 7 9 7" xfId="35392"/>
    <cellStyle name="Note 7 90" xfId="3292"/>
    <cellStyle name="Note 7 90 2" xfId="7464"/>
    <cellStyle name="Note 7 90 2 2" xfId="35409"/>
    <cellStyle name="Note 7 90 2 2 2" xfId="35410"/>
    <cellStyle name="Note 7 90 2 3" xfId="35411"/>
    <cellStyle name="Note 7 90 2 3 2" xfId="35412"/>
    <cellStyle name="Note 7 90 2 4" xfId="35413"/>
    <cellStyle name="Note 7 90 2 5" xfId="35408"/>
    <cellStyle name="Note 7 90 3" xfId="5849"/>
    <cellStyle name="Note 7 90 3 2" xfId="35415"/>
    <cellStyle name="Note 7 90 3 3" xfId="35414"/>
    <cellStyle name="Note 7 90 4" xfId="35416"/>
    <cellStyle name="Note 7 90 4 2" xfId="35417"/>
    <cellStyle name="Note 7 90 5" xfId="35418"/>
    <cellStyle name="Note 7 90 6" xfId="35419"/>
    <cellStyle name="Note 7 90 6 2" xfId="35420"/>
    <cellStyle name="Note 7 90 6 3" xfId="35421"/>
    <cellStyle name="Note 7 90 7" xfId="35407"/>
    <cellStyle name="Note 7 91" xfId="3293"/>
    <cellStyle name="Note 7 91 2" xfId="7465"/>
    <cellStyle name="Note 7 91 2 2" xfId="35424"/>
    <cellStyle name="Note 7 91 2 2 2" xfId="35425"/>
    <cellStyle name="Note 7 91 2 3" xfId="35426"/>
    <cellStyle name="Note 7 91 2 3 2" xfId="35427"/>
    <cellStyle name="Note 7 91 2 4" xfId="35428"/>
    <cellStyle name="Note 7 91 2 5" xfId="35423"/>
    <cellStyle name="Note 7 91 3" xfId="5850"/>
    <cellStyle name="Note 7 91 3 2" xfId="35430"/>
    <cellStyle name="Note 7 91 3 3" xfId="35429"/>
    <cellStyle name="Note 7 91 4" xfId="35431"/>
    <cellStyle name="Note 7 91 4 2" xfId="35432"/>
    <cellStyle name="Note 7 91 5" xfId="35433"/>
    <cellStyle name="Note 7 91 6" xfId="35434"/>
    <cellStyle name="Note 7 91 6 2" xfId="35435"/>
    <cellStyle name="Note 7 91 6 3" xfId="35436"/>
    <cellStyle name="Note 7 91 7" xfId="35422"/>
    <cellStyle name="Note 7 92" xfId="3294"/>
    <cellStyle name="Note 7 92 2" xfId="7466"/>
    <cellStyle name="Note 7 92 2 2" xfId="35439"/>
    <cellStyle name="Note 7 92 2 2 2" xfId="35440"/>
    <cellStyle name="Note 7 92 2 3" xfId="35441"/>
    <cellStyle name="Note 7 92 2 3 2" xfId="35442"/>
    <cellStyle name="Note 7 92 2 4" xfId="35443"/>
    <cellStyle name="Note 7 92 2 5" xfId="35438"/>
    <cellStyle name="Note 7 92 3" xfId="5851"/>
    <cellStyle name="Note 7 92 3 2" xfId="35445"/>
    <cellStyle name="Note 7 92 3 3" xfId="35444"/>
    <cellStyle name="Note 7 92 4" xfId="35446"/>
    <cellStyle name="Note 7 92 4 2" xfId="35447"/>
    <cellStyle name="Note 7 92 5" xfId="35448"/>
    <cellStyle name="Note 7 92 6" xfId="35449"/>
    <cellStyle name="Note 7 92 6 2" xfId="35450"/>
    <cellStyle name="Note 7 92 6 3" xfId="35451"/>
    <cellStyle name="Note 7 92 7" xfId="35437"/>
    <cellStyle name="Note 7 93" xfId="3295"/>
    <cellStyle name="Note 7 93 2" xfId="7467"/>
    <cellStyle name="Note 7 93 2 2" xfId="35454"/>
    <cellStyle name="Note 7 93 2 2 2" xfId="35455"/>
    <cellStyle name="Note 7 93 2 3" xfId="35456"/>
    <cellStyle name="Note 7 93 2 3 2" xfId="35457"/>
    <cellStyle name="Note 7 93 2 4" xfId="35458"/>
    <cellStyle name="Note 7 93 2 5" xfId="35453"/>
    <cellStyle name="Note 7 93 3" xfId="5852"/>
    <cellStyle name="Note 7 93 3 2" xfId="35460"/>
    <cellStyle name="Note 7 93 3 3" xfId="35459"/>
    <cellStyle name="Note 7 93 4" xfId="35461"/>
    <cellStyle name="Note 7 93 4 2" xfId="35462"/>
    <cellStyle name="Note 7 93 5" xfId="35463"/>
    <cellStyle name="Note 7 93 6" xfId="35464"/>
    <cellStyle name="Note 7 93 6 2" xfId="35465"/>
    <cellStyle name="Note 7 93 6 3" xfId="35466"/>
    <cellStyle name="Note 7 93 7" xfId="35452"/>
    <cellStyle name="Note 7 94" xfId="3296"/>
    <cellStyle name="Note 7 94 2" xfId="7468"/>
    <cellStyle name="Note 7 94 2 2" xfId="35469"/>
    <cellStyle name="Note 7 94 2 2 2" xfId="35470"/>
    <cellStyle name="Note 7 94 2 3" xfId="35471"/>
    <cellStyle name="Note 7 94 2 3 2" xfId="35472"/>
    <cellStyle name="Note 7 94 2 4" xfId="35473"/>
    <cellStyle name="Note 7 94 2 5" xfId="35468"/>
    <cellStyle name="Note 7 94 3" xfId="5853"/>
    <cellStyle name="Note 7 94 3 2" xfId="35475"/>
    <cellStyle name="Note 7 94 3 3" xfId="35474"/>
    <cellStyle name="Note 7 94 4" xfId="35476"/>
    <cellStyle name="Note 7 94 4 2" xfId="35477"/>
    <cellStyle name="Note 7 94 5" xfId="35478"/>
    <cellStyle name="Note 7 94 6" xfId="35479"/>
    <cellStyle name="Note 7 94 6 2" xfId="35480"/>
    <cellStyle name="Note 7 94 6 3" xfId="35481"/>
    <cellStyle name="Note 7 94 7" xfId="35467"/>
    <cellStyle name="Note 7 95" xfId="3297"/>
    <cellStyle name="Note 7 95 2" xfId="7469"/>
    <cellStyle name="Note 7 95 2 2" xfId="35484"/>
    <cellStyle name="Note 7 95 2 2 2" xfId="35485"/>
    <cellStyle name="Note 7 95 2 3" xfId="35486"/>
    <cellStyle name="Note 7 95 2 3 2" xfId="35487"/>
    <cellStyle name="Note 7 95 2 4" xfId="35488"/>
    <cellStyle name="Note 7 95 2 5" xfId="35483"/>
    <cellStyle name="Note 7 95 3" xfId="5854"/>
    <cellStyle name="Note 7 95 3 2" xfId="35490"/>
    <cellStyle name="Note 7 95 3 3" xfId="35489"/>
    <cellStyle name="Note 7 95 4" xfId="35491"/>
    <cellStyle name="Note 7 95 4 2" xfId="35492"/>
    <cellStyle name="Note 7 95 5" xfId="35493"/>
    <cellStyle name="Note 7 95 6" xfId="35494"/>
    <cellStyle name="Note 7 95 6 2" xfId="35495"/>
    <cellStyle name="Note 7 95 6 3" xfId="35496"/>
    <cellStyle name="Note 7 95 7" xfId="35482"/>
    <cellStyle name="Note 7 96" xfId="3298"/>
    <cellStyle name="Note 7 96 2" xfId="7470"/>
    <cellStyle name="Note 7 96 2 2" xfId="35499"/>
    <cellStyle name="Note 7 96 2 2 2" xfId="35500"/>
    <cellStyle name="Note 7 96 2 3" xfId="35501"/>
    <cellStyle name="Note 7 96 2 3 2" xfId="35502"/>
    <cellStyle name="Note 7 96 2 4" xfId="35503"/>
    <cellStyle name="Note 7 96 2 5" xfId="35498"/>
    <cellStyle name="Note 7 96 3" xfId="5855"/>
    <cellStyle name="Note 7 96 3 2" xfId="35505"/>
    <cellStyle name="Note 7 96 3 3" xfId="35504"/>
    <cellStyle name="Note 7 96 4" xfId="35506"/>
    <cellStyle name="Note 7 96 4 2" xfId="35507"/>
    <cellStyle name="Note 7 96 5" xfId="35508"/>
    <cellStyle name="Note 7 96 6" xfId="35509"/>
    <cellStyle name="Note 7 96 6 2" xfId="35510"/>
    <cellStyle name="Note 7 96 6 3" xfId="35511"/>
    <cellStyle name="Note 7 96 7" xfId="35497"/>
    <cellStyle name="Note 7 97" xfId="3299"/>
    <cellStyle name="Note 7 97 2" xfId="7471"/>
    <cellStyle name="Note 7 97 2 2" xfId="35514"/>
    <cellStyle name="Note 7 97 2 2 2" xfId="35515"/>
    <cellStyle name="Note 7 97 2 3" xfId="35516"/>
    <cellStyle name="Note 7 97 2 3 2" xfId="35517"/>
    <cellStyle name="Note 7 97 2 4" xfId="35518"/>
    <cellStyle name="Note 7 97 2 5" xfId="35513"/>
    <cellStyle name="Note 7 97 3" xfId="5856"/>
    <cellStyle name="Note 7 97 3 2" xfId="35520"/>
    <cellStyle name="Note 7 97 3 3" xfId="35519"/>
    <cellStyle name="Note 7 97 4" xfId="35521"/>
    <cellStyle name="Note 7 97 4 2" xfId="35522"/>
    <cellStyle name="Note 7 97 5" xfId="35523"/>
    <cellStyle name="Note 7 97 6" xfId="35524"/>
    <cellStyle name="Note 7 97 6 2" xfId="35525"/>
    <cellStyle name="Note 7 97 6 3" xfId="35526"/>
    <cellStyle name="Note 7 97 7" xfId="35512"/>
    <cellStyle name="Note 7 98" xfId="3300"/>
    <cellStyle name="Note 7 98 2" xfId="7472"/>
    <cellStyle name="Note 7 98 2 2" xfId="35529"/>
    <cellStyle name="Note 7 98 2 2 2" xfId="35530"/>
    <cellStyle name="Note 7 98 2 3" xfId="35531"/>
    <cellStyle name="Note 7 98 2 3 2" xfId="35532"/>
    <cellStyle name="Note 7 98 2 4" xfId="35533"/>
    <cellStyle name="Note 7 98 2 5" xfId="35528"/>
    <cellStyle name="Note 7 98 3" xfId="5857"/>
    <cellStyle name="Note 7 98 3 2" xfId="35535"/>
    <cellStyle name="Note 7 98 3 3" xfId="35534"/>
    <cellStyle name="Note 7 98 4" xfId="35536"/>
    <cellStyle name="Note 7 98 4 2" xfId="35537"/>
    <cellStyle name="Note 7 98 5" xfId="35538"/>
    <cellStyle name="Note 7 98 6" xfId="35539"/>
    <cellStyle name="Note 7 98 6 2" xfId="35540"/>
    <cellStyle name="Note 7 98 6 3" xfId="35541"/>
    <cellStyle name="Note 7 98 7" xfId="35527"/>
    <cellStyle name="Note 7 99" xfId="3301"/>
    <cellStyle name="Note 7 99 2" xfId="7473"/>
    <cellStyle name="Note 7 99 2 2" xfId="35544"/>
    <cellStyle name="Note 7 99 2 2 2" xfId="35545"/>
    <cellStyle name="Note 7 99 2 3" xfId="35546"/>
    <cellStyle name="Note 7 99 2 3 2" xfId="35547"/>
    <cellStyle name="Note 7 99 2 4" xfId="35548"/>
    <cellStyle name="Note 7 99 2 5" xfId="35543"/>
    <cellStyle name="Note 7 99 3" xfId="5858"/>
    <cellStyle name="Note 7 99 3 2" xfId="35550"/>
    <cellStyle name="Note 7 99 3 3" xfId="35549"/>
    <cellStyle name="Note 7 99 4" xfId="35551"/>
    <cellStyle name="Note 7 99 4 2" xfId="35552"/>
    <cellStyle name="Note 7 99 5" xfId="35553"/>
    <cellStyle name="Note 7 99 6" xfId="35554"/>
    <cellStyle name="Note 7 99 6 2" xfId="35555"/>
    <cellStyle name="Note 7 99 6 3" xfId="35556"/>
    <cellStyle name="Note 7 99 7" xfId="35542"/>
    <cellStyle name="Note 7_Kent" xfId="3302"/>
    <cellStyle name="Note 70" xfId="35557"/>
    <cellStyle name="Note 70 2" xfId="35558"/>
    <cellStyle name="Note 70 2 2" xfId="35559"/>
    <cellStyle name="Note 70 3" xfId="35560"/>
    <cellStyle name="Note 70 3 2" xfId="35561"/>
    <cellStyle name="Note 70 4" xfId="35562"/>
    <cellStyle name="Note 71" xfId="35563"/>
    <cellStyle name="Note 71 2" xfId="35564"/>
    <cellStyle name="Note 71 2 2" xfId="35565"/>
    <cellStyle name="Note 71 3" xfId="35566"/>
    <cellStyle name="Note 71 3 2" xfId="35567"/>
    <cellStyle name="Note 71 4" xfId="35568"/>
    <cellStyle name="Note 72" xfId="35569"/>
    <cellStyle name="Note 72 2" xfId="35570"/>
    <cellStyle name="Note 72 2 2" xfId="35571"/>
    <cellStyle name="Note 72 3" xfId="35572"/>
    <cellStyle name="Note 72 3 2" xfId="35573"/>
    <cellStyle name="Note 72 4" xfId="35574"/>
    <cellStyle name="Note 73" xfId="35575"/>
    <cellStyle name="Note 73 2" xfId="35576"/>
    <cellStyle name="Note 73 2 2" xfId="35577"/>
    <cellStyle name="Note 73 3" xfId="35578"/>
    <cellStyle name="Note 73 3 2" xfId="35579"/>
    <cellStyle name="Note 73 4" xfId="35580"/>
    <cellStyle name="Note 74" xfId="35581"/>
    <cellStyle name="Note 74 2" xfId="35582"/>
    <cellStyle name="Note 74 2 2" xfId="35583"/>
    <cellStyle name="Note 74 3" xfId="35584"/>
    <cellStyle name="Note 74 3 2" xfId="35585"/>
    <cellStyle name="Note 74 4" xfId="35586"/>
    <cellStyle name="Note 75" xfId="35587"/>
    <cellStyle name="Note 75 2" xfId="35588"/>
    <cellStyle name="Note 75 2 2" xfId="35589"/>
    <cellStyle name="Note 75 3" xfId="35590"/>
    <cellStyle name="Note 75 3 2" xfId="35591"/>
    <cellStyle name="Note 75 4" xfId="35592"/>
    <cellStyle name="Note 76" xfId="35593"/>
    <cellStyle name="Note 76 2" xfId="35594"/>
    <cellStyle name="Note 76 2 2" xfId="35595"/>
    <cellStyle name="Note 76 3" xfId="35596"/>
    <cellStyle name="Note 76 3 2" xfId="35597"/>
    <cellStyle name="Note 76 4" xfId="35598"/>
    <cellStyle name="Note 77" xfId="35599"/>
    <cellStyle name="Note 77 2" xfId="35600"/>
    <cellStyle name="Note 77 2 2" xfId="35601"/>
    <cellStyle name="Note 77 3" xfId="35602"/>
    <cellStyle name="Note 77 3 2" xfId="35603"/>
    <cellStyle name="Note 77 4" xfId="35604"/>
    <cellStyle name="Note 78" xfId="35605"/>
    <cellStyle name="Note 78 2" xfId="35606"/>
    <cellStyle name="Note 78 2 2" xfId="35607"/>
    <cellStyle name="Note 78 3" xfId="35608"/>
    <cellStyle name="Note 78 3 2" xfId="35609"/>
    <cellStyle name="Note 78 4" xfId="35610"/>
    <cellStyle name="Note 79" xfId="35611"/>
    <cellStyle name="Note 79 2" xfId="35612"/>
    <cellStyle name="Note 79 2 2" xfId="35613"/>
    <cellStyle name="Note 79 3" xfId="35614"/>
    <cellStyle name="Note 79 3 2" xfId="35615"/>
    <cellStyle name="Note 79 4" xfId="35616"/>
    <cellStyle name="Note 8" xfId="3303"/>
    <cellStyle name="Note 8 2" xfId="7474"/>
    <cellStyle name="Note 8 2 2" xfId="9088"/>
    <cellStyle name="Note 8 2 2 2" xfId="35619"/>
    <cellStyle name="Note 8 2 3" xfId="35618"/>
    <cellStyle name="Note 8 3" xfId="5859"/>
    <cellStyle name="Note 8 3 2" xfId="35621"/>
    <cellStyle name="Note 8 3 3" xfId="35620"/>
    <cellStyle name="Note 8 4" xfId="35622"/>
    <cellStyle name="Note 8 5" xfId="35617"/>
    <cellStyle name="Note 80" xfId="35623"/>
    <cellStyle name="Note 80 2" xfId="35624"/>
    <cellStyle name="Note 80 2 2" xfId="35625"/>
    <cellStyle name="Note 80 3" xfId="35626"/>
    <cellStyle name="Note 80 3 2" xfId="35627"/>
    <cellStyle name="Note 80 4" xfId="35628"/>
    <cellStyle name="Note 81" xfId="35629"/>
    <cellStyle name="Note 81 2" xfId="35630"/>
    <cellStyle name="Note 81 2 2" xfId="35631"/>
    <cellStyle name="Note 81 3" xfId="35632"/>
    <cellStyle name="Note 81 3 2" xfId="35633"/>
    <cellStyle name="Note 81 4" xfId="35634"/>
    <cellStyle name="Note 82" xfId="35635"/>
    <cellStyle name="Note 82 2" xfId="35636"/>
    <cellStyle name="Note 82 2 2" xfId="35637"/>
    <cellStyle name="Note 82 3" xfId="35638"/>
    <cellStyle name="Note 82 3 2" xfId="35639"/>
    <cellStyle name="Note 82 4" xfId="35640"/>
    <cellStyle name="Note 83" xfId="35641"/>
    <cellStyle name="Note 83 2" xfId="35642"/>
    <cellStyle name="Note 83 2 2" xfId="35643"/>
    <cellStyle name="Note 83 3" xfId="35644"/>
    <cellStyle name="Note 83 3 2" xfId="35645"/>
    <cellStyle name="Note 83 4" xfId="35646"/>
    <cellStyle name="Note 84" xfId="35647"/>
    <cellStyle name="Note 84 2" xfId="35648"/>
    <cellStyle name="Note 84 2 2" xfId="35649"/>
    <cellStyle name="Note 84 3" xfId="35650"/>
    <cellStyle name="Note 84 3 2" xfId="35651"/>
    <cellStyle name="Note 84 4" xfId="35652"/>
    <cellStyle name="Note 85" xfId="35653"/>
    <cellStyle name="Note 85 2" xfId="35654"/>
    <cellStyle name="Note 85 2 2" xfId="35655"/>
    <cellStyle name="Note 85 3" xfId="35656"/>
    <cellStyle name="Note 85 3 2" xfId="35657"/>
    <cellStyle name="Note 85 4" xfId="35658"/>
    <cellStyle name="Note 86" xfId="35659"/>
    <cellStyle name="Note 86 2" xfId="35660"/>
    <cellStyle name="Note 86 3" xfId="35661"/>
    <cellStyle name="Note 87" xfId="35662"/>
    <cellStyle name="Note 87 2" xfId="35663"/>
    <cellStyle name="Note 87 3" xfId="35664"/>
    <cellStyle name="Note 9" xfId="3304"/>
    <cellStyle name="Note 9 2" xfId="7475"/>
    <cellStyle name="Note 9 2 2" xfId="9089"/>
    <cellStyle name="Note 9 2 2 2" xfId="35667"/>
    <cellStyle name="Note 9 2 3" xfId="35666"/>
    <cellStyle name="Note 9 3" xfId="5860"/>
    <cellStyle name="Note 9 3 2" xfId="35669"/>
    <cellStyle name="Note 9 3 3" xfId="35668"/>
    <cellStyle name="Note 9 4" xfId="35670"/>
    <cellStyle name="Note 9 5" xfId="35665"/>
    <cellStyle name="Output" xfId="3305" builtinId="21" customBuiltin="1"/>
    <cellStyle name="Output 10" xfId="3306"/>
    <cellStyle name="Output 10 2" xfId="9090"/>
    <cellStyle name="Output 10 2 2" xfId="9091"/>
    <cellStyle name="Output 10 2 2 2" xfId="35673"/>
    <cellStyle name="Output 10 2 3" xfId="35672"/>
    <cellStyle name="Output 10 3" xfId="35674"/>
    <cellStyle name="Output 10 3 2" xfId="35675"/>
    <cellStyle name="Output 10 4" xfId="35676"/>
    <cellStyle name="Output 10 5" xfId="35671"/>
    <cellStyle name="Output 11" xfId="3307"/>
    <cellStyle name="Output 11 2" xfId="9092"/>
    <cellStyle name="Output 11 2 2" xfId="9093"/>
    <cellStyle name="Output 11 2 2 2" xfId="35679"/>
    <cellStyle name="Output 11 2 3" xfId="35678"/>
    <cellStyle name="Output 11 3" xfId="35680"/>
    <cellStyle name="Output 11 3 2" xfId="35681"/>
    <cellStyle name="Output 11 4" xfId="35682"/>
    <cellStyle name="Output 11 5" xfId="35677"/>
    <cellStyle name="Output 12" xfId="3308"/>
    <cellStyle name="Output 12 2" xfId="9094"/>
    <cellStyle name="Output 12 2 2" xfId="9095"/>
    <cellStyle name="Output 12 2 2 2" xfId="35685"/>
    <cellStyle name="Output 12 2 3" xfId="35684"/>
    <cellStyle name="Output 12 3" xfId="35686"/>
    <cellStyle name="Output 12 3 2" xfId="35687"/>
    <cellStyle name="Output 12 4" xfId="35688"/>
    <cellStyle name="Output 12 5" xfId="35683"/>
    <cellStyle name="Output 13" xfId="3309"/>
    <cellStyle name="Output 13 2" xfId="9096"/>
    <cellStyle name="Output 13 2 2" xfId="9097"/>
    <cellStyle name="Output 13 2 2 2" xfId="35691"/>
    <cellStyle name="Output 13 2 3" xfId="35690"/>
    <cellStyle name="Output 13 3" xfId="35692"/>
    <cellStyle name="Output 13 3 2" xfId="35693"/>
    <cellStyle name="Output 13 4" xfId="35694"/>
    <cellStyle name="Output 13 5" xfId="35689"/>
    <cellStyle name="Output 14" xfId="3310"/>
    <cellStyle name="Output 14 2" xfId="9098"/>
    <cellStyle name="Output 14 2 2" xfId="9099"/>
    <cellStyle name="Output 14 2 2 2" xfId="35697"/>
    <cellStyle name="Output 14 2 3" xfId="35696"/>
    <cellStyle name="Output 14 3" xfId="35698"/>
    <cellStyle name="Output 14 3 2" xfId="35699"/>
    <cellStyle name="Output 14 4" xfId="35700"/>
    <cellStyle name="Output 14 5" xfId="35695"/>
    <cellStyle name="Output 15" xfId="3311"/>
    <cellStyle name="Output 15 2" xfId="9100"/>
    <cellStyle name="Output 15 2 2" xfId="35703"/>
    <cellStyle name="Output 15 2 3" xfId="35702"/>
    <cellStyle name="Output 15 3" xfId="35704"/>
    <cellStyle name="Output 15 3 2" xfId="35705"/>
    <cellStyle name="Output 15 4" xfId="35706"/>
    <cellStyle name="Output 15 5" xfId="35701"/>
    <cellStyle name="Output 16" xfId="3312"/>
    <cellStyle name="Output 16 2" xfId="9101"/>
    <cellStyle name="Output 16 2 2" xfId="35709"/>
    <cellStyle name="Output 16 2 3" xfId="35708"/>
    <cellStyle name="Output 16 3" xfId="35710"/>
    <cellStyle name="Output 16 3 2" xfId="35711"/>
    <cellStyle name="Output 16 4" xfId="35712"/>
    <cellStyle name="Output 16 5" xfId="35707"/>
    <cellStyle name="Output 17" xfId="3313"/>
    <cellStyle name="Output 17 2" xfId="9102"/>
    <cellStyle name="Output 17 2 2" xfId="35715"/>
    <cellStyle name="Output 17 2 3" xfId="35714"/>
    <cellStyle name="Output 17 3" xfId="35716"/>
    <cellStyle name="Output 17 3 2" xfId="35717"/>
    <cellStyle name="Output 17 4" xfId="35718"/>
    <cellStyle name="Output 17 5" xfId="35713"/>
    <cellStyle name="Output 18" xfId="3314"/>
    <cellStyle name="Output 18 2" xfId="9103"/>
    <cellStyle name="Output 18 2 2" xfId="35721"/>
    <cellStyle name="Output 18 2 3" xfId="35720"/>
    <cellStyle name="Output 18 3" xfId="35722"/>
    <cellStyle name="Output 18 3 2" xfId="35723"/>
    <cellStyle name="Output 18 4" xfId="35724"/>
    <cellStyle name="Output 18 5" xfId="35719"/>
    <cellStyle name="Output 19" xfId="3315"/>
    <cellStyle name="Output 19 2" xfId="9104"/>
    <cellStyle name="Output 19 2 2" xfId="35727"/>
    <cellStyle name="Output 19 2 3" xfId="35726"/>
    <cellStyle name="Output 19 3" xfId="35728"/>
    <cellStyle name="Output 19 3 2" xfId="35729"/>
    <cellStyle name="Output 19 4" xfId="35730"/>
    <cellStyle name="Output 19 5" xfId="35725"/>
    <cellStyle name="Output 2" xfId="3316"/>
    <cellStyle name="Output 2 10" xfId="35731"/>
    <cellStyle name="Output 2 2" xfId="3317"/>
    <cellStyle name="Output 2 2 2" xfId="4192"/>
    <cellStyle name="Output 2 2 2 2" xfId="9105"/>
    <cellStyle name="Output 2 2 2 2 2" xfId="35735"/>
    <cellStyle name="Output 2 2 2 2 3" xfId="35734"/>
    <cellStyle name="Output 2 2 2 3" xfId="9106"/>
    <cellStyle name="Output 2 2 2 3 2" xfId="35737"/>
    <cellStyle name="Output 2 2 2 3 3" xfId="35736"/>
    <cellStyle name="Output 2 2 2 4" xfId="9107"/>
    <cellStyle name="Output 2 2 2 4 2" xfId="35738"/>
    <cellStyle name="Output 2 2 2 5" xfId="35733"/>
    <cellStyle name="Output 2 2 3" xfId="9108"/>
    <cellStyle name="Output 2 2 3 2" xfId="35740"/>
    <cellStyle name="Output 2 2 3 3" xfId="35739"/>
    <cellStyle name="Output 2 2 4" xfId="9109"/>
    <cellStyle name="Output 2 2 4 2" xfId="35742"/>
    <cellStyle name="Output 2 2 4 3" xfId="35741"/>
    <cellStyle name="Output 2 2 5" xfId="9110"/>
    <cellStyle name="Output 2 2 5 2" xfId="35743"/>
    <cellStyle name="Output 2 2 6" xfId="9111"/>
    <cellStyle name="Output 2 2 6 2" xfId="35745"/>
    <cellStyle name="Output 2 2 6 3" xfId="35746"/>
    <cellStyle name="Output 2 2 6 4" xfId="35744"/>
    <cellStyle name="Output 2 2 7" xfId="9112"/>
    <cellStyle name="Output 2 2 8" xfId="35732"/>
    <cellStyle name="Output 2 3" xfId="3318"/>
    <cellStyle name="Output 2 3 2" xfId="4023"/>
    <cellStyle name="Output 2 3 2 2" xfId="9113"/>
    <cellStyle name="Output 2 3 2 2 2" xfId="35749"/>
    <cellStyle name="Output 2 3 2 3" xfId="35748"/>
    <cellStyle name="Output 2 3 3" xfId="9114"/>
    <cellStyle name="Output 2 3 3 2" xfId="35751"/>
    <cellStyle name="Output 2 3 3 3" xfId="35750"/>
    <cellStyle name="Output 2 3 4" xfId="9882"/>
    <cellStyle name="Output 2 3 4 2" xfId="35752"/>
    <cellStyle name="Output 2 3 5" xfId="35747"/>
    <cellStyle name="Output 2 4" xfId="3319"/>
    <cellStyle name="Output 2 4 2" xfId="4024"/>
    <cellStyle name="Output 2 4 2 2" xfId="35754"/>
    <cellStyle name="Output 2 4 3" xfId="9115"/>
    <cellStyle name="Output 2 4 4" xfId="9116"/>
    <cellStyle name="Output 2 4 5" xfId="9883"/>
    <cellStyle name="Output 2 4 6" xfId="35753"/>
    <cellStyle name="Output 2 5" xfId="4025"/>
    <cellStyle name="Output 2 5 2" xfId="9117"/>
    <cellStyle name="Output 2 5 2 2" xfId="35756"/>
    <cellStyle name="Output 2 5 3" xfId="35755"/>
    <cellStyle name="Output 2 6" xfId="4026"/>
    <cellStyle name="Output 2 6 2" xfId="9118"/>
    <cellStyle name="Output 2 6 3" xfId="35757"/>
    <cellStyle name="Output 2 7" xfId="9119"/>
    <cellStyle name="Output 2 7 2" xfId="9120"/>
    <cellStyle name="Output 2 7 2 2" xfId="35759"/>
    <cellStyle name="Output 2 7 3" xfId="35760"/>
    <cellStyle name="Output 2 7 4" xfId="35758"/>
    <cellStyle name="Output 2 7 5" xfId="37999"/>
    <cellStyle name="Output 2 8" xfId="9121"/>
    <cellStyle name="Output 2 8 2" xfId="38046"/>
    <cellStyle name="Output 2 9" xfId="9122"/>
    <cellStyle name="Output 2_AA - RC Centers FY10 Budget summary for distribution" xfId="3320"/>
    <cellStyle name="Output 20" xfId="3321"/>
    <cellStyle name="Output 20 2" xfId="9123"/>
    <cellStyle name="Output 20 2 2" xfId="35763"/>
    <cellStyle name="Output 20 2 3" xfId="35762"/>
    <cellStyle name="Output 20 3" xfId="35764"/>
    <cellStyle name="Output 20 3 2" xfId="35765"/>
    <cellStyle name="Output 20 4" xfId="35766"/>
    <cellStyle name="Output 20 5" xfId="35761"/>
    <cellStyle name="Output 21" xfId="3490"/>
    <cellStyle name="Output 21 2" xfId="9124"/>
    <cellStyle name="Output 21 2 2" xfId="35769"/>
    <cellStyle name="Output 21 2 3" xfId="35768"/>
    <cellStyle name="Output 21 3" xfId="9125"/>
    <cellStyle name="Output 21 3 2" xfId="35771"/>
    <cellStyle name="Output 21 3 3" xfId="35770"/>
    <cellStyle name="Output 21 4" xfId="35772"/>
    <cellStyle name="Output 21 5" xfId="35767"/>
    <cellStyle name="Output 22" xfId="9126"/>
    <cellStyle name="Output 22 2" xfId="9454"/>
    <cellStyle name="Output 22 2 2" xfId="35775"/>
    <cellStyle name="Output 22 2 3" xfId="35774"/>
    <cellStyle name="Output 22 3" xfId="10032"/>
    <cellStyle name="Output 22 3 2" xfId="35777"/>
    <cellStyle name="Output 22 3 3" xfId="35776"/>
    <cellStyle name="Output 22 4" xfId="35778"/>
    <cellStyle name="Output 22 5" xfId="35773"/>
    <cellStyle name="Output 23" xfId="9127"/>
    <cellStyle name="Output 23 2" xfId="35780"/>
    <cellStyle name="Output 23 2 2" xfId="35781"/>
    <cellStyle name="Output 23 3" xfId="35782"/>
    <cellStyle name="Output 23 3 2" xfId="35783"/>
    <cellStyle name="Output 23 4" xfId="35784"/>
    <cellStyle name="Output 23 5" xfId="35779"/>
    <cellStyle name="Output 23 6" xfId="38052"/>
    <cellStyle name="Output 24" xfId="9128"/>
    <cellStyle name="Output 24 2" xfId="35786"/>
    <cellStyle name="Output 24 2 2" xfId="35787"/>
    <cellStyle name="Output 24 3" xfId="35788"/>
    <cellStyle name="Output 24 3 2" xfId="35789"/>
    <cellStyle name="Output 24 4" xfId="35790"/>
    <cellStyle name="Output 24 5" xfId="35785"/>
    <cellStyle name="Output 24 6" xfId="19275"/>
    <cellStyle name="Output 25" xfId="9129"/>
    <cellStyle name="Output 25 2" xfId="35792"/>
    <cellStyle name="Output 25 2 2" xfId="35793"/>
    <cellStyle name="Output 25 3" xfId="35794"/>
    <cellStyle name="Output 25 3 2" xfId="35795"/>
    <cellStyle name="Output 25 4" xfId="35796"/>
    <cellStyle name="Output 25 5" xfId="35791"/>
    <cellStyle name="Output 26" xfId="35797"/>
    <cellStyle name="Output 26 2" xfId="35798"/>
    <cellStyle name="Output 26 2 2" xfId="35799"/>
    <cellStyle name="Output 26 3" xfId="35800"/>
    <cellStyle name="Output 26 3 2" xfId="35801"/>
    <cellStyle name="Output 26 4" xfId="35802"/>
    <cellStyle name="Output 27" xfId="35803"/>
    <cellStyle name="Output 27 2" xfId="35804"/>
    <cellStyle name="Output 27 2 2" xfId="35805"/>
    <cellStyle name="Output 27 3" xfId="35806"/>
    <cellStyle name="Output 27 3 2" xfId="35807"/>
    <cellStyle name="Output 27 4" xfId="35808"/>
    <cellStyle name="Output 28" xfId="35809"/>
    <cellStyle name="Output 28 2" xfId="35810"/>
    <cellStyle name="Output 28 2 2" xfId="35811"/>
    <cellStyle name="Output 28 3" xfId="35812"/>
    <cellStyle name="Output 28 3 2" xfId="35813"/>
    <cellStyle name="Output 28 4" xfId="35814"/>
    <cellStyle name="Output 29" xfId="35815"/>
    <cellStyle name="Output 29 2" xfId="35816"/>
    <cellStyle name="Output 29 2 2" xfId="35817"/>
    <cellStyle name="Output 29 3" xfId="35818"/>
    <cellStyle name="Output 29 3 2" xfId="35819"/>
    <cellStyle name="Output 29 4" xfId="35820"/>
    <cellStyle name="Output 3" xfId="3322"/>
    <cellStyle name="Output 3 10" xfId="35821"/>
    <cellStyle name="Output 3 2" xfId="3323"/>
    <cellStyle name="Output 3 2 2" xfId="4028"/>
    <cellStyle name="Output 3 2 2 2" xfId="9130"/>
    <cellStyle name="Output 3 2 2 2 2" xfId="35825"/>
    <cellStyle name="Output 3 2 2 2 3" xfId="35824"/>
    <cellStyle name="Output 3 2 2 3" xfId="35826"/>
    <cellStyle name="Output 3 2 2 3 2" xfId="35827"/>
    <cellStyle name="Output 3 2 2 4" xfId="35828"/>
    <cellStyle name="Output 3 2 2 5" xfId="35823"/>
    <cellStyle name="Output 3 2 3" xfId="9131"/>
    <cellStyle name="Output 3 2 3 2" xfId="35830"/>
    <cellStyle name="Output 3 2 3 3" xfId="35829"/>
    <cellStyle name="Output 3 2 4" xfId="9132"/>
    <cellStyle name="Output 3 2 4 2" xfId="35832"/>
    <cellStyle name="Output 3 2 4 3" xfId="35831"/>
    <cellStyle name="Output 3 2 5" xfId="9133"/>
    <cellStyle name="Output 3 2 5 2" xfId="35833"/>
    <cellStyle name="Output 3 2 6" xfId="9134"/>
    <cellStyle name="Output 3 2 6 2" xfId="35835"/>
    <cellStyle name="Output 3 2 6 3" xfId="35836"/>
    <cellStyle name="Output 3 2 6 4" xfId="35834"/>
    <cellStyle name="Output 3 2 7" xfId="9135"/>
    <cellStyle name="Output 3 2 8" xfId="35822"/>
    <cellStyle name="Output 3 3" xfId="3324"/>
    <cellStyle name="Output 3 3 2" xfId="4029"/>
    <cellStyle name="Output 3 3 2 2" xfId="9136"/>
    <cellStyle name="Output 3 3 2 2 2" xfId="35839"/>
    <cellStyle name="Output 3 3 2 3" xfId="35838"/>
    <cellStyle name="Output 3 3 3" xfId="9137"/>
    <cellStyle name="Output 3 3 3 2" xfId="35841"/>
    <cellStyle name="Output 3 3 3 3" xfId="35840"/>
    <cellStyle name="Output 3 3 4" xfId="9884"/>
    <cellStyle name="Output 3 3 4 2" xfId="35842"/>
    <cellStyle name="Output 3 3 5" xfId="35837"/>
    <cellStyle name="Output 3 4" xfId="3325"/>
    <cellStyle name="Output 3 4 2" xfId="4030"/>
    <cellStyle name="Output 3 4 2 2" xfId="35844"/>
    <cellStyle name="Output 3 4 3" xfId="9138"/>
    <cellStyle name="Output 3 4 4" xfId="9139"/>
    <cellStyle name="Output 3 4 5" xfId="9885"/>
    <cellStyle name="Output 3 4 6" xfId="35843"/>
    <cellStyle name="Output 3 5" xfId="4031"/>
    <cellStyle name="Output 3 5 2" xfId="9140"/>
    <cellStyle name="Output 3 5 2 2" xfId="35846"/>
    <cellStyle name="Output 3 5 3" xfId="35845"/>
    <cellStyle name="Output 3 6" xfId="4032"/>
    <cellStyle name="Output 3 6 2" xfId="9141"/>
    <cellStyle name="Output 3 6 3" xfId="35847"/>
    <cellStyle name="Output 3 7" xfId="4027"/>
    <cellStyle name="Output 3 7 2" xfId="9142"/>
    <cellStyle name="Output 3 7 2 2" xfId="35849"/>
    <cellStyle name="Output 3 7 3" xfId="35850"/>
    <cellStyle name="Output 3 7 4" xfId="35848"/>
    <cellStyle name="Output 3 8" xfId="9143"/>
    <cellStyle name="Output 3 8 2" xfId="38037"/>
    <cellStyle name="Output 3 9" xfId="9144"/>
    <cellStyle name="Output 3_AA - RC Centers FY10 Budget summary for distribution" xfId="3326"/>
    <cellStyle name="Output 30" xfId="35851"/>
    <cellStyle name="Output 30 2" xfId="35852"/>
    <cellStyle name="Output 30 2 2" xfId="35853"/>
    <cellStyle name="Output 30 3" xfId="35854"/>
    <cellStyle name="Output 30 3 2" xfId="35855"/>
    <cellStyle name="Output 30 4" xfId="35856"/>
    <cellStyle name="Output 31" xfId="35857"/>
    <cellStyle name="Output 31 2" xfId="35858"/>
    <cellStyle name="Output 31 2 2" xfId="35859"/>
    <cellStyle name="Output 31 3" xfId="35860"/>
    <cellStyle name="Output 31 3 2" xfId="35861"/>
    <cellStyle name="Output 31 4" xfId="35862"/>
    <cellStyle name="Output 32" xfId="35863"/>
    <cellStyle name="Output 32 2" xfId="35864"/>
    <cellStyle name="Output 32 2 2" xfId="35865"/>
    <cellStyle name="Output 32 3" xfId="35866"/>
    <cellStyle name="Output 32 3 2" xfId="35867"/>
    <cellStyle name="Output 32 4" xfId="35868"/>
    <cellStyle name="Output 33" xfId="35869"/>
    <cellStyle name="Output 33 2" xfId="35870"/>
    <cellStyle name="Output 33 2 2" xfId="35871"/>
    <cellStyle name="Output 33 3" xfId="35872"/>
    <cellStyle name="Output 33 3 2" xfId="35873"/>
    <cellStyle name="Output 33 4" xfId="35874"/>
    <cellStyle name="Output 34" xfId="35875"/>
    <cellStyle name="Output 34 2" xfId="35876"/>
    <cellStyle name="Output 34 2 2" xfId="35877"/>
    <cellStyle name="Output 34 3" xfId="35878"/>
    <cellStyle name="Output 34 3 2" xfId="35879"/>
    <cellStyle name="Output 34 4" xfId="35880"/>
    <cellStyle name="Output 35" xfId="35881"/>
    <cellStyle name="Output 35 2" xfId="35882"/>
    <cellStyle name="Output 35 2 2" xfId="35883"/>
    <cellStyle name="Output 35 3" xfId="35884"/>
    <cellStyle name="Output 35 3 2" xfId="35885"/>
    <cellStyle name="Output 35 4" xfId="35886"/>
    <cellStyle name="Output 36" xfId="35887"/>
    <cellStyle name="Output 36 2" xfId="35888"/>
    <cellStyle name="Output 36 2 2" xfId="35889"/>
    <cellStyle name="Output 36 3" xfId="35890"/>
    <cellStyle name="Output 36 3 2" xfId="35891"/>
    <cellStyle name="Output 36 4" xfId="35892"/>
    <cellStyle name="Output 37" xfId="35893"/>
    <cellStyle name="Output 37 2" xfId="35894"/>
    <cellStyle name="Output 37 2 2" xfId="35895"/>
    <cellStyle name="Output 37 3" xfId="35896"/>
    <cellStyle name="Output 37 3 2" xfId="35897"/>
    <cellStyle name="Output 37 4" xfId="35898"/>
    <cellStyle name="Output 38" xfId="35899"/>
    <cellStyle name="Output 38 2" xfId="35900"/>
    <cellStyle name="Output 38 2 2" xfId="35901"/>
    <cellStyle name="Output 38 3" xfId="35902"/>
    <cellStyle name="Output 38 3 2" xfId="35903"/>
    <cellStyle name="Output 38 4" xfId="35904"/>
    <cellStyle name="Output 39" xfId="35905"/>
    <cellStyle name="Output 39 2" xfId="35906"/>
    <cellStyle name="Output 39 2 2" xfId="35907"/>
    <cellStyle name="Output 39 3" xfId="35908"/>
    <cellStyle name="Output 39 3 2" xfId="35909"/>
    <cellStyle name="Output 39 4" xfId="35910"/>
    <cellStyle name="Output 4" xfId="3327"/>
    <cellStyle name="Output 4 10" xfId="35911"/>
    <cellStyle name="Output 4 2" xfId="3328"/>
    <cellStyle name="Output 4 2 2" xfId="9145"/>
    <cellStyle name="Output 4 2 2 2" xfId="9146"/>
    <cellStyle name="Output 4 2 2 2 2" xfId="35914"/>
    <cellStyle name="Output 4 2 2 3" xfId="35913"/>
    <cellStyle name="Output 4 2 3" xfId="9147"/>
    <cellStyle name="Output 4 2 3 2" xfId="35916"/>
    <cellStyle name="Output 4 2 3 3" xfId="35915"/>
    <cellStyle name="Output 4 2 4" xfId="9148"/>
    <cellStyle name="Output 4 2 4 2" xfId="35917"/>
    <cellStyle name="Output 4 2 5" xfId="9149"/>
    <cellStyle name="Output 4 2 6" xfId="9150"/>
    <cellStyle name="Output 4 2 7" xfId="35912"/>
    <cellStyle name="Output 4 3" xfId="3329"/>
    <cellStyle name="Output 4 3 2" xfId="4034"/>
    <cellStyle name="Output 4 3 2 2" xfId="9151"/>
    <cellStyle name="Output 4 3 2 3" xfId="35919"/>
    <cellStyle name="Output 4 3 3" xfId="9152"/>
    <cellStyle name="Output 4 3 4" xfId="9886"/>
    <cellStyle name="Output 4 3 5" xfId="35918"/>
    <cellStyle name="Output 4 4" xfId="3330"/>
    <cellStyle name="Output 4 4 2" xfId="4035"/>
    <cellStyle name="Output 4 4 2 2" xfId="35921"/>
    <cellStyle name="Output 4 4 3" xfId="9153"/>
    <cellStyle name="Output 4 4 4" xfId="9154"/>
    <cellStyle name="Output 4 4 5" xfId="9887"/>
    <cellStyle name="Output 4 4 6" xfId="35920"/>
    <cellStyle name="Output 4 5" xfId="4036"/>
    <cellStyle name="Output 4 5 2" xfId="9155"/>
    <cellStyle name="Output 4 5 3" xfId="35922"/>
    <cellStyle name="Output 4 6" xfId="4037"/>
    <cellStyle name="Output 4 6 2" xfId="9156"/>
    <cellStyle name="Output 4 6 2 2" xfId="35924"/>
    <cellStyle name="Output 4 6 3" xfId="35925"/>
    <cellStyle name="Output 4 6 4" xfId="35923"/>
    <cellStyle name="Output 4 7" xfId="4033"/>
    <cellStyle name="Output 4 7 2" xfId="9157"/>
    <cellStyle name="Output 4 8" xfId="9158"/>
    <cellStyle name="Output 4 8 2" xfId="38036"/>
    <cellStyle name="Output 4 9" xfId="9159"/>
    <cellStyle name="Output 4_KC E&amp;G program trend" xfId="3331"/>
    <cellStyle name="Output 40" xfId="35926"/>
    <cellStyle name="Output 40 2" xfId="35927"/>
    <cellStyle name="Output 40 2 2" xfId="35928"/>
    <cellStyle name="Output 40 3" xfId="35929"/>
    <cellStyle name="Output 40 3 2" xfId="35930"/>
    <cellStyle name="Output 40 4" xfId="35931"/>
    <cellStyle name="Output 41" xfId="35932"/>
    <cellStyle name="Output 41 2" xfId="35933"/>
    <cellStyle name="Output 41 2 2" xfId="35934"/>
    <cellStyle name="Output 41 3" xfId="35935"/>
    <cellStyle name="Output 41 3 2" xfId="35936"/>
    <cellStyle name="Output 41 4" xfId="35937"/>
    <cellStyle name="Output 42" xfId="35938"/>
    <cellStyle name="Output 42 2" xfId="35939"/>
    <cellStyle name="Output 42 2 2" xfId="35940"/>
    <cellStyle name="Output 42 3" xfId="35941"/>
    <cellStyle name="Output 42 3 2" xfId="35942"/>
    <cellStyle name="Output 42 4" xfId="35943"/>
    <cellStyle name="Output 43" xfId="35944"/>
    <cellStyle name="Output 43 2" xfId="35945"/>
    <cellStyle name="Output 43 2 2" xfId="35946"/>
    <cellStyle name="Output 43 3" xfId="35947"/>
    <cellStyle name="Output 43 3 2" xfId="35948"/>
    <cellStyle name="Output 43 4" xfId="35949"/>
    <cellStyle name="Output 44" xfId="35950"/>
    <cellStyle name="Output 44 2" xfId="35951"/>
    <cellStyle name="Output 44 2 2" xfId="35952"/>
    <cellStyle name="Output 44 3" xfId="35953"/>
    <cellStyle name="Output 44 3 2" xfId="35954"/>
    <cellStyle name="Output 44 4" xfId="35955"/>
    <cellStyle name="Output 45" xfId="35956"/>
    <cellStyle name="Output 45 2" xfId="35957"/>
    <cellStyle name="Output 45 2 2" xfId="35958"/>
    <cellStyle name="Output 45 3" xfId="35959"/>
    <cellStyle name="Output 45 3 2" xfId="35960"/>
    <cellStyle name="Output 45 4" xfId="35961"/>
    <cellStyle name="Output 46" xfId="35962"/>
    <cellStyle name="Output 46 2" xfId="35963"/>
    <cellStyle name="Output 46 2 2" xfId="35964"/>
    <cellStyle name="Output 46 3" xfId="35965"/>
    <cellStyle name="Output 46 3 2" xfId="35966"/>
    <cellStyle name="Output 46 4" xfId="35967"/>
    <cellStyle name="Output 47" xfId="35968"/>
    <cellStyle name="Output 47 2" xfId="35969"/>
    <cellStyle name="Output 47 2 2" xfId="35970"/>
    <cellStyle name="Output 47 3" xfId="35971"/>
    <cellStyle name="Output 47 3 2" xfId="35972"/>
    <cellStyle name="Output 47 4" xfId="35973"/>
    <cellStyle name="Output 48" xfId="35974"/>
    <cellStyle name="Output 48 2" xfId="35975"/>
    <cellStyle name="Output 48 2 2" xfId="35976"/>
    <cellStyle name="Output 48 3" xfId="35977"/>
    <cellStyle name="Output 48 3 2" xfId="35978"/>
    <cellStyle name="Output 48 4" xfId="35979"/>
    <cellStyle name="Output 49" xfId="35980"/>
    <cellStyle name="Output 49 2" xfId="35981"/>
    <cellStyle name="Output 49 2 2" xfId="35982"/>
    <cellStyle name="Output 49 3" xfId="35983"/>
    <cellStyle name="Output 49 3 2" xfId="35984"/>
    <cellStyle name="Output 49 4" xfId="35985"/>
    <cellStyle name="Output 5" xfId="3332"/>
    <cellStyle name="Output 5 2" xfId="3333"/>
    <cellStyle name="Output 5 2 2" xfId="4038"/>
    <cellStyle name="Output 5 2 2 2" xfId="35989"/>
    <cellStyle name="Output 5 2 2 3" xfId="35988"/>
    <cellStyle name="Output 5 2 3" xfId="9160"/>
    <cellStyle name="Output 5 2 3 2" xfId="35991"/>
    <cellStyle name="Output 5 2 3 3" xfId="35990"/>
    <cellStyle name="Output 5 2 4" xfId="9888"/>
    <cellStyle name="Output 5 2 4 2" xfId="35992"/>
    <cellStyle name="Output 5 2 5" xfId="35987"/>
    <cellStyle name="Output 5 3" xfId="3334"/>
    <cellStyle name="Output 5 3 2" xfId="9161"/>
    <cellStyle name="Output 5 3 2 2" xfId="35994"/>
    <cellStyle name="Output 5 3 3" xfId="35993"/>
    <cellStyle name="Output 5 4" xfId="9162"/>
    <cellStyle name="Output 5 4 2" xfId="9163"/>
    <cellStyle name="Output 5 4 2 2" xfId="35996"/>
    <cellStyle name="Output 5 4 3" xfId="35995"/>
    <cellStyle name="Output 5 4 4" xfId="38035"/>
    <cellStyle name="Output 5 5" xfId="9164"/>
    <cellStyle name="Output 5 5 2" xfId="35997"/>
    <cellStyle name="Output 5 6" xfId="9165"/>
    <cellStyle name="Output 5 6 2" xfId="35999"/>
    <cellStyle name="Output 5 6 3" xfId="36000"/>
    <cellStyle name="Output 5 6 4" xfId="35998"/>
    <cellStyle name="Output 5 7" xfId="9166"/>
    <cellStyle name="Output 5 8" xfId="35986"/>
    <cellStyle name="Output 50" xfId="36001"/>
    <cellStyle name="Output 50 2" xfId="36002"/>
    <cellStyle name="Output 50 2 2" xfId="36003"/>
    <cellStyle name="Output 50 3" xfId="36004"/>
    <cellStyle name="Output 50 3 2" xfId="36005"/>
    <cellStyle name="Output 50 4" xfId="36006"/>
    <cellStyle name="Output 51" xfId="36007"/>
    <cellStyle name="Output 51 2" xfId="36008"/>
    <cellStyle name="Output 51 2 2" xfId="36009"/>
    <cellStyle name="Output 51 3" xfId="36010"/>
    <cellStyle name="Output 51 3 2" xfId="36011"/>
    <cellStyle name="Output 51 4" xfId="36012"/>
    <cellStyle name="Output 52" xfId="36013"/>
    <cellStyle name="Output 52 2" xfId="36014"/>
    <cellStyle name="Output 52 2 2" xfId="36015"/>
    <cellStyle name="Output 52 3" xfId="36016"/>
    <cellStyle name="Output 52 3 2" xfId="36017"/>
    <cellStyle name="Output 52 4" xfId="36018"/>
    <cellStyle name="Output 53" xfId="36019"/>
    <cellStyle name="Output 53 2" xfId="36020"/>
    <cellStyle name="Output 53 2 2" xfId="36021"/>
    <cellStyle name="Output 53 3" xfId="36022"/>
    <cellStyle name="Output 53 3 2" xfId="36023"/>
    <cellStyle name="Output 53 4" xfId="36024"/>
    <cellStyle name="Output 54" xfId="36025"/>
    <cellStyle name="Output 54 2" xfId="36026"/>
    <cellStyle name="Output 54 2 2" xfId="36027"/>
    <cellStyle name="Output 54 3" xfId="36028"/>
    <cellStyle name="Output 54 3 2" xfId="36029"/>
    <cellStyle name="Output 54 4" xfId="36030"/>
    <cellStyle name="Output 55" xfId="36031"/>
    <cellStyle name="Output 55 2" xfId="36032"/>
    <cellStyle name="Output 55 2 2" xfId="36033"/>
    <cellStyle name="Output 55 3" xfId="36034"/>
    <cellStyle name="Output 55 3 2" xfId="36035"/>
    <cellStyle name="Output 55 4" xfId="36036"/>
    <cellStyle name="Output 56" xfId="36037"/>
    <cellStyle name="Output 56 2" xfId="36038"/>
    <cellStyle name="Output 56 2 2" xfId="36039"/>
    <cellStyle name="Output 56 3" xfId="36040"/>
    <cellStyle name="Output 56 3 2" xfId="36041"/>
    <cellStyle name="Output 56 4" xfId="36042"/>
    <cellStyle name="Output 57" xfId="36043"/>
    <cellStyle name="Output 57 2" xfId="36044"/>
    <cellStyle name="Output 57 2 2" xfId="36045"/>
    <cellStyle name="Output 57 3" xfId="36046"/>
    <cellStyle name="Output 57 3 2" xfId="36047"/>
    <cellStyle name="Output 57 4" xfId="36048"/>
    <cellStyle name="Output 58" xfId="36049"/>
    <cellStyle name="Output 58 2" xfId="36050"/>
    <cellStyle name="Output 58 2 2" xfId="36051"/>
    <cellStyle name="Output 58 3" xfId="36052"/>
    <cellStyle name="Output 58 3 2" xfId="36053"/>
    <cellStyle name="Output 58 4" xfId="36054"/>
    <cellStyle name="Output 59" xfId="36055"/>
    <cellStyle name="Output 59 2" xfId="36056"/>
    <cellStyle name="Output 59 2 2" xfId="36057"/>
    <cellStyle name="Output 59 3" xfId="36058"/>
    <cellStyle name="Output 59 3 2" xfId="36059"/>
    <cellStyle name="Output 59 4" xfId="36060"/>
    <cellStyle name="Output 6" xfId="3335"/>
    <cellStyle name="Output 6 2" xfId="3336"/>
    <cellStyle name="Output 6 2 2" xfId="4039"/>
    <cellStyle name="Output 6 2 2 2" xfId="36064"/>
    <cellStyle name="Output 6 2 2 3" xfId="36063"/>
    <cellStyle name="Output 6 2 3" xfId="9167"/>
    <cellStyle name="Output 6 2 3 2" xfId="36066"/>
    <cellStyle name="Output 6 2 3 3" xfId="36065"/>
    <cellStyle name="Output 6 2 4" xfId="9889"/>
    <cellStyle name="Output 6 2 4 2" xfId="36067"/>
    <cellStyle name="Output 6 2 5" xfId="36062"/>
    <cellStyle name="Output 6 3" xfId="3337"/>
    <cellStyle name="Output 6 3 2" xfId="9168"/>
    <cellStyle name="Output 6 3 2 2" xfId="36069"/>
    <cellStyle name="Output 6 3 3" xfId="9169"/>
    <cellStyle name="Output 6 3 4" xfId="36068"/>
    <cellStyle name="Output 6 4" xfId="9170"/>
    <cellStyle name="Output 6 4 2" xfId="36071"/>
    <cellStyle name="Output 6 4 3" xfId="36070"/>
    <cellStyle name="Output 6 4 4" xfId="38034"/>
    <cellStyle name="Output 6 5" xfId="9171"/>
    <cellStyle name="Output 6 5 2" xfId="36072"/>
    <cellStyle name="Output 6 6" xfId="9172"/>
    <cellStyle name="Output 6 6 2" xfId="36074"/>
    <cellStyle name="Output 6 6 3" xfId="36075"/>
    <cellStyle name="Output 6 6 4" xfId="36073"/>
    <cellStyle name="Output 6 7" xfId="36061"/>
    <cellStyle name="Output 60" xfId="36076"/>
    <cellStyle name="Output 60 2" xfId="36077"/>
    <cellStyle name="Output 60 2 2" xfId="36078"/>
    <cellStyle name="Output 60 3" xfId="36079"/>
    <cellStyle name="Output 60 3 2" xfId="36080"/>
    <cellStyle name="Output 60 4" xfId="36081"/>
    <cellStyle name="Output 61" xfId="36082"/>
    <cellStyle name="Output 61 2" xfId="36083"/>
    <cellStyle name="Output 61 2 2" xfId="36084"/>
    <cellStyle name="Output 61 3" xfId="36085"/>
    <cellStyle name="Output 61 3 2" xfId="36086"/>
    <cellStyle name="Output 61 4" xfId="36087"/>
    <cellStyle name="Output 62" xfId="36088"/>
    <cellStyle name="Output 62 2" xfId="36089"/>
    <cellStyle name="Output 62 2 2" xfId="36090"/>
    <cellStyle name="Output 62 3" xfId="36091"/>
    <cellStyle name="Output 62 3 2" xfId="36092"/>
    <cellStyle name="Output 62 4" xfId="36093"/>
    <cellStyle name="Output 63" xfId="36094"/>
    <cellStyle name="Output 63 2" xfId="36095"/>
    <cellStyle name="Output 63 2 2" xfId="36096"/>
    <cellStyle name="Output 63 3" xfId="36097"/>
    <cellStyle name="Output 63 3 2" xfId="36098"/>
    <cellStyle name="Output 63 4" xfId="36099"/>
    <cellStyle name="Output 64" xfId="36100"/>
    <cellStyle name="Output 64 2" xfId="36101"/>
    <cellStyle name="Output 64 2 2" xfId="36102"/>
    <cellStyle name="Output 64 3" xfId="36103"/>
    <cellStyle name="Output 64 3 2" xfId="36104"/>
    <cellStyle name="Output 64 4" xfId="36105"/>
    <cellStyle name="Output 65" xfId="36106"/>
    <cellStyle name="Output 65 2" xfId="36107"/>
    <cellStyle name="Output 65 2 2" xfId="36108"/>
    <cellStyle name="Output 65 3" xfId="36109"/>
    <cellStyle name="Output 65 3 2" xfId="36110"/>
    <cellStyle name="Output 65 4" xfId="36111"/>
    <cellStyle name="Output 66" xfId="36112"/>
    <cellStyle name="Output 66 2" xfId="36113"/>
    <cellStyle name="Output 66 2 2" xfId="36114"/>
    <cellStyle name="Output 66 3" xfId="36115"/>
    <cellStyle name="Output 66 3 2" xfId="36116"/>
    <cellStyle name="Output 66 4" xfId="36117"/>
    <cellStyle name="Output 67" xfId="36118"/>
    <cellStyle name="Output 67 2" xfId="36119"/>
    <cellStyle name="Output 67 2 2" xfId="36120"/>
    <cellStyle name="Output 67 3" xfId="36121"/>
    <cellStyle name="Output 67 3 2" xfId="36122"/>
    <cellStyle name="Output 67 4" xfId="36123"/>
    <cellStyle name="Output 68" xfId="36124"/>
    <cellStyle name="Output 68 2" xfId="36125"/>
    <cellStyle name="Output 68 2 2" xfId="36126"/>
    <cellStyle name="Output 68 3" xfId="36127"/>
    <cellStyle name="Output 68 3 2" xfId="36128"/>
    <cellStyle name="Output 68 4" xfId="36129"/>
    <cellStyle name="Output 69" xfId="36130"/>
    <cellStyle name="Output 69 2" xfId="36131"/>
    <cellStyle name="Output 69 2 2" xfId="36132"/>
    <cellStyle name="Output 69 3" xfId="36133"/>
    <cellStyle name="Output 69 3 2" xfId="36134"/>
    <cellStyle name="Output 69 4" xfId="36135"/>
    <cellStyle name="Output 7" xfId="3338"/>
    <cellStyle name="Output 7 2" xfId="4181"/>
    <cellStyle name="Output 7 2 2" xfId="9173"/>
    <cellStyle name="Output 7 2 2 2" xfId="36138"/>
    <cellStyle name="Output 7 2 3" xfId="36137"/>
    <cellStyle name="Output 7 3" xfId="9174"/>
    <cellStyle name="Output 7 3 2" xfId="36140"/>
    <cellStyle name="Output 7 3 3" xfId="36139"/>
    <cellStyle name="Output 7 4" xfId="36141"/>
    <cellStyle name="Output 7 5" xfId="36136"/>
    <cellStyle name="Output 70" xfId="36142"/>
    <cellStyle name="Output 70 2" xfId="36143"/>
    <cellStyle name="Output 70 2 2" xfId="36144"/>
    <cellStyle name="Output 70 3" xfId="36145"/>
    <cellStyle name="Output 70 3 2" xfId="36146"/>
    <cellStyle name="Output 70 4" xfId="36147"/>
    <cellStyle name="Output 71" xfId="36148"/>
    <cellStyle name="Output 71 2" xfId="36149"/>
    <cellStyle name="Output 71 2 2" xfId="36150"/>
    <cellStyle name="Output 71 3" xfId="36151"/>
    <cellStyle name="Output 71 3 2" xfId="36152"/>
    <cellStyle name="Output 71 4" xfId="36153"/>
    <cellStyle name="Output 72" xfId="36154"/>
    <cellStyle name="Output 72 2" xfId="36155"/>
    <cellStyle name="Output 72 2 2" xfId="36156"/>
    <cellStyle name="Output 72 3" xfId="36157"/>
    <cellStyle name="Output 72 3 2" xfId="36158"/>
    <cellStyle name="Output 72 4" xfId="36159"/>
    <cellStyle name="Output 73" xfId="36160"/>
    <cellStyle name="Output 73 2" xfId="36161"/>
    <cellStyle name="Output 73 2 2" xfId="36162"/>
    <cellStyle name="Output 73 3" xfId="36163"/>
    <cellStyle name="Output 73 3 2" xfId="36164"/>
    <cellStyle name="Output 73 4" xfId="36165"/>
    <cellStyle name="Output 74" xfId="36166"/>
    <cellStyle name="Output 74 2" xfId="36167"/>
    <cellStyle name="Output 74 2 2" xfId="36168"/>
    <cellStyle name="Output 74 3" xfId="36169"/>
    <cellStyle name="Output 74 3 2" xfId="36170"/>
    <cellStyle name="Output 74 4" xfId="36171"/>
    <cellStyle name="Output 75" xfId="36172"/>
    <cellStyle name="Output 75 2" xfId="36173"/>
    <cellStyle name="Output 75 2 2" xfId="36174"/>
    <cellStyle name="Output 75 3" xfId="36175"/>
    <cellStyle name="Output 75 3 2" xfId="36176"/>
    <cellStyle name="Output 75 4" xfId="36177"/>
    <cellStyle name="Output 76" xfId="36178"/>
    <cellStyle name="Output 76 2" xfId="36179"/>
    <cellStyle name="Output 76 2 2" xfId="36180"/>
    <cellStyle name="Output 76 3" xfId="36181"/>
    <cellStyle name="Output 76 3 2" xfId="36182"/>
    <cellStyle name="Output 76 4" xfId="36183"/>
    <cellStyle name="Output 77" xfId="36184"/>
    <cellStyle name="Output 77 2" xfId="36185"/>
    <cellStyle name="Output 77 2 2" xfId="36186"/>
    <cellStyle name="Output 77 3" xfId="36187"/>
    <cellStyle name="Output 77 3 2" xfId="36188"/>
    <cellStyle name="Output 77 4" xfId="36189"/>
    <cellStyle name="Output 78" xfId="36190"/>
    <cellStyle name="Output 78 2" xfId="36191"/>
    <cellStyle name="Output 78 2 2" xfId="36192"/>
    <cellStyle name="Output 78 3" xfId="36193"/>
    <cellStyle name="Output 78 3 2" xfId="36194"/>
    <cellStyle name="Output 78 4" xfId="36195"/>
    <cellStyle name="Output 79" xfId="36196"/>
    <cellStyle name="Output 79 2" xfId="36197"/>
    <cellStyle name="Output 79 2 2" xfId="36198"/>
    <cellStyle name="Output 79 3" xfId="36199"/>
    <cellStyle name="Output 79 3 2" xfId="36200"/>
    <cellStyle name="Output 79 4" xfId="36201"/>
    <cellStyle name="Output 8" xfId="3339"/>
    <cellStyle name="Output 8 2" xfId="4182"/>
    <cellStyle name="Output 8 2 2" xfId="9175"/>
    <cellStyle name="Output 8 2 2 2" xfId="36204"/>
    <cellStyle name="Output 8 2 3" xfId="36203"/>
    <cellStyle name="Output 8 3" xfId="9176"/>
    <cellStyle name="Output 8 3 2" xfId="36206"/>
    <cellStyle name="Output 8 3 3" xfId="36205"/>
    <cellStyle name="Output 8 4" xfId="36207"/>
    <cellStyle name="Output 8 5" xfId="36202"/>
    <cellStyle name="Output 80" xfId="36208"/>
    <cellStyle name="Output 80 2" xfId="36209"/>
    <cellStyle name="Output 80 2 2" xfId="36210"/>
    <cellStyle name="Output 80 3" xfId="36211"/>
    <cellStyle name="Output 80 3 2" xfId="36212"/>
    <cellStyle name="Output 80 4" xfId="36213"/>
    <cellStyle name="Output 81" xfId="36214"/>
    <cellStyle name="Output 81 2" xfId="36215"/>
    <cellStyle name="Output 81 2 2" xfId="36216"/>
    <cellStyle name="Output 81 3" xfId="36217"/>
    <cellStyle name="Output 81 3 2" xfId="36218"/>
    <cellStyle name="Output 81 4" xfId="36219"/>
    <cellStyle name="Output 82" xfId="36220"/>
    <cellStyle name="Output 82 2" xfId="36221"/>
    <cellStyle name="Output 82 2 2" xfId="36222"/>
    <cellStyle name="Output 82 3" xfId="36223"/>
    <cellStyle name="Output 82 3 2" xfId="36224"/>
    <cellStyle name="Output 82 4" xfId="36225"/>
    <cellStyle name="Output 83" xfId="36226"/>
    <cellStyle name="Output 83 2" xfId="36227"/>
    <cellStyle name="Output 83 2 2" xfId="36228"/>
    <cellStyle name="Output 83 3" xfId="36229"/>
    <cellStyle name="Output 83 3 2" xfId="36230"/>
    <cellStyle name="Output 83 4" xfId="36231"/>
    <cellStyle name="Output 84" xfId="36232"/>
    <cellStyle name="Output 84 2" xfId="36233"/>
    <cellStyle name="Output 84 2 2" xfId="36234"/>
    <cellStyle name="Output 84 3" xfId="36235"/>
    <cellStyle name="Output 84 3 2" xfId="36236"/>
    <cellStyle name="Output 84 4" xfId="36237"/>
    <cellStyle name="Output 85" xfId="36238"/>
    <cellStyle name="Output 85 2" xfId="36239"/>
    <cellStyle name="Output 85 3" xfId="36240"/>
    <cellStyle name="Output 86" xfId="15604"/>
    <cellStyle name="Output 9" xfId="3340"/>
    <cellStyle name="Output 9 2" xfId="4183"/>
    <cellStyle name="Output 9 2 2" xfId="9177"/>
    <cellStyle name="Output 9 2 2 2" xfId="36243"/>
    <cellStyle name="Output 9 2 3" xfId="36242"/>
    <cellStyle name="Output 9 3" xfId="9178"/>
    <cellStyle name="Output 9 3 2" xfId="36245"/>
    <cellStyle name="Output 9 3 3" xfId="36244"/>
    <cellStyle name="Output 9 4" xfId="36246"/>
    <cellStyle name="Output 9 5" xfId="36241"/>
    <cellStyle name="Percent 12" xfId="12601"/>
    <cellStyle name="Percent 12 10" xfId="12602"/>
    <cellStyle name="Percent 12 10 2" xfId="12603"/>
    <cellStyle name="Percent 12 11" xfId="12604"/>
    <cellStyle name="Percent 12 11 2" xfId="12605"/>
    <cellStyle name="Percent 12 12" xfId="12606"/>
    <cellStyle name="Percent 12 13" xfId="12607"/>
    <cellStyle name="Percent 12 2" xfId="12608"/>
    <cellStyle name="Percent 12 2 2" xfId="12609"/>
    <cellStyle name="Percent 12 2 2 2" xfId="12610"/>
    <cellStyle name="Percent 12 2 3" xfId="12611"/>
    <cellStyle name="Percent 12 2 3 2" xfId="12612"/>
    <cellStyle name="Percent 12 2 4" xfId="12613"/>
    <cellStyle name="Percent 12 2 4 2" xfId="12614"/>
    <cellStyle name="Percent 12 2 5" xfId="12615"/>
    <cellStyle name="Percent 12 2 5 2" xfId="12616"/>
    <cellStyle name="Percent 12 2 6" xfId="12617"/>
    <cellStyle name="Percent 12 2 7" xfId="12618"/>
    <cellStyle name="Percent 12 3" xfId="12619"/>
    <cellStyle name="Percent 12 3 2" xfId="12620"/>
    <cellStyle name="Percent 12 3 2 2" xfId="12621"/>
    <cellStyle name="Percent 12 3 3" xfId="12622"/>
    <cellStyle name="Percent 12 3 3 2" xfId="12623"/>
    <cellStyle name="Percent 12 3 4" xfId="12624"/>
    <cellStyle name="Percent 12 3 4 2" xfId="12625"/>
    <cellStyle name="Percent 12 3 5" xfId="12626"/>
    <cellStyle name="Percent 12 3 5 2" xfId="12627"/>
    <cellStyle name="Percent 12 3 6" xfId="12628"/>
    <cellStyle name="Percent 12 3 7" xfId="12629"/>
    <cellStyle name="Percent 12 4" xfId="12630"/>
    <cellStyle name="Percent 12 4 2" xfId="12631"/>
    <cellStyle name="Percent 12 4 2 2" xfId="12632"/>
    <cellStyle name="Percent 12 4 3" xfId="12633"/>
    <cellStyle name="Percent 12 4 3 2" xfId="12634"/>
    <cellStyle name="Percent 12 4 4" xfId="12635"/>
    <cellStyle name="Percent 12 4 4 2" xfId="12636"/>
    <cellStyle name="Percent 12 4 5" xfId="12637"/>
    <cellStyle name="Percent 12 4 5 2" xfId="12638"/>
    <cellStyle name="Percent 12 4 6" xfId="12639"/>
    <cellStyle name="Percent 12 4 7" xfId="12640"/>
    <cellStyle name="Percent 12 5" xfId="12641"/>
    <cellStyle name="Percent 12 5 2" xfId="12642"/>
    <cellStyle name="Percent 12 5 2 2" xfId="12643"/>
    <cellStyle name="Percent 12 5 3" xfId="12644"/>
    <cellStyle name="Percent 12 5 3 2" xfId="12645"/>
    <cellStyle name="Percent 12 5 4" xfId="12646"/>
    <cellStyle name="Percent 12 5 4 2" xfId="12647"/>
    <cellStyle name="Percent 12 5 5" xfId="12648"/>
    <cellStyle name="Percent 12 5 5 2" xfId="12649"/>
    <cellStyle name="Percent 12 5 6" xfId="12650"/>
    <cellStyle name="Percent 12 5 7" xfId="12651"/>
    <cellStyle name="Percent 12 6" xfId="12652"/>
    <cellStyle name="Percent 12 6 2" xfId="12653"/>
    <cellStyle name="Percent 12 6 2 2" xfId="12654"/>
    <cellStyle name="Percent 12 6 3" xfId="12655"/>
    <cellStyle name="Percent 12 6 3 2" xfId="12656"/>
    <cellStyle name="Percent 12 6 4" xfId="12657"/>
    <cellStyle name="Percent 12 6 4 2" xfId="12658"/>
    <cellStyle name="Percent 12 6 5" xfId="12659"/>
    <cellStyle name="Percent 12 6 5 2" xfId="12660"/>
    <cellStyle name="Percent 12 6 6" xfId="12661"/>
    <cellStyle name="Percent 12 6 7" xfId="12662"/>
    <cellStyle name="Percent 12 7" xfId="12663"/>
    <cellStyle name="Percent 12 7 2" xfId="12664"/>
    <cellStyle name="Percent 12 7 2 2" xfId="12665"/>
    <cellStyle name="Percent 12 7 3" xfId="12666"/>
    <cellStyle name="Percent 12 7 3 2" xfId="12667"/>
    <cellStyle name="Percent 12 7 4" xfId="12668"/>
    <cellStyle name="Percent 12 7 4 2" xfId="12669"/>
    <cellStyle name="Percent 12 7 5" xfId="12670"/>
    <cellStyle name="Percent 12 7 5 2" xfId="12671"/>
    <cellStyle name="Percent 12 7 6" xfId="12672"/>
    <cellStyle name="Percent 12 7 7" xfId="12673"/>
    <cellStyle name="Percent 12 8" xfId="12674"/>
    <cellStyle name="Percent 12 8 2" xfId="12675"/>
    <cellStyle name="Percent 12 9" xfId="12676"/>
    <cellStyle name="Percent 12 9 2" xfId="12677"/>
    <cellStyle name="Percent 13" xfId="12678"/>
    <cellStyle name="Percent 13 10" xfId="12679"/>
    <cellStyle name="Percent 13 10 2" xfId="12680"/>
    <cellStyle name="Percent 13 11" xfId="12681"/>
    <cellStyle name="Percent 13 11 2" xfId="12682"/>
    <cellStyle name="Percent 13 12" xfId="12683"/>
    <cellStyle name="Percent 13 13" xfId="12684"/>
    <cellStyle name="Percent 13 2" xfId="12685"/>
    <cellStyle name="Percent 13 2 2" xfId="12686"/>
    <cellStyle name="Percent 13 2 2 2" xfId="12687"/>
    <cellStyle name="Percent 13 2 3" xfId="12688"/>
    <cellStyle name="Percent 13 2 3 2" xfId="12689"/>
    <cellStyle name="Percent 13 2 4" xfId="12690"/>
    <cellStyle name="Percent 13 2 4 2" xfId="12691"/>
    <cellStyle name="Percent 13 2 5" xfId="12692"/>
    <cellStyle name="Percent 13 2 5 2" xfId="12693"/>
    <cellStyle name="Percent 13 2 6" xfId="12694"/>
    <cellStyle name="Percent 13 2 7" xfId="12695"/>
    <cellStyle name="Percent 13 3" xfId="12696"/>
    <cellStyle name="Percent 13 3 2" xfId="12697"/>
    <cellStyle name="Percent 13 3 2 2" xfId="12698"/>
    <cellStyle name="Percent 13 3 3" xfId="12699"/>
    <cellStyle name="Percent 13 3 3 2" xfId="12700"/>
    <cellStyle name="Percent 13 3 4" xfId="12701"/>
    <cellStyle name="Percent 13 3 4 2" xfId="12702"/>
    <cellStyle name="Percent 13 3 5" xfId="12703"/>
    <cellStyle name="Percent 13 3 5 2" xfId="12704"/>
    <cellStyle name="Percent 13 3 6" xfId="12705"/>
    <cellStyle name="Percent 13 3 7" xfId="12706"/>
    <cellStyle name="Percent 13 4" xfId="12707"/>
    <cellStyle name="Percent 13 4 2" xfId="12708"/>
    <cellStyle name="Percent 13 4 2 2" xfId="12709"/>
    <cellStyle name="Percent 13 4 3" xfId="12710"/>
    <cellStyle name="Percent 13 4 3 2" xfId="12711"/>
    <cellStyle name="Percent 13 4 4" xfId="12712"/>
    <cellStyle name="Percent 13 4 4 2" xfId="12713"/>
    <cellStyle name="Percent 13 4 5" xfId="12714"/>
    <cellStyle name="Percent 13 4 5 2" xfId="12715"/>
    <cellStyle name="Percent 13 4 6" xfId="12716"/>
    <cellStyle name="Percent 13 4 7" xfId="12717"/>
    <cellStyle name="Percent 13 5" xfId="12718"/>
    <cellStyle name="Percent 13 5 2" xfId="12719"/>
    <cellStyle name="Percent 13 5 2 2" xfId="12720"/>
    <cellStyle name="Percent 13 5 3" xfId="12721"/>
    <cellStyle name="Percent 13 5 3 2" xfId="12722"/>
    <cellStyle name="Percent 13 5 4" xfId="12723"/>
    <cellStyle name="Percent 13 5 4 2" xfId="12724"/>
    <cellStyle name="Percent 13 5 5" xfId="12725"/>
    <cellStyle name="Percent 13 5 5 2" xfId="12726"/>
    <cellStyle name="Percent 13 5 6" xfId="12727"/>
    <cellStyle name="Percent 13 5 7" xfId="12728"/>
    <cellStyle name="Percent 13 6" xfId="12729"/>
    <cellStyle name="Percent 13 6 2" xfId="12730"/>
    <cellStyle name="Percent 13 6 2 2" xfId="12731"/>
    <cellStyle name="Percent 13 6 3" xfId="12732"/>
    <cellStyle name="Percent 13 6 3 2" xfId="12733"/>
    <cellStyle name="Percent 13 6 4" xfId="12734"/>
    <cellStyle name="Percent 13 6 4 2" xfId="12735"/>
    <cellStyle name="Percent 13 6 5" xfId="12736"/>
    <cellStyle name="Percent 13 6 5 2" xfId="12737"/>
    <cellStyle name="Percent 13 6 6" xfId="12738"/>
    <cellStyle name="Percent 13 6 7" xfId="12739"/>
    <cellStyle name="Percent 13 7" xfId="12740"/>
    <cellStyle name="Percent 13 7 2" xfId="12741"/>
    <cellStyle name="Percent 13 7 2 2" xfId="12742"/>
    <cellStyle name="Percent 13 7 3" xfId="12743"/>
    <cellStyle name="Percent 13 7 3 2" xfId="12744"/>
    <cellStyle name="Percent 13 7 4" xfId="12745"/>
    <cellStyle name="Percent 13 7 4 2" xfId="12746"/>
    <cellStyle name="Percent 13 7 5" xfId="12747"/>
    <cellStyle name="Percent 13 7 5 2" xfId="12748"/>
    <cellStyle name="Percent 13 7 6" xfId="12749"/>
    <cellStyle name="Percent 13 7 7" xfId="12750"/>
    <cellStyle name="Percent 13 8" xfId="12751"/>
    <cellStyle name="Percent 13 8 2" xfId="12752"/>
    <cellStyle name="Percent 13 9" xfId="12753"/>
    <cellStyle name="Percent 13 9 2" xfId="12754"/>
    <cellStyle name="Percent 14 2" xfId="12755"/>
    <cellStyle name="Percent 14 2 2" xfId="12756"/>
    <cellStyle name="Percent 14 2 2 2" xfId="12757"/>
    <cellStyle name="Percent 14 2 3" xfId="12758"/>
    <cellStyle name="Percent 14 2 3 2" xfId="12759"/>
    <cellStyle name="Percent 14 2 4" xfId="12760"/>
    <cellStyle name="Percent 14 2 4 2" xfId="12761"/>
    <cellStyle name="Percent 14 2 5" xfId="12762"/>
    <cellStyle name="Percent 14 2 5 2" xfId="12763"/>
    <cellStyle name="Percent 14 2 6" xfId="12764"/>
    <cellStyle name="Percent 14 2 7" xfId="12765"/>
    <cellStyle name="Percent 14 3" xfId="12766"/>
    <cellStyle name="Percent 14 3 2" xfId="12767"/>
    <cellStyle name="Percent 14 3 2 2" xfId="12768"/>
    <cellStyle name="Percent 14 3 3" xfId="12769"/>
    <cellStyle name="Percent 14 3 3 2" xfId="12770"/>
    <cellStyle name="Percent 14 3 4" xfId="12771"/>
    <cellStyle name="Percent 14 3 4 2" xfId="12772"/>
    <cellStyle name="Percent 14 3 5" xfId="12773"/>
    <cellStyle name="Percent 14 3 5 2" xfId="12774"/>
    <cellStyle name="Percent 14 3 6" xfId="12775"/>
    <cellStyle name="Percent 14 3 7" xfId="12776"/>
    <cellStyle name="Percent 14 4" xfId="12777"/>
    <cellStyle name="Percent 14 4 2" xfId="12778"/>
    <cellStyle name="Percent 14 4 2 2" xfId="12779"/>
    <cellStyle name="Percent 14 4 3" xfId="12780"/>
    <cellStyle name="Percent 14 4 3 2" xfId="12781"/>
    <cellStyle name="Percent 14 4 4" xfId="12782"/>
    <cellStyle name="Percent 14 4 4 2" xfId="12783"/>
    <cellStyle name="Percent 14 4 5" xfId="12784"/>
    <cellStyle name="Percent 14 4 5 2" xfId="12785"/>
    <cellStyle name="Percent 14 4 6" xfId="12786"/>
    <cellStyle name="Percent 14 4 7" xfId="12787"/>
    <cellStyle name="Percent 14 5" xfId="12788"/>
    <cellStyle name="Percent 14 5 2" xfId="12789"/>
    <cellStyle name="Percent 14 5 2 2" xfId="12790"/>
    <cellStyle name="Percent 14 5 3" xfId="12791"/>
    <cellStyle name="Percent 14 5 3 2" xfId="12792"/>
    <cellStyle name="Percent 14 5 4" xfId="12793"/>
    <cellStyle name="Percent 14 5 4 2" xfId="12794"/>
    <cellStyle name="Percent 14 5 5" xfId="12795"/>
    <cellStyle name="Percent 14 5 5 2" xfId="12796"/>
    <cellStyle name="Percent 14 5 6" xfId="12797"/>
    <cellStyle name="Percent 14 5 7" xfId="12798"/>
    <cellStyle name="Percent 14 6" xfId="12799"/>
    <cellStyle name="Percent 14 6 2" xfId="12800"/>
    <cellStyle name="Percent 14 6 2 2" xfId="12801"/>
    <cellStyle name="Percent 14 6 3" xfId="12802"/>
    <cellStyle name="Percent 14 6 3 2" xfId="12803"/>
    <cellStyle name="Percent 14 6 4" xfId="12804"/>
    <cellStyle name="Percent 14 6 4 2" xfId="12805"/>
    <cellStyle name="Percent 14 6 5" xfId="12806"/>
    <cellStyle name="Percent 14 6 5 2" xfId="12807"/>
    <cellStyle name="Percent 14 6 6" xfId="12808"/>
    <cellStyle name="Percent 14 6 7" xfId="12809"/>
    <cellStyle name="Percent 14 7" xfId="12810"/>
    <cellStyle name="Percent 14 7 2" xfId="12811"/>
    <cellStyle name="Percent 14 7 2 2" xfId="12812"/>
    <cellStyle name="Percent 14 7 3" xfId="12813"/>
    <cellStyle name="Percent 14 7 3 2" xfId="12814"/>
    <cellStyle name="Percent 14 7 4" xfId="12815"/>
    <cellStyle name="Percent 14 7 4 2" xfId="12816"/>
    <cellStyle name="Percent 14 7 5" xfId="12817"/>
    <cellStyle name="Percent 14 7 5 2" xfId="12818"/>
    <cellStyle name="Percent 14 7 6" xfId="12819"/>
    <cellStyle name="Percent 14 7 7" xfId="12820"/>
    <cellStyle name="Percent 15 2" xfId="12821"/>
    <cellStyle name="Percent 15 2 2" xfId="12822"/>
    <cellStyle name="Percent 15 2 2 2" xfId="12823"/>
    <cellStyle name="Percent 15 2 3" xfId="12824"/>
    <cellStyle name="Percent 15 2 3 2" xfId="12825"/>
    <cellStyle name="Percent 15 2 4" xfId="12826"/>
    <cellStyle name="Percent 15 2 4 2" xfId="12827"/>
    <cellStyle name="Percent 15 2 5" xfId="12828"/>
    <cellStyle name="Percent 15 2 5 2" xfId="12829"/>
    <cellStyle name="Percent 15 2 6" xfId="12830"/>
    <cellStyle name="Percent 15 2 7" xfId="12831"/>
    <cellStyle name="Percent 15 3" xfId="12832"/>
    <cellStyle name="Percent 15 3 2" xfId="12833"/>
    <cellStyle name="Percent 15 3 2 2" xfId="12834"/>
    <cellStyle name="Percent 15 3 3" xfId="12835"/>
    <cellStyle name="Percent 15 3 3 2" xfId="12836"/>
    <cellStyle name="Percent 15 3 4" xfId="12837"/>
    <cellStyle name="Percent 15 3 4 2" xfId="12838"/>
    <cellStyle name="Percent 15 3 5" xfId="12839"/>
    <cellStyle name="Percent 15 3 5 2" xfId="12840"/>
    <cellStyle name="Percent 15 3 6" xfId="12841"/>
    <cellStyle name="Percent 15 3 7" xfId="12842"/>
    <cellStyle name="Percent 15 4" xfId="12843"/>
    <cellStyle name="Percent 15 4 2" xfId="12844"/>
    <cellStyle name="Percent 15 4 2 2" xfId="12845"/>
    <cellStyle name="Percent 15 4 3" xfId="12846"/>
    <cellStyle name="Percent 15 4 3 2" xfId="12847"/>
    <cellStyle name="Percent 15 4 4" xfId="12848"/>
    <cellStyle name="Percent 15 4 4 2" xfId="12849"/>
    <cellStyle name="Percent 15 4 5" xfId="12850"/>
    <cellStyle name="Percent 15 4 5 2" xfId="12851"/>
    <cellStyle name="Percent 15 4 6" xfId="12852"/>
    <cellStyle name="Percent 15 4 7" xfId="12853"/>
    <cellStyle name="Percent 15 5" xfId="12854"/>
    <cellStyle name="Percent 15 5 2" xfId="12855"/>
    <cellStyle name="Percent 15 5 2 2" xfId="12856"/>
    <cellStyle name="Percent 15 5 3" xfId="12857"/>
    <cellStyle name="Percent 15 5 3 2" xfId="12858"/>
    <cellStyle name="Percent 15 5 4" xfId="12859"/>
    <cellStyle name="Percent 15 5 4 2" xfId="12860"/>
    <cellStyle name="Percent 15 5 5" xfId="12861"/>
    <cellStyle name="Percent 15 5 5 2" xfId="12862"/>
    <cellStyle name="Percent 15 5 6" xfId="12863"/>
    <cellStyle name="Percent 15 5 7" xfId="12864"/>
    <cellStyle name="Percent 15 6" xfId="12865"/>
    <cellStyle name="Percent 15 6 2" xfId="12866"/>
    <cellStyle name="Percent 15 6 2 2" xfId="12867"/>
    <cellStyle name="Percent 15 6 3" xfId="12868"/>
    <cellStyle name="Percent 15 6 3 2" xfId="12869"/>
    <cellStyle name="Percent 15 6 4" xfId="12870"/>
    <cellStyle name="Percent 15 6 4 2" xfId="12871"/>
    <cellStyle name="Percent 15 6 5" xfId="12872"/>
    <cellStyle name="Percent 15 6 5 2" xfId="12873"/>
    <cellStyle name="Percent 15 6 6" xfId="12874"/>
    <cellStyle name="Percent 15 6 7" xfId="12875"/>
    <cellStyle name="Percent 15 7" xfId="12876"/>
    <cellStyle name="Percent 15 7 2" xfId="12877"/>
    <cellStyle name="Percent 15 7 2 2" xfId="12878"/>
    <cellStyle name="Percent 15 7 3" xfId="12879"/>
    <cellStyle name="Percent 15 7 3 2" xfId="12880"/>
    <cellStyle name="Percent 15 7 4" xfId="12881"/>
    <cellStyle name="Percent 15 7 4 2" xfId="12882"/>
    <cellStyle name="Percent 15 7 5" xfId="12883"/>
    <cellStyle name="Percent 15 7 5 2" xfId="12884"/>
    <cellStyle name="Percent 15 7 6" xfId="12885"/>
    <cellStyle name="Percent 15 7 7" xfId="12886"/>
    <cellStyle name="Percent 16 2" xfId="12887"/>
    <cellStyle name="Percent 16 2 2" xfId="12888"/>
    <cellStyle name="Percent 16 2 2 2" xfId="12889"/>
    <cellStyle name="Percent 16 2 3" xfId="12890"/>
    <cellStyle name="Percent 16 2 3 2" xfId="12891"/>
    <cellStyle name="Percent 16 2 4" xfId="12892"/>
    <cellStyle name="Percent 16 2 4 2" xfId="12893"/>
    <cellStyle name="Percent 16 2 5" xfId="12894"/>
    <cellStyle name="Percent 16 2 5 2" xfId="12895"/>
    <cellStyle name="Percent 16 2 6" xfId="12896"/>
    <cellStyle name="Percent 16 2 7" xfId="12897"/>
    <cellStyle name="Percent 16 3" xfId="12898"/>
    <cellStyle name="Percent 16 3 2" xfId="12899"/>
    <cellStyle name="Percent 16 3 2 2" xfId="12900"/>
    <cellStyle name="Percent 16 3 3" xfId="12901"/>
    <cellStyle name="Percent 16 3 3 2" xfId="12902"/>
    <cellStyle name="Percent 16 3 4" xfId="12903"/>
    <cellStyle name="Percent 16 3 4 2" xfId="12904"/>
    <cellStyle name="Percent 16 3 5" xfId="12905"/>
    <cellStyle name="Percent 16 3 5 2" xfId="12906"/>
    <cellStyle name="Percent 16 3 6" xfId="12907"/>
    <cellStyle name="Percent 16 3 7" xfId="12908"/>
    <cellStyle name="Percent 16 4" xfId="12909"/>
    <cellStyle name="Percent 16 4 2" xfId="12910"/>
    <cellStyle name="Percent 16 4 2 2" xfId="12911"/>
    <cellStyle name="Percent 16 4 3" xfId="12912"/>
    <cellStyle name="Percent 16 4 3 2" xfId="12913"/>
    <cellStyle name="Percent 16 4 4" xfId="12914"/>
    <cellStyle name="Percent 16 4 4 2" xfId="12915"/>
    <cellStyle name="Percent 16 4 5" xfId="12916"/>
    <cellStyle name="Percent 16 4 5 2" xfId="12917"/>
    <cellStyle name="Percent 16 4 6" xfId="12918"/>
    <cellStyle name="Percent 16 4 7" xfId="12919"/>
    <cellStyle name="Percent 16 5" xfId="12920"/>
    <cellStyle name="Percent 16 5 2" xfId="12921"/>
    <cellStyle name="Percent 16 5 2 2" xfId="12922"/>
    <cellStyle name="Percent 16 5 3" xfId="12923"/>
    <cellStyle name="Percent 16 5 3 2" xfId="12924"/>
    <cellStyle name="Percent 16 5 4" xfId="12925"/>
    <cellStyle name="Percent 16 5 4 2" xfId="12926"/>
    <cellStyle name="Percent 16 5 5" xfId="12927"/>
    <cellStyle name="Percent 16 5 5 2" xfId="12928"/>
    <cellStyle name="Percent 16 5 6" xfId="12929"/>
    <cellStyle name="Percent 16 5 7" xfId="12930"/>
    <cellStyle name="Percent 16 6" xfId="12931"/>
    <cellStyle name="Percent 16 6 2" xfId="12932"/>
    <cellStyle name="Percent 16 6 2 2" xfId="12933"/>
    <cellStyle name="Percent 16 6 3" xfId="12934"/>
    <cellStyle name="Percent 16 6 3 2" xfId="12935"/>
    <cellStyle name="Percent 16 6 4" xfId="12936"/>
    <cellStyle name="Percent 16 6 4 2" xfId="12937"/>
    <cellStyle name="Percent 16 6 5" xfId="12938"/>
    <cellStyle name="Percent 16 6 5 2" xfId="12939"/>
    <cellStyle name="Percent 16 6 6" xfId="12940"/>
    <cellStyle name="Percent 16 6 7" xfId="12941"/>
    <cellStyle name="Percent 16 7" xfId="12942"/>
    <cellStyle name="Percent 16 7 2" xfId="12943"/>
    <cellStyle name="Percent 16 7 2 2" xfId="12944"/>
    <cellStyle name="Percent 16 7 3" xfId="12945"/>
    <cellStyle name="Percent 16 7 3 2" xfId="12946"/>
    <cellStyle name="Percent 16 7 4" xfId="12947"/>
    <cellStyle name="Percent 16 7 4 2" xfId="12948"/>
    <cellStyle name="Percent 16 7 5" xfId="12949"/>
    <cellStyle name="Percent 16 7 5 2" xfId="12950"/>
    <cellStyle name="Percent 16 7 6" xfId="12951"/>
    <cellStyle name="Percent 16 7 7" xfId="12952"/>
    <cellStyle name="Percent 18" xfId="12953"/>
    <cellStyle name="Percent 18 10" xfId="12954"/>
    <cellStyle name="Percent 18 10 2" xfId="12955"/>
    <cellStyle name="Percent 18 11" xfId="12956"/>
    <cellStyle name="Percent 18 11 2" xfId="12957"/>
    <cellStyle name="Percent 18 12" xfId="12958"/>
    <cellStyle name="Percent 18 13" xfId="12959"/>
    <cellStyle name="Percent 18 2" xfId="12960"/>
    <cellStyle name="Percent 18 2 2" xfId="12961"/>
    <cellStyle name="Percent 18 2 2 2" xfId="12962"/>
    <cellStyle name="Percent 18 2 3" xfId="12963"/>
    <cellStyle name="Percent 18 2 3 2" xfId="12964"/>
    <cellStyle name="Percent 18 2 4" xfId="12965"/>
    <cellStyle name="Percent 18 2 4 2" xfId="12966"/>
    <cellStyle name="Percent 18 2 5" xfId="12967"/>
    <cellStyle name="Percent 18 2 5 2" xfId="12968"/>
    <cellStyle name="Percent 18 2 6" xfId="12969"/>
    <cellStyle name="Percent 18 2 7" xfId="12970"/>
    <cellStyle name="Percent 18 3" xfId="12971"/>
    <cellStyle name="Percent 18 3 2" xfId="12972"/>
    <cellStyle name="Percent 18 3 2 2" xfId="12973"/>
    <cellStyle name="Percent 18 3 3" xfId="12974"/>
    <cellStyle name="Percent 18 3 3 2" xfId="12975"/>
    <cellStyle name="Percent 18 3 4" xfId="12976"/>
    <cellStyle name="Percent 18 3 4 2" xfId="12977"/>
    <cellStyle name="Percent 18 3 5" xfId="12978"/>
    <cellStyle name="Percent 18 3 5 2" xfId="12979"/>
    <cellStyle name="Percent 18 3 6" xfId="12980"/>
    <cellStyle name="Percent 18 3 7" xfId="12981"/>
    <cellStyle name="Percent 18 4" xfId="12982"/>
    <cellStyle name="Percent 18 4 2" xfId="12983"/>
    <cellStyle name="Percent 18 4 2 2" xfId="12984"/>
    <cellStyle name="Percent 18 4 3" xfId="12985"/>
    <cellStyle name="Percent 18 4 3 2" xfId="12986"/>
    <cellStyle name="Percent 18 4 4" xfId="12987"/>
    <cellStyle name="Percent 18 4 4 2" xfId="12988"/>
    <cellStyle name="Percent 18 4 5" xfId="12989"/>
    <cellStyle name="Percent 18 4 5 2" xfId="12990"/>
    <cellStyle name="Percent 18 4 6" xfId="12991"/>
    <cellStyle name="Percent 18 4 7" xfId="12992"/>
    <cellStyle name="Percent 18 5" xfId="12993"/>
    <cellStyle name="Percent 18 5 2" xfId="12994"/>
    <cellStyle name="Percent 18 5 2 2" xfId="12995"/>
    <cellStyle name="Percent 18 5 3" xfId="12996"/>
    <cellStyle name="Percent 18 5 3 2" xfId="12997"/>
    <cellStyle name="Percent 18 5 4" xfId="12998"/>
    <cellStyle name="Percent 18 5 4 2" xfId="12999"/>
    <cellStyle name="Percent 18 5 5" xfId="13000"/>
    <cellStyle name="Percent 18 5 5 2" xfId="13001"/>
    <cellStyle name="Percent 18 5 6" xfId="13002"/>
    <cellStyle name="Percent 18 5 7" xfId="13003"/>
    <cellStyle name="Percent 18 6" xfId="13004"/>
    <cellStyle name="Percent 18 6 2" xfId="13005"/>
    <cellStyle name="Percent 18 6 2 2" xfId="13006"/>
    <cellStyle name="Percent 18 6 3" xfId="13007"/>
    <cellStyle name="Percent 18 6 3 2" xfId="13008"/>
    <cellStyle name="Percent 18 6 4" xfId="13009"/>
    <cellStyle name="Percent 18 6 4 2" xfId="13010"/>
    <cellStyle name="Percent 18 6 5" xfId="13011"/>
    <cellStyle name="Percent 18 6 5 2" xfId="13012"/>
    <cellStyle name="Percent 18 6 6" xfId="13013"/>
    <cellStyle name="Percent 18 6 7" xfId="13014"/>
    <cellStyle name="Percent 18 7" xfId="13015"/>
    <cellStyle name="Percent 18 7 2" xfId="13016"/>
    <cellStyle name="Percent 18 7 2 2" xfId="13017"/>
    <cellStyle name="Percent 18 7 3" xfId="13018"/>
    <cellStyle name="Percent 18 7 3 2" xfId="13019"/>
    <cellStyle name="Percent 18 7 4" xfId="13020"/>
    <cellStyle name="Percent 18 7 4 2" xfId="13021"/>
    <cellStyle name="Percent 18 7 5" xfId="13022"/>
    <cellStyle name="Percent 18 7 5 2" xfId="13023"/>
    <cellStyle name="Percent 18 7 6" xfId="13024"/>
    <cellStyle name="Percent 18 7 7" xfId="13025"/>
    <cellStyle name="Percent 18 8" xfId="13026"/>
    <cellStyle name="Percent 18 8 2" xfId="13027"/>
    <cellStyle name="Percent 18 9" xfId="13028"/>
    <cellStyle name="Percent 18 9 2" xfId="13029"/>
    <cellStyle name="Percent 2" xfId="13030"/>
    <cellStyle name="Percent 2 2" xfId="13031"/>
    <cellStyle name="Percent 2 3" xfId="13032"/>
    <cellStyle name="Percent 2 4" xfId="13033"/>
    <cellStyle name="Percent 2 5" xfId="13034"/>
    <cellStyle name="Percent 2 6" xfId="13035"/>
    <cellStyle name="Percent 24" xfId="13036"/>
    <cellStyle name="Percent 24 2" xfId="13037"/>
    <cellStyle name="Percent 24 2 10" xfId="15190"/>
    <cellStyle name="Percent 24 2 2" xfId="13038"/>
    <cellStyle name="Percent 24 2 2 2" xfId="13039"/>
    <cellStyle name="Percent 24 2 2 2 2" xfId="18373"/>
    <cellStyle name="Percent 24 2 2 2 3" xfId="15192"/>
    <cellStyle name="Percent 24 2 2 3" xfId="13040"/>
    <cellStyle name="Percent 24 2 2 3 2" xfId="18374"/>
    <cellStyle name="Percent 24 2 2 3 3" xfId="15193"/>
    <cellStyle name="Percent 24 2 2 4" xfId="18372"/>
    <cellStyle name="Percent 24 2 2 5" xfId="15191"/>
    <cellStyle name="Percent 24 2 3" xfId="13041"/>
    <cellStyle name="Percent 24 2 3 2" xfId="13042"/>
    <cellStyle name="Percent 24 2 3 2 2" xfId="18376"/>
    <cellStyle name="Percent 24 2 3 2 3" xfId="15195"/>
    <cellStyle name="Percent 24 2 3 3" xfId="13043"/>
    <cellStyle name="Percent 24 2 3 3 2" xfId="18377"/>
    <cellStyle name="Percent 24 2 3 3 3" xfId="15196"/>
    <cellStyle name="Percent 24 2 3 4" xfId="18375"/>
    <cellStyle name="Percent 24 2 3 5" xfId="15194"/>
    <cellStyle name="Percent 24 2 4" xfId="13044"/>
    <cellStyle name="Percent 24 2 4 2" xfId="13045"/>
    <cellStyle name="Percent 24 2 4 2 2" xfId="18379"/>
    <cellStyle name="Percent 24 2 4 2 3" xfId="15198"/>
    <cellStyle name="Percent 24 2 4 3" xfId="13046"/>
    <cellStyle name="Percent 24 2 4 3 2" xfId="18380"/>
    <cellStyle name="Percent 24 2 4 3 3" xfId="15199"/>
    <cellStyle name="Percent 24 2 4 4" xfId="18378"/>
    <cellStyle name="Percent 24 2 4 5" xfId="15197"/>
    <cellStyle name="Percent 24 2 5" xfId="13047"/>
    <cellStyle name="Percent 24 2 5 2" xfId="13048"/>
    <cellStyle name="Percent 24 2 5 2 2" xfId="18382"/>
    <cellStyle name="Percent 24 2 5 2 3" xfId="15201"/>
    <cellStyle name="Percent 24 2 5 3" xfId="13049"/>
    <cellStyle name="Percent 24 2 5 3 2" xfId="18383"/>
    <cellStyle name="Percent 24 2 5 3 3" xfId="15202"/>
    <cellStyle name="Percent 24 2 5 4" xfId="18381"/>
    <cellStyle name="Percent 24 2 5 5" xfId="15200"/>
    <cellStyle name="Percent 24 2 6" xfId="13050"/>
    <cellStyle name="Percent 24 2 6 2" xfId="13051"/>
    <cellStyle name="Percent 24 2 6 2 2" xfId="18385"/>
    <cellStyle name="Percent 24 2 6 2 3" xfId="15204"/>
    <cellStyle name="Percent 24 2 6 3" xfId="13052"/>
    <cellStyle name="Percent 24 2 6 3 2" xfId="18386"/>
    <cellStyle name="Percent 24 2 6 3 3" xfId="15205"/>
    <cellStyle name="Percent 24 2 6 4" xfId="18384"/>
    <cellStyle name="Percent 24 2 6 5" xfId="15203"/>
    <cellStyle name="Percent 24 2 7" xfId="13053"/>
    <cellStyle name="Percent 24 2 7 2" xfId="18387"/>
    <cellStyle name="Percent 24 2 7 3" xfId="15206"/>
    <cellStyle name="Percent 24 2 8" xfId="13054"/>
    <cellStyle name="Percent 24 2 8 2" xfId="18388"/>
    <cellStyle name="Percent 24 2 8 3" xfId="15207"/>
    <cellStyle name="Percent 24 2 9" xfId="18371"/>
    <cellStyle name="Percent 24 3" xfId="13055"/>
    <cellStyle name="Percent 24 3 2" xfId="13056"/>
    <cellStyle name="Percent 24 3 3" xfId="13057"/>
    <cellStyle name="Percent 24 3 3 2" xfId="18390"/>
    <cellStyle name="Percent 24 3 3 3" xfId="15209"/>
    <cellStyle name="Percent 24 3 4" xfId="13058"/>
    <cellStyle name="Percent 24 3 4 2" xfId="18391"/>
    <cellStyle name="Percent 24 3 4 3" xfId="15210"/>
    <cellStyle name="Percent 24 3 5" xfId="18389"/>
    <cellStyle name="Percent 24 3 6" xfId="15208"/>
    <cellStyle name="Percent 24 4" xfId="13059"/>
    <cellStyle name="Percent 24 4 2" xfId="13060"/>
    <cellStyle name="Percent 24 4 2 2" xfId="18393"/>
    <cellStyle name="Percent 24 4 2 3" xfId="15212"/>
    <cellStyle name="Percent 24 4 3" xfId="13061"/>
    <cellStyle name="Percent 24 4 3 2" xfId="18394"/>
    <cellStyle name="Percent 24 4 3 3" xfId="15213"/>
    <cellStyle name="Percent 24 4 4" xfId="18392"/>
    <cellStyle name="Percent 24 4 5" xfId="15211"/>
    <cellStyle name="Percent 3" xfId="13062"/>
    <cellStyle name="Percent 3 10" xfId="13063"/>
    <cellStyle name="Percent 3 11" xfId="13064"/>
    <cellStyle name="Percent 3 12" xfId="13065"/>
    <cellStyle name="Percent 3 2" xfId="13066"/>
    <cellStyle name="Percent 3 2 2" xfId="13067"/>
    <cellStyle name="Percent 3 2 3" xfId="13068"/>
    <cellStyle name="Percent 3 2 4" xfId="13069"/>
    <cellStyle name="Percent 3 2 5" xfId="13070"/>
    <cellStyle name="Percent 3 2 6" xfId="13071"/>
    <cellStyle name="Percent 3 3" xfId="13072"/>
    <cellStyle name="Percent 3 3 2" xfId="13073"/>
    <cellStyle name="Percent 3 3 3" xfId="13074"/>
    <cellStyle name="Percent 3 3 4" xfId="13075"/>
    <cellStyle name="Percent 3 3 5" xfId="13076"/>
    <cellStyle name="Percent 3 3 6" xfId="13077"/>
    <cellStyle name="Percent 3 4" xfId="13078"/>
    <cellStyle name="Percent 3 4 2" xfId="13079"/>
    <cellStyle name="Percent 3 4 3" xfId="13080"/>
    <cellStyle name="Percent 3 4 4" xfId="13081"/>
    <cellStyle name="Percent 3 4 5" xfId="13082"/>
    <cellStyle name="Percent 3 4 6" xfId="13083"/>
    <cellStyle name="Percent 3 5" xfId="13084"/>
    <cellStyle name="Percent 3 5 2" xfId="13085"/>
    <cellStyle name="Percent 3 5 3" xfId="13086"/>
    <cellStyle name="Percent 3 5 4" xfId="13087"/>
    <cellStyle name="Percent 3 5 5" xfId="13088"/>
    <cellStyle name="Percent 3 5 6" xfId="13089"/>
    <cellStyle name="Percent 3 6" xfId="13090"/>
    <cellStyle name="Percent 3 6 2" xfId="13091"/>
    <cellStyle name="Percent 3 6 3" xfId="13092"/>
    <cellStyle name="Percent 3 6 4" xfId="13093"/>
    <cellStyle name="Percent 3 6 5" xfId="13094"/>
    <cellStyle name="Percent 3 6 6" xfId="13095"/>
    <cellStyle name="Percent 3 7" xfId="13096"/>
    <cellStyle name="Percent 3 7 2" xfId="13097"/>
    <cellStyle name="Percent 3 7 3" xfId="13098"/>
    <cellStyle name="Percent 3 7 4" xfId="13099"/>
    <cellStyle name="Percent 3 7 5" xfId="13100"/>
    <cellStyle name="Percent 3 7 6" xfId="13101"/>
    <cellStyle name="Percent 3 8" xfId="13102"/>
    <cellStyle name="Percent 3 9" xfId="13103"/>
    <cellStyle name="Percent 4" xfId="13104"/>
    <cellStyle name="Percent 4 2" xfId="13105"/>
    <cellStyle name="Percent 4 2 2" xfId="13106"/>
    <cellStyle name="Percent 4 2 2 2" xfId="18396"/>
    <cellStyle name="Percent 4 2 2 3" xfId="15215"/>
    <cellStyle name="Percent 4 2 3" xfId="13107"/>
    <cellStyle name="Percent 4 2 3 2" xfId="18397"/>
    <cellStyle name="Percent 4 2 3 3" xfId="15216"/>
    <cellStyle name="Percent 4 2 4" xfId="18395"/>
    <cellStyle name="Percent 4 2 5" xfId="15214"/>
    <cellStyle name="Percent 4 3" xfId="13108"/>
    <cellStyle name="Percent 4 4" xfId="13109"/>
    <cellStyle name="Percent 4 4 2" xfId="13110"/>
    <cellStyle name="Percent 4 4 2 2" xfId="18399"/>
    <cellStyle name="Percent 4 4 2 3" xfId="15218"/>
    <cellStyle name="Percent 4 4 3" xfId="13111"/>
    <cellStyle name="Percent 4 4 3 2" xfId="18400"/>
    <cellStyle name="Percent 4 4 3 3" xfId="15219"/>
    <cellStyle name="Percent 4 4 4" xfId="18398"/>
    <cellStyle name="Percent 4 4 5" xfId="15217"/>
    <cellStyle name="Percent 5" xfId="13112"/>
    <cellStyle name="Title" xfId="3341" builtinId="15" customBuiltin="1"/>
    <cellStyle name="Title 10" xfId="3342"/>
    <cellStyle name="Title 10 2" xfId="9179"/>
    <cellStyle name="Title 10 2 2" xfId="9180"/>
    <cellStyle name="Title 10 2 2 2" xfId="36249"/>
    <cellStyle name="Title 10 2 3" xfId="36248"/>
    <cellStyle name="Title 10 3" xfId="36250"/>
    <cellStyle name="Title 10 3 2" xfId="36251"/>
    <cellStyle name="Title 10 4" xfId="36252"/>
    <cellStyle name="Title 10 5" xfId="36247"/>
    <cellStyle name="Title 11" xfId="3343"/>
    <cellStyle name="Title 11 2" xfId="9181"/>
    <cellStyle name="Title 11 2 2" xfId="9182"/>
    <cellStyle name="Title 11 2 2 2" xfId="36255"/>
    <cellStyle name="Title 11 2 3" xfId="36254"/>
    <cellStyle name="Title 11 3" xfId="36256"/>
    <cellStyle name="Title 11 3 2" xfId="36257"/>
    <cellStyle name="Title 11 4" xfId="36258"/>
    <cellStyle name="Title 11 5" xfId="36253"/>
    <cellStyle name="Title 12" xfId="3344"/>
    <cellStyle name="Title 12 2" xfId="9183"/>
    <cellStyle name="Title 12 2 2" xfId="9184"/>
    <cellStyle name="Title 12 2 2 2" xfId="36261"/>
    <cellStyle name="Title 12 2 3" xfId="36260"/>
    <cellStyle name="Title 12 3" xfId="36262"/>
    <cellStyle name="Title 12 3 2" xfId="36263"/>
    <cellStyle name="Title 12 4" xfId="36264"/>
    <cellStyle name="Title 12 5" xfId="36259"/>
    <cellStyle name="Title 13" xfId="3345"/>
    <cellStyle name="Title 13 2" xfId="9185"/>
    <cellStyle name="Title 13 2 2" xfId="9186"/>
    <cellStyle name="Title 13 2 2 2" xfId="36267"/>
    <cellStyle name="Title 13 2 3" xfId="36266"/>
    <cellStyle name="Title 13 3" xfId="36268"/>
    <cellStyle name="Title 13 3 2" xfId="36269"/>
    <cellStyle name="Title 13 4" xfId="36270"/>
    <cellStyle name="Title 13 5" xfId="36265"/>
    <cellStyle name="Title 14" xfId="3346"/>
    <cellStyle name="Title 14 2" xfId="9187"/>
    <cellStyle name="Title 14 2 2" xfId="9188"/>
    <cellStyle name="Title 14 2 2 2" xfId="36273"/>
    <cellStyle name="Title 14 2 3" xfId="36272"/>
    <cellStyle name="Title 14 3" xfId="36274"/>
    <cellStyle name="Title 14 3 2" xfId="36275"/>
    <cellStyle name="Title 14 4" xfId="36276"/>
    <cellStyle name="Title 14 5" xfId="36271"/>
    <cellStyle name="Title 15" xfId="3347"/>
    <cellStyle name="Title 15 2" xfId="9189"/>
    <cellStyle name="Title 15 2 2" xfId="36279"/>
    <cellStyle name="Title 15 2 3" xfId="36278"/>
    <cellStyle name="Title 15 3" xfId="36280"/>
    <cellStyle name="Title 15 3 2" xfId="36281"/>
    <cellStyle name="Title 15 4" xfId="36282"/>
    <cellStyle name="Title 15 5" xfId="36277"/>
    <cellStyle name="Title 16" xfId="3348"/>
    <cellStyle name="Title 16 2" xfId="9190"/>
    <cellStyle name="Title 16 2 2" xfId="36285"/>
    <cellStyle name="Title 16 2 3" xfId="36284"/>
    <cellStyle name="Title 16 3" xfId="36286"/>
    <cellStyle name="Title 16 3 2" xfId="36287"/>
    <cellStyle name="Title 16 4" xfId="36288"/>
    <cellStyle name="Title 16 5" xfId="36283"/>
    <cellStyle name="Title 17" xfId="3349"/>
    <cellStyle name="Title 17 2" xfId="9191"/>
    <cellStyle name="Title 17 2 2" xfId="36291"/>
    <cellStyle name="Title 17 2 3" xfId="36290"/>
    <cellStyle name="Title 17 3" xfId="36292"/>
    <cellStyle name="Title 17 3 2" xfId="36293"/>
    <cellStyle name="Title 17 4" xfId="36294"/>
    <cellStyle name="Title 17 5" xfId="36289"/>
    <cellStyle name="Title 18" xfId="3350"/>
    <cellStyle name="Title 18 2" xfId="9192"/>
    <cellStyle name="Title 18 2 2" xfId="36297"/>
    <cellStyle name="Title 18 2 3" xfId="36296"/>
    <cellStyle name="Title 18 3" xfId="36298"/>
    <cellStyle name="Title 18 3 2" xfId="36299"/>
    <cellStyle name="Title 18 4" xfId="36300"/>
    <cellStyle name="Title 18 5" xfId="36295"/>
    <cellStyle name="Title 19" xfId="3351"/>
    <cellStyle name="Title 19 2" xfId="9193"/>
    <cellStyle name="Title 19 2 2" xfId="36303"/>
    <cellStyle name="Title 19 2 3" xfId="36302"/>
    <cellStyle name="Title 19 3" xfId="36304"/>
    <cellStyle name="Title 19 3 2" xfId="36305"/>
    <cellStyle name="Title 19 4" xfId="36306"/>
    <cellStyle name="Title 19 5" xfId="36301"/>
    <cellStyle name="Title 2" xfId="3352"/>
    <cellStyle name="Title 2 10" xfId="36307"/>
    <cellStyle name="Title 2 2" xfId="3353"/>
    <cellStyle name="Title 2 2 2" xfId="4191"/>
    <cellStyle name="Title 2 2 2 2" xfId="9194"/>
    <cellStyle name="Title 2 2 2 2 2" xfId="36311"/>
    <cellStyle name="Title 2 2 2 2 3" xfId="36310"/>
    <cellStyle name="Title 2 2 2 3" xfId="9195"/>
    <cellStyle name="Title 2 2 2 3 2" xfId="36313"/>
    <cellStyle name="Title 2 2 2 3 3" xfId="36312"/>
    <cellStyle name="Title 2 2 2 4" xfId="9196"/>
    <cellStyle name="Title 2 2 2 4 2" xfId="36314"/>
    <cellStyle name="Title 2 2 2 5" xfId="36309"/>
    <cellStyle name="Title 2 2 3" xfId="9197"/>
    <cellStyle name="Title 2 2 3 2" xfId="36316"/>
    <cellStyle name="Title 2 2 3 3" xfId="36315"/>
    <cellStyle name="Title 2 2 4" xfId="9198"/>
    <cellStyle name="Title 2 2 4 2" xfId="36318"/>
    <cellStyle name="Title 2 2 4 3" xfId="36317"/>
    <cellStyle name="Title 2 2 5" xfId="9199"/>
    <cellStyle name="Title 2 2 5 2" xfId="36319"/>
    <cellStyle name="Title 2 2 6" xfId="9200"/>
    <cellStyle name="Title 2 2 6 2" xfId="36320"/>
    <cellStyle name="Title 2 2 7" xfId="9201"/>
    <cellStyle name="Title 2 2 8" xfId="36308"/>
    <cellStyle name="Title 2 3" xfId="3354"/>
    <cellStyle name="Title 2 3 2" xfId="4040"/>
    <cellStyle name="Title 2 3 2 2" xfId="9202"/>
    <cellStyle name="Title 2 3 2 2 2" xfId="36323"/>
    <cellStyle name="Title 2 3 2 3" xfId="36322"/>
    <cellStyle name="Title 2 3 3" xfId="9203"/>
    <cellStyle name="Title 2 3 3 2" xfId="36325"/>
    <cellStyle name="Title 2 3 3 3" xfId="36324"/>
    <cellStyle name="Title 2 3 4" xfId="9890"/>
    <cellStyle name="Title 2 3 4 2" xfId="36326"/>
    <cellStyle name="Title 2 3 5" xfId="36321"/>
    <cellStyle name="Title 2 4" xfId="3355"/>
    <cellStyle name="Title 2 4 2" xfId="4041"/>
    <cellStyle name="Title 2 4 2 2" xfId="36328"/>
    <cellStyle name="Title 2 4 3" xfId="9204"/>
    <cellStyle name="Title 2 4 4" xfId="9205"/>
    <cellStyle name="Title 2 4 5" xfId="9891"/>
    <cellStyle name="Title 2 4 6" xfId="36327"/>
    <cellStyle name="Title 2 5" xfId="4042"/>
    <cellStyle name="Title 2 5 2" xfId="9206"/>
    <cellStyle name="Title 2 5 2 2" xfId="36330"/>
    <cellStyle name="Title 2 5 3" xfId="36329"/>
    <cellStyle name="Title 2 6" xfId="4043"/>
    <cellStyle name="Title 2 6 2" xfId="9207"/>
    <cellStyle name="Title 2 6 3" xfId="36331"/>
    <cellStyle name="Title 2 7" xfId="9208"/>
    <cellStyle name="Title 2 7 2" xfId="9209"/>
    <cellStyle name="Title 2 7 3" xfId="36332"/>
    <cellStyle name="Title 2 7 4" xfId="37998"/>
    <cellStyle name="Title 2 8" xfId="9210"/>
    <cellStyle name="Title 2 8 2" xfId="38041"/>
    <cellStyle name="Title 2 9" xfId="9211"/>
    <cellStyle name="Title 2_FY09 YTD for FY10 allocation" xfId="3356"/>
    <cellStyle name="Title 20" xfId="3357"/>
    <cellStyle name="Title 20 2" xfId="9212"/>
    <cellStyle name="Title 20 2 2" xfId="36335"/>
    <cellStyle name="Title 20 2 3" xfId="36334"/>
    <cellStyle name="Title 20 3" xfId="36336"/>
    <cellStyle name="Title 20 3 2" xfId="36337"/>
    <cellStyle name="Title 20 4" xfId="36338"/>
    <cellStyle name="Title 20 5" xfId="36333"/>
    <cellStyle name="Title 21" xfId="3491"/>
    <cellStyle name="Title 21 2" xfId="9213"/>
    <cellStyle name="Title 21 2 2" xfId="36341"/>
    <cellStyle name="Title 21 2 3" xfId="36340"/>
    <cellStyle name="Title 21 3" xfId="9214"/>
    <cellStyle name="Title 21 3 2" xfId="36343"/>
    <cellStyle name="Title 21 3 3" xfId="36342"/>
    <cellStyle name="Title 21 4" xfId="36344"/>
    <cellStyle name="Title 21 5" xfId="36339"/>
    <cellStyle name="Title 22" xfId="9215"/>
    <cellStyle name="Title 22 2" xfId="9455"/>
    <cellStyle name="Title 22 2 2" xfId="36347"/>
    <cellStyle name="Title 22 2 3" xfId="36346"/>
    <cellStyle name="Title 22 3" xfId="10033"/>
    <cellStyle name="Title 22 3 2" xfId="36349"/>
    <cellStyle name="Title 22 3 3" xfId="36348"/>
    <cellStyle name="Title 22 4" xfId="36350"/>
    <cellStyle name="Title 22 5" xfId="36345"/>
    <cellStyle name="Title 23" xfId="9216"/>
    <cellStyle name="Title 23 2" xfId="36352"/>
    <cellStyle name="Title 23 2 2" xfId="36353"/>
    <cellStyle name="Title 23 3" xfId="36354"/>
    <cellStyle name="Title 23 3 2" xfId="36355"/>
    <cellStyle name="Title 23 4" xfId="36356"/>
    <cellStyle name="Title 23 5" xfId="36351"/>
    <cellStyle name="Title 23 6" xfId="38058"/>
    <cellStyle name="Title 24" xfId="9217"/>
    <cellStyle name="Title 24 2" xfId="36358"/>
    <cellStyle name="Title 24 2 2" xfId="36359"/>
    <cellStyle name="Title 24 3" xfId="36360"/>
    <cellStyle name="Title 24 3 2" xfId="36361"/>
    <cellStyle name="Title 24 4" xfId="36362"/>
    <cellStyle name="Title 24 5" xfId="36357"/>
    <cellStyle name="Title 24 6" xfId="38014"/>
    <cellStyle name="Title 25" xfId="9218"/>
    <cellStyle name="Title 25 2" xfId="36364"/>
    <cellStyle name="Title 25 2 2" xfId="36365"/>
    <cellStyle name="Title 25 3" xfId="36366"/>
    <cellStyle name="Title 25 3 2" xfId="36367"/>
    <cellStyle name="Title 25 4" xfId="36368"/>
    <cellStyle name="Title 25 5" xfId="36363"/>
    <cellStyle name="Title 26" xfId="36369"/>
    <cellStyle name="Title 26 2" xfId="36370"/>
    <cellStyle name="Title 26 2 2" xfId="36371"/>
    <cellStyle name="Title 26 3" xfId="36372"/>
    <cellStyle name="Title 26 3 2" xfId="36373"/>
    <cellStyle name="Title 26 4" xfId="36374"/>
    <cellStyle name="Title 27" xfId="36375"/>
    <cellStyle name="Title 27 2" xfId="36376"/>
    <cellStyle name="Title 27 2 2" xfId="36377"/>
    <cellStyle name="Title 27 3" xfId="36378"/>
    <cellStyle name="Title 27 3 2" xfId="36379"/>
    <cellStyle name="Title 27 4" xfId="36380"/>
    <cellStyle name="Title 28" xfId="36381"/>
    <cellStyle name="Title 28 2" xfId="36382"/>
    <cellStyle name="Title 28 2 2" xfId="36383"/>
    <cellStyle name="Title 28 3" xfId="36384"/>
    <cellStyle name="Title 28 3 2" xfId="36385"/>
    <cellStyle name="Title 28 4" xfId="36386"/>
    <cellStyle name="Title 29" xfId="36387"/>
    <cellStyle name="Title 29 2" xfId="36388"/>
    <cellStyle name="Title 29 2 2" xfId="36389"/>
    <cellStyle name="Title 29 3" xfId="36390"/>
    <cellStyle name="Title 29 3 2" xfId="36391"/>
    <cellStyle name="Title 29 4" xfId="36392"/>
    <cellStyle name="Title 3" xfId="3358"/>
    <cellStyle name="Title 3 10" xfId="36393"/>
    <cellStyle name="Title 3 2" xfId="3359"/>
    <cellStyle name="Title 3 2 2" xfId="4045"/>
    <cellStyle name="Title 3 2 2 2" xfId="9219"/>
    <cellStyle name="Title 3 2 2 2 2" xfId="36397"/>
    <cellStyle name="Title 3 2 2 2 3" xfId="36396"/>
    <cellStyle name="Title 3 2 2 3" xfId="36398"/>
    <cellStyle name="Title 3 2 2 3 2" xfId="36399"/>
    <cellStyle name="Title 3 2 2 4" xfId="36400"/>
    <cellStyle name="Title 3 2 2 5" xfId="36395"/>
    <cellStyle name="Title 3 2 3" xfId="9220"/>
    <cellStyle name="Title 3 2 3 2" xfId="36402"/>
    <cellStyle name="Title 3 2 3 3" xfId="36401"/>
    <cellStyle name="Title 3 2 4" xfId="9221"/>
    <cellStyle name="Title 3 2 4 2" xfId="36404"/>
    <cellStyle name="Title 3 2 4 3" xfId="36403"/>
    <cellStyle name="Title 3 2 5" xfId="9222"/>
    <cellStyle name="Title 3 2 5 2" xfId="36405"/>
    <cellStyle name="Title 3 2 6" xfId="9223"/>
    <cellStyle name="Title 3 2 6 2" xfId="36406"/>
    <cellStyle name="Title 3 2 7" xfId="9224"/>
    <cellStyle name="Title 3 2 8" xfId="36394"/>
    <cellStyle name="Title 3 3" xfId="3360"/>
    <cellStyle name="Title 3 3 2" xfId="4046"/>
    <cellStyle name="Title 3 3 2 2" xfId="9225"/>
    <cellStyle name="Title 3 3 2 2 2" xfId="36409"/>
    <cellStyle name="Title 3 3 2 3" xfId="36408"/>
    <cellStyle name="Title 3 3 3" xfId="9226"/>
    <cellStyle name="Title 3 3 3 2" xfId="36411"/>
    <cellStyle name="Title 3 3 3 3" xfId="36410"/>
    <cellStyle name="Title 3 3 4" xfId="9892"/>
    <cellStyle name="Title 3 3 4 2" xfId="36412"/>
    <cellStyle name="Title 3 3 5" xfId="36407"/>
    <cellStyle name="Title 3 4" xfId="3361"/>
    <cellStyle name="Title 3 4 2" xfId="4047"/>
    <cellStyle name="Title 3 4 2 2" xfId="36414"/>
    <cellStyle name="Title 3 4 3" xfId="9227"/>
    <cellStyle name="Title 3 4 4" xfId="9228"/>
    <cellStyle name="Title 3 4 5" xfId="9893"/>
    <cellStyle name="Title 3 4 6" xfId="36413"/>
    <cellStyle name="Title 3 5" xfId="4048"/>
    <cellStyle name="Title 3 5 2" xfId="9229"/>
    <cellStyle name="Title 3 5 2 2" xfId="36416"/>
    <cellStyle name="Title 3 5 3" xfId="36415"/>
    <cellStyle name="Title 3 6" xfId="4049"/>
    <cellStyle name="Title 3 6 2" xfId="9230"/>
    <cellStyle name="Title 3 6 3" xfId="36417"/>
    <cellStyle name="Title 3 7" xfId="4044"/>
    <cellStyle name="Title 3 7 2" xfId="9231"/>
    <cellStyle name="Title 3 7 3" xfId="36418"/>
    <cellStyle name="Title 3 8" xfId="9232"/>
    <cellStyle name="Title 3 8 2" xfId="38033"/>
    <cellStyle name="Title 3 9" xfId="9233"/>
    <cellStyle name="Title 3_FY09 YTD for FY10 allocation" xfId="3362"/>
    <cellStyle name="Title 30" xfId="36419"/>
    <cellStyle name="Title 30 2" xfId="36420"/>
    <cellStyle name="Title 30 2 2" xfId="36421"/>
    <cellStyle name="Title 30 3" xfId="36422"/>
    <cellStyle name="Title 30 3 2" xfId="36423"/>
    <cellStyle name="Title 30 4" xfId="36424"/>
    <cellStyle name="Title 31" xfId="36425"/>
    <cellStyle name="Title 31 2" xfId="36426"/>
    <cellStyle name="Title 31 2 2" xfId="36427"/>
    <cellStyle name="Title 31 3" xfId="36428"/>
    <cellStyle name="Title 31 3 2" xfId="36429"/>
    <cellStyle name="Title 31 4" xfId="36430"/>
    <cellStyle name="Title 32" xfId="36431"/>
    <cellStyle name="Title 32 2" xfId="36432"/>
    <cellStyle name="Title 32 2 2" xfId="36433"/>
    <cellStyle name="Title 32 3" xfId="36434"/>
    <cellStyle name="Title 32 3 2" xfId="36435"/>
    <cellStyle name="Title 32 4" xfId="36436"/>
    <cellStyle name="Title 33" xfId="36437"/>
    <cellStyle name="Title 33 2" xfId="36438"/>
    <cellStyle name="Title 33 2 2" xfId="36439"/>
    <cellStyle name="Title 33 3" xfId="36440"/>
    <cellStyle name="Title 33 3 2" xfId="36441"/>
    <cellStyle name="Title 33 4" xfId="36442"/>
    <cellStyle name="Title 34" xfId="36443"/>
    <cellStyle name="Title 34 2" xfId="36444"/>
    <cellStyle name="Title 34 2 2" xfId="36445"/>
    <cellStyle name="Title 34 3" xfId="36446"/>
    <cellStyle name="Title 34 3 2" xfId="36447"/>
    <cellStyle name="Title 34 4" xfId="36448"/>
    <cellStyle name="Title 35" xfId="36449"/>
    <cellStyle name="Title 35 2" xfId="36450"/>
    <cellStyle name="Title 35 2 2" xfId="36451"/>
    <cellStyle name="Title 35 3" xfId="36452"/>
    <cellStyle name="Title 35 3 2" xfId="36453"/>
    <cellStyle name="Title 35 4" xfId="36454"/>
    <cellStyle name="Title 36" xfId="36455"/>
    <cellStyle name="Title 36 2" xfId="36456"/>
    <cellStyle name="Title 36 2 2" xfId="36457"/>
    <cellStyle name="Title 36 3" xfId="36458"/>
    <cellStyle name="Title 36 3 2" xfId="36459"/>
    <cellStyle name="Title 36 4" xfId="36460"/>
    <cellStyle name="Title 37" xfId="36461"/>
    <cellStyle name="Title 37 2" xfId="36462"/>
    <cellStyle name="Title 37 2 2" xfId="36463"/>
    <cellStyle name="Title 37 3" xfId="36464"/>
    <cellStyle name="Title 37 3 2" xfId="36465"/>
    <cellStyle name="Title 37 4" xfId="36466"/>
    <cellStyle name="Title 38" xfId="36467"/>
    <cellStyle name="Title 38 2" xfId="36468"/>
    <cellStyle name="Title 38 2 2" xfId="36469"/>
    <cellStyle name="Title 38 3" xfId="36470"/>
    <cellStyle name="Title 38 3 2" xfId="36471"/>
    <cellStyle name="Title 38 4" xfId="36472"/>
    <cellStyle name="Title 39" xfId="36473"/>
    <cellStyle name="Title 39 2" xfId="36474"/>
    <cellStyle name="Title 39 2 2" xfId="36475"/>
    <cellStyle name="Title 39 3" xfId="36476"/>
    <cellStyle name="Title 39 3 2" xfId="36477"/>
    <cellStyle name="Title 39 4" xfId="36478"/>
    <cellStyle name="Title 4" xfId="3363"/>
    <cellStyle name="Title 4 10" xfId="36479"/>
    <cellStyle name="Title 4 2" xfId="3364"/>
    <cellStyle name="Title 4 2 2" xfId="9234"/>
    <cellStyle name="Title 4 2 2 2" xfId="9235"/>
    <cellStyle name="Title 4 2 2 2 2" xfId="36482"/>
    <cellStyle name="Title 4 2 2 3" xfId="36481"/>
    <cellStyle name="Title 4 2 3" xfId="9236"/>
    <cellStyle name="Title 4 2 3 2" xfId="36484"/>
    <cellStyle name="Title 4 2 3 3" xfId="36483"/>
    <cellStyle name="Title 4 2 4" xfId="9237"/>
    <cellStyle name="Title 4 2 4 2" xfId="36485"/>
    <cellStyle name="Title 4 2 5" xfId="9238"/>
    <cellStyle name="Title 4 2 6" xfId="9239"/>
    <cellStyle name="Title 4 2 7" xfId="36480"/>
    <cellStyle name="Title 4 3" xfId="3365"/>
    <cellStyle name="Title 4 3 2" xfId="4051"/>
    <cellStyle name="Title 4 3 2 2" xfId="9240"/>
    <cellStyle name="Title 4 3 2 3" xfId="36487"/>
    <cellStyle name="Title 4 3 3" xfId="9241"/>
    <cellStyle name="Title 4 3 4" xfId="9894"/>
    <cellStyle name="Title 4 3 5" xfId="36486"/>
    <cellStyle name="Title 4 4" xfId="3366"/>
    <cellStyle name="Title 4 4 2" xfId="4052"/>
    <cellStyle name="Title 4 4 2 2" xfId="36489"/>
    <cellStyle name="Title 4 4 3" xfId="9242"/>
    <cellStyle name="Title 4 4 4" xfId="9243"/>
    <cellStyle name="Title 4 4 5" xfId="9895"/>
    <cellStyle name="Title 4 4 6" xfId="36488"/>
    <cellStyle name="Title 4 5" xfId="4053"/>
    <cellStyle name="Title 4 5 2" xfId="9244"/>
    <cellStyle name="Title 4 5 3" xfId="36490"/>
    <cellStyle name="Title 4 6" xfId="4054"/>
    <cellStyle name="Title 4 6 2" xfId="9245"/>
    <cellStyle name="Title 4 6 3" xfId="36491"/>
    <cellStyle name="Title 4 7" xfId="4050"/>
    <cellStyle name="Title 4 7 2" xfId="9246"/>
    <cellStyle name="Title 4 8" xfId="9247"/>
    <cellStyle name="Title 4 8 2" xfId="38032"/>
    <cellStyle name="Title 4 9" xfId="9248"/>
    <cellStyle name="Title 4_KC E&amp;G program trend" xfId="3367"/>
    <cellStyle name="Title 40" xfId="36492"/>
    <cellStyle name="Title 40 2" xfId="36493"/>
    <cellStyle name="Title 40 2 2" xfId="36494"/>
    <cellStyle name="Title 40 3" xfId="36495"/>
    <cellStyle name="Title 40 3 2" xfId="36496"/>
    <cellStyle name="Title 40 4" xfId="36497"/>
    <cellStyle name="Title 41" xfId="36498"/>
    <cellStyle name="Title 41 2" xfId="36499"/>
    <cellStyle name="Title 41 2 2" xfId="36500"/>
    <cellStyle name="Title 41 3" xfId="36501"/>
    <cellStyle name="Title 41 3 2" xfId="36502"/>
    <cellStyle name="Title 41 4" xfId="36503"/>
    <cellStyle name="Title 42" xfId="36504"/>
    <cellStyle name="Title 42 2" xfId="36505"/>
    <cellStyle name="Title 42 2 2" xfId="36506"/>
    <cellStyle name="Title 42 3" xfId="36507"/>
    <cellStyle name="Title 42 3 2" xfId="36508"/>
    <cellStyle name="Title 42 4" xfId="36509"/>
    <cellStyle name="Title 43" xfId="36510"/>
    <cellStyle name="Title 43 2" xfId="36511"/>
    <cellStyle name="Title 43 2 2" xfId="36512"/>
    <cellStyle name="Title 43 3" xfId="36513"/>
    <cellStyle name="Title 43 3 2" xfId="36514"/>
    <cellStyle name="Title 43 4" xfId="36515"/>
    <cellStyle name="Title 44" xfId="36516"/>
    <cellStyle name="Title 44 2" xfId="36517"/>
    <cellStyle name="Title 44 2 2" xfId="36518"/>
    <cellStyle name="Title 44 3" xfId="36519"/>
    <cellStyle name="Title 44 3 2" xfId="36520"/>
    <cellStyle name="Title 44 4" xfId="36521"/>
    <cellStyle name="Title 45" xfId="36522"/>
    <cellStyle name="Title 45 2" xfId="36523"/>
    <cellStyle name="Title 45 2 2" xfId="36524"/>
    <cellStyle name="Title 45 3" xfId="36525"/>
    <cellStyle name="Title 45 3 2" xfId="36526"/>
    <cellStyle name="Title 45 4" xfId="36527"/>
    <cellStyle name="Title 46" xfId="36528"/>
    <cellStyle name="Title 46 2" xfId="36529"/>
    <cellStyle name="Title 46 2 2" xfId="36530"/>
    <cellStyle name="Title 46 3" xfId="36531"/>
    <cellStyle name="Title 46 3 2" xfId="36532"/>
    <cellStyle name="Title 46 4" xfId="36533"/>
    <cellStyle name="Title 47" xfId="36534"/>
    <cellStyle name="Title 47 2" xfId="36535"/>
    <cellStyle name="Title 47 2 2" xfId="36536"/>
    <cellStyle name="Title 47 3" xfId="36537"/>
    <cellStyle name="Title 47 3 2" xfId="36538"/>
    <cellStyle name="Title 47 4" xfId="36539"/>
    <cellStyle name="Title 48" xfId="36540"/>
    <cellStyle name="Title 48 2" xfId="36541"/>
    <cellStyle name="Title 48 2 2" xfId="36542"/>
    <cellStyle name="Title 48 3" xfId="36543"/>
    <cellStyle name="Title 48 3 2" xfId="36544"/>
    <cellStyle name="Title 48 4" xfId="36545"/>
    <cellStyle name="Title 49" xfId="36546"/>
    <cellStyle name="Title 49 2" xfId="36547"/>
    <cellStyle name="Title 49 2 2" xfId="36548"/>
    <cellStyle name="Title 49 3" xfId="36549"/>
    <cellStyle name="Title 49 3 2" xfId="36550"/>
    <cellStyle name="Title 49 4" xfId="36551"/>
    <cellStyle name="Title 5" xfId="3368"/>
    <cellStyle name="Title 5 2" xfId="3369"/>
    <cellStyle name="Title 5 2 2" xfId="4055"/>
    <cellStyle name="Title 5 2 2 2" xfId="36555"/>
    <cellStyle name="Title 5 2 2 3" xfId="36554"/>
    <cellStyle name="Title 5 2 3" xfId="9249"/>
    <cellStyle name="Title 5 2 3 2" xfId="36557"/>
    <cellStyle name="Title 5 2 3 3" xfId="36556"/>
    <cellStyle name="Title 5 2 4" xfId="9896"/>
    <cellStyle name="Title 5 2 4 2" xfId="36558"/>
    <cellStyle name="Title 5 2 5" xfId="36553"/>
    <cellStyle name="Title 5 3" xfId="3370"/>
    <cellStyle name="Title 5 3 2" xfId="9250"/>
    <cellStyle name="Title 5 3 2 2" xfId="36560"/>
    <cellStyle name="Title 5 3 3" xfId="36559"/>
    <cellStyle name="Title 5 4" xfId="9251"/>
    <cellStyle name="Title 5 4 2" xfId="9252"/>
    <cellStyle name="Title 5 4 2 2" xfId="36562"/>
    <cellStyle name="Title 5 4 3" xfId="36561"/>
    <cellStyle name="Title 5 4 4" xfId="38031"/>
    <cellStyle name="Title 5 5" xfId="9253"/>
    <cellStyle name="Title 5 5 2" xfId="36563"/>
    <cellStyle name="Title 5 6" xfId="9254"/>
    <cellStyle name="Title 5 6 2" xfId="36564"/>
    <cellStyle name="Title 5 7" xfId="9255"/>
    <cellStyle name="Title 5 8" xfId="36552"/>
    <cellStyle name="Title 50" xfId="36565"/>
    <cellStyle name="Title 50 2" xfId="36566"/>
    <cellStyle name="Title 50 2 2" xfId="36567"/>
    <cellStyle name="Title 50 3" xfId="36568"/>
    <cellStyle name="Title 50 3 2" xfId="36569"/>
    <cellStyle name="Title 50 4" xfId="36570"/>
    <cellStyle name="Title 51" xfId="36571"/>
    <cellStyle name="Title 51 2" xfId="36572"/>
    <cellStyle name="Title 51 2 2" xfId="36573"/>
    <cellStyle name="Title 51 3" xfId="36574"/>
    <cellStyle name="Title 51 3 2" xfId="36575"/>
    <cellStyle name="Title 51 4" xfId="36576"/>
    <cellStyle name="Title 52" xfId="36577"/>
    <cellStyle name="Title 52 2" xfId="36578"/>
    <cellStyle name="Title 52 2 2" xfId="36579"/>
    <cellStyle name="Title 52 3" xfId="36580"/>
    <cellStyle name="Title 52 3 2" xfId="36581"/>
    <cellStyle name="Title 52 4" xfId="36582"/>
    <cellStyle name="Title 53" xfId="36583"/>
    <cellStyle name="Title 53 2" xfId="36584"/>
    <cellStyle name="Title 53 2 2" xfId="36585"/>
    <cellStyle name="Title 53 3" xfId="36586"/>
    <cellStyle name="Title 53 3 2" xfId="36587"/>
    <cellStyle name="Title 53 4" xfId="36588"/>
    <cellStyle name="Title 54" xfId="36589"/>
    <cellStyle name="Title 54 2" xfId="36590"/>
    <cellStyle name="Title 54 2 2" xfId="36591"/>
    <cellStyle name="Title 54 3" xfId="36592"/>
    <cellStyle name="Title 54 3 2" xfId="36593"/>
    <cellStyle name="Title 54 4" xfId="36594"/>
    <cellStyle name="Title 55" xfId="36595"/>
    <cellStyle name="Title 55 2" xfId="36596"/>
    <cellStyle name="Title 55 2 2" xfId="36597"/>
    <cellStyle name="Title 55 3" xfId="36598"/>
    <cellStyle name="Title 55 3 2" xfId="36599"/>
    <cellStyle name="Title 55 4" xfId="36600"/>
    <cellStyle name="Title 56" xfId="36601"/>
    <cellStyle name="Title 56 2" xfId="36602"/>
    <cellStyle name="Title 56 2 2" xfId="36603"/>
    <cellStyle name="Title 56 3" xfId="36604"/>
    <cellStyle name="Title 56 3 2" xfId="36605"/>
    <cellStyle name="Title 56 4" xfId="36606"/>
    <cellStyle name="Title 57" xfId="36607"/>
    <cellStyle name="Title 57 2" xfId="36608"/>
    <cellStyle name="Title 57 2 2" xfId="36609"/>
    <cellStyle name="Title 57 3" xfId="36610"/>
    <cellStyle name="Title 57 3 2" xfId="36611"/>
    <cellStyle name="Title 57 4" xfId="36612"/>
    <cellStyle name="Title 58" xfId="36613"/>
    <cellStyle name="Title 58 2" xfId="36614"/>
    <cellStyle name="Title 58 2 2" xfId="36615"/>
    <cellStyle name="Title 58 3" xfId="36616"/>
    <cellStyle name="Title 58 3 2" xfId="36617"/>
    <cellStyle name="Title 58 4" xfId="36618"/>
    <cellStyle name="Title 59" xfId="36619"/>
    <cellStyle name="Title 59 2" xfId="36620"/>
    <cellStyle name="Title 59 2 2" xfId="36621"/>
    <cellStyle name="Title 59 3" xfId="36622"/>
    <cellStyle name="Title 59 3 2" xfId="36623"/>
    <cellStyle name="Title 59 4" xfId="36624"/>
    <cellStyle name="Title 6" xfId="3371"/>
    <cellStyle name="Title 6 2" xfId="3372"/>
    <cellStyle name="Title 6 2 2" xfId="4056"/>
    <cellStyle name="Title 6 2 2 2" xfId="36628"/>
    <cellStyle name="Title 6 2 2 3" xfId="36627"/>
    <cellStyle name="Title 6 2 3" xfId="9256"/>
    <cellStyle name="Title 6 2 3 2" xfId="36630"/>
    <cellStyle name="Title 6 2 3 3" xfId="36629"/>
    <cellStyle name="Title 6 2 4" xfId="9897"/>
    <cellStyle name="Title 6 2 4 2" xfId="36631"/>
    <cellStyle name="Title 6 2 5" xfId="36626"/>
    <cellStyle name="Title 6 3" xfId="3373"/>
    <cellStyle name="Title 6 3 2" xfId="9257"/>
    <cellStyle name="Title 6 3 2 2" xfId="36633"/>
    <cellStyle name="Title 6 3 3" xfId="9258"/>
    <cellStyle name="Title 6 3 4" xfId="36632"/>
    <cellStyle name="Title 6 4" xfId="9259"/>
    <cellStyle name="Title 6 4 2" xfId="36635"/>
    <cellStyle name="Title 6 4 3" xfId="36634"/>
    <cellStyle name="Title 6 4 4" xfId="38030"/>
    <cellStyle name="Title 6 5" xfId="9260"/>
    <cellStyle name="Title 6 5 2" xfId="36636"/>
    <cellStyle name="Title 6 6" xfId="9261"/>
    <cellStyle name="Title 6 6 2" xfId="36637"/>
    <cellStyle name="Title 6 7" xfId="36625"/>
    <cellStyle name="Title 60" xfId="36638"/>
    <cellStyle name="Title 60 2" xfId="36639"/>
    <cellStyle name="Title 60 2 2" xfId="36640"/>
    <cellStyle name="Title 60 3" xfId="36641"/>
    <cellStyle name="Title 60 3 2" xfId="36642"/>
    <cellStyle name="Title 60 4" xfId="36643"/>
    <cellStyle name="Title 61" xfId="36644"/>
    <cellStyle name="Title 61 2" xfId="36645"/>
    <cellStyle name="Title 61 2 2" xfId="36646"/>
    <cellStyle name="Title 61 3" xfId="36647"/>
    <cellStyle name="Title 61 3 2" xfId="36648"/>
    <cellStyle name="Title 61 4" xfId="36649"/>
    <cellStyle name="Title 62" xfId="36650"/>
    <cellStyle name="Title 62 2" xfId="36651"/>
    <cellStyle name="Title 62 2 2" xfId="36652"/>
    <cellStyle name="Title 62 3" xfId="36653"/>
    <cellStyle name="Title 62 3 2" xfId="36654"/>
    <cellStyle name="Title 62 4" xfId="36655"/>
    <cellStyle name="Title 63" xfId="36656"/>
    <cellStyle name="Title 63 2" xfId="36657"/>
    <cellStyle name="Title 63 2 2" xfId="36658"/>
    <cellStyle name="Title 63 3" xfId="36659"/>
    <cellStyle name="Title 63 3 2" xfId="36660"/>
    <cellStyle name="Title 63 4" xfId="36661"/>
    <cellStyle name="Title 64" xfId="36662"/>
    <cellStyle name="Title 64 2" xfId="36663"/>
    <cellStyle name="Title 64 2 2" xfId="36664"/>
    <cellStyle name="Title 64 3" xfId="36665"/>
    <cellStyle name="Title 64 3 2" xfId="36666"/>
    <cellStyle name="Title 64 4" xfId="36667"/>
    <cellStyle name="Title 65" xfId="36668"/>
    <cellStyle name="Title 65 2" xfId="36669"/>
    <cellStyle name="Title 65 2 2" xfId="36670"/>
    <cellStyle name="Title 65 3" xfId="36671"/>
    <cellStyle name="Title 65 3 2" xfId="36672"/>
    <cellStyle name="Title 65 4" xfId="36673"/>
    <cellStyle name="Title 66" xfId="36674"/>
    <cellStyle name="Title 66 2" xfId="36675"/>
    <cellStyle name="Title 66 2 2" xfId="36676"/>
    <cellStyle name="Title 66 3" xfId="36677"/>
    <cellStyle name="Title 66 3 2" xfId="36678"/>
    <cellStyle name="Title 66 4" xfId="36679"/>
    <cellStyle name="Title 67" xfId="36680"/>
    <cellStyle name="Title 67 2" xfId="36681"/>
    <cellStyle name="Title 67 2 2" xfId="36682"/>
    <cellStyle name="Title 67 3" xfId="36683"/>
    <cellStyle name="Title 67 3 2" xfId="36684"/>
    <cellStyle name="Title 67 4" xfId="36685"/>
    <cellStyle name="Title 68" xfId="36686"/>
    <cellStyle name="Title 68 2" xfId="36687"/>
    <cellStyle name="Title 68 2 2" xfId="36688"/>
    <cellStyle name="Title 68 3" xfId="36689"/>
    <cellStyle name="Title 68 3 2" xfId="36690"/>
    <cellStyle name="Title 68 4" xfId="36691"/>
    <cellStyle name="Title 69" xfId="36692"/>
    <cellStyle name="Title 69 2" xfId="36693"/>
    <cellStyle name="Title 69 2 2" xfId="36694"/>
    <cellStyle name="Title 69 3" xfId="36695"/>
    <cellStyle name="Title 69 3 2" xfId="36696"/>
    <cellStyle name="Title 69 4" xfId="36697"/>
    <cellStyle name="Title 7" xfId="3374"/>
    <cellStyle name="Title 7 2" xfId="4184"/>
    <cellStyle name="Title 7 2 2" xfId="9262"/>
    <cellStyle name="Title 7 2 2 2" xfId="36700"/>
    <cellStyle name="Title 7 2 3" xfId="36699"/>
    <cellStyle name="Title 7 3" xfId="9263"/>
    <cellStyle name="Title 7 3 2" xfId="36702"/>
    <cellStyle name="Title 7 3 3" xfId="36701"/>
    <cellStyle name="Title 7 4" xfId="36703"/>
    <cellStyle name="Title 7 5" xfId="36698"/>
    <cellStyle name="Title 70" xfId="36704"/>
    <cellStyle name="Title 70 2" xfId="36705"/>
    <cellStyle name="Title 70 2 2" xfId="36706"/>
    <cellStyle name="Title 70 3" xfId="36707"/>
    <cellStyle name="Title 70 3 2" xfId="36708"/>
    <cellStyle name="Title 70 4" xfId="36709"/>
    <cellStyle name="Title 71" xfId="36710"/>
    <cellStyle name="Title 71 2" xfId="36711"/>
    <cellStyle name="Title 71 2 2" xfId="36712"/>
    <cellStyle name="Title 71 3" xfId="36713"/>
    <cellStyle name="Title 71 3 2" xfId="36714"/>
    <cellStyle name="Title 71 4" xfId="36715"/>
    <cellStyle name="Title 72" xfId="36716"/>
    <cellStyle name="Title 72 2" xfId="36717"/>
    <cellStyle name="Title 72 2 2" xfId="36718"/>
    <cellStyle name="Title 72 3" xfId="36719"/>
    <cellStyle name="Title 72 3 2" xfId="36720"/>
    <cellStyle name="Title 72 4" xfId="36721"/>
    <cellStyle name="Title 73" xfId="36722"/>
    <cellStyle name="Title 73 2" xfId="36723"/>
    <cellStyle name="Title 73 2 2" xfId="36724"/>
    <cellStyle name="Title 73 3" xfId="36725"/>
    <cellStyle name="Title 73 3 2" xfId="36726"/>
    <cellStyle name="Title 73 4" xfId="36727"/>
    <cellStyle name="Title 74" xfId="36728"/>
    <cellStyle name="Title 74 2" xfId="36729"/>
    <cellStyle name="Title 74 2 2" xfId="36730"/>
    <cellStyle name="Title 74 3" xfId="36731"/>
    <cellStyle name="Title 74 3 2" xfId="36732"/>
    <cellStyle name="Title 74 4" xfId="36733"/>
    <cellStyle name="Title 75" xfId="36734"/>
    <cellStyle name="Title 75 2" xfId="36735"/>
    <cellStyle name="Title 75 2 2" xfId="36736"/>
    <cellStyle name="Title 75 3" xfId="36737"/>
    <cellStyle name="Title 75 3 2" xfId="36738"/>
    <cellStyle name="Title 75 4" xfId="36739"/>
    <cellStyle name="Title 76" xfId="36740"/>
    <cellStyle name="Title 76 2" xfId="36741"/>
    <cellStyle name="Title 76 2 2" xfId="36742"/>
    <cellStyle name="Title 76 3" xfId="36743"/>
    <cellStyle name="Title 76 3 2" xfId="36744"/>
    <cellStyle name="Title 76 4" xfId="36745"/>
    <cellStyle name="Title 77" xfId="36746"/>
    <cellStyle name="Title 77 2" xfId="36747"/>
    <cellStyle name="Title 77 2 2" xfId="36748"/>
    <cellStyle name="Title 77 3" xfId="36749"/>
    <cellStyle name="Title 77 3 2" xfId="36750"/>
    <cellStyle name="Title 77 4" xfId="36751"/>
    <cellStyle name="Title 78" xfId="36752"/>
    <cellStyle name="Title 78 2" xfId="36753"/>
    <cellStyle name="Title 78 2 2" xfId="36754"/>
    <cellStyle name="Title 78 3" xfId="36755"/>
    <cellStyle name="Title 78 3 2" xfId="36756"/>
    <cellStyle name="Title 78 4" xfId="36757"/>
    <cellStyle name="Title 79" xfId="36758"/>
    <cellStyle name="Title 79 2" xfId="36759"/>
    <cellStyle name="Title 79 2 2" xfId="36760"/>
    <cellStyle name="Title 79 3" xfId="36761"/>
    <cellStyle name="Title 79 3 2" xfId="36762"/>
    <cellStyle name="Title 79 4" xfId="36763"/>
    <cellStyle name="Title 8" xfId="3375"/>
    <cellStyle name="Title 8 2" xfId="4185"/>
    <cellStyle name="Title 8 2 2" xfId="9264"/>
    <cellStyle name="Title 8 2 2 2" xfId="36766"/>
    <cellStyle name="Title 8 2 3" xfId="36765"/>
    <cellStyle name="Title 8 3" xfId="9265"/>
    <cellStyle name="Title 8 3 2" xfId="36768"/>
    <cellStyle name="Title 8 3 3" xfId="36767"/>
    <cellStyle name="Title 8 4" xfId="36769"/>
    <cellStyle name="Title 8 5" xfId="36764"/>
    <cellStyle name="Title 80" xfId="36770"/>
    <cellStyle name="Title 80 2" xfId="36771"/>
    <cellStyle name="Title 80 2 2" xfId="36772"/>
    <cellStyle name="Title 80 3" xfId="36773"/>
    <cellStyle name="Title 80 3 2" xfId="36774"/>
    <cellStyle name="Title 80 4" xfId="36775"/>
    <cellStyle name="Title 81" xfId="36776"/>
    <cellStyle name="Title 81 2" xfId="36777"/>
    <cellStyle name="Title 81 2 2" xfId="36778"/>
    <cellStyle name="Title 81 3" xfId="36779"/>
    <cellStyle name="Title 81 3 2" xfId="36780"/>
    <cellStyle name="Title 81 4" xfId="36781"/>
    <cellStyle name="Title 82" xfId="36782"/>
    <cellStyle name="Title 82 2" xfId="36783"/>
    <cellStyle name="Title 82 2 2" xfId="36784"/>
    <cellStyle name="Title 82 3" xfId="36785"/>
    <cellStyle name="Title 82 3 2" xfId="36786"/>
    <cellStyle name="Title 82 4" xfId="36787"/>
    <cellStyle name="Title 83" xfId="36788"/>
    <cellStyle name="Title 83 2" xfId="36789"/>
    <cellStyle name="Title 83 2 2" xfId="36790"/>
    <cellStyle name="Title 83 3" xfId="36791"/>
    <cellStyle name="Title 83 3 2" xfId="36792"/>
    <cellStyle name="Title 83 4" xfId="36793"/>
    <cellStyle name="Title 84" xfId="36794"/>
    <cellStyle name="Title 84 2" xfId="36795"/>
    <cellStyle name="Title 84 2 2" xfId="36796"/>
    <cellStyle name="Title 84 3" xfId="36797"/>
    <cellStyle name="Title 84 3 2" xfId="36798"/>
    <cellStyle name="Title 84 4" xfId="36799"/>
    <cellStyle name="Title 85" xfId="36800"/>
    <cellStyle name="Title 86" xfId="15605"/>
    <cellStyle name="Title 9" xfId="3376"/>
    <cellStyle name="Title 9 2" xfId="4186"/>
    <cellStyle name="Title 9 2 2" xfId="9266"/>
    <cellStyle name="Title 9 2 2 2" xfId="36803"/>
    <cellStyle name="Title 9 2 3" xfId="36802"/>
    <cellStyle name="Title 9 3" xfId="9267"/>
    <cellStyle name="Title 9 3 2" xfId="36805"/>
    <cellStyle name="Title 9 3 3" xfId="36804"/>
    <cellStyle name="Title 9 4" xfId="36806"/>
    <cellStyle name="Title 9 5" xfId="36801"/>
    <cellStyle name="Total" xfId="3377" builtinId="25" customBuiltin="1"/>
    <cellStyle name="Total 10" xfId="3378"/>
    <cellStyle name="Total 10 2" xfId="9268"/>
    <cellStyle name="Total 10 2 2" xfId="9269"/>
    <cellStyle name="Total 10 2 2 2" xfId="36809"/>
    <cellStyle name="Total 10 2 3" xfId="36808"/>
    <cellStyle name="Total 10 3" xfId="36810"/>
    <cellStyle name="Total 10 3 2" xfId="36811"/>
    <cellStyle name="Total 10 4" xfId="36812"/>
    <cellStyle name="Total 10 5" xfId="36807"/>
    <cellStyle name="Total 11" xfId="3379"/>
    <cellStyle name="Total 11 2" xfId="9270"/>
    <cellStyle name="Total 11 2 2" xfId="9271"/>
    <cellStyle name="Total 11 2 2 2" xfId="36815"/>
    <cellStyle name="Total 11 2 3" xfId="36814"/>
    <cellStyle name="Total 11 3" xfId="36816"/>
    <cellStyle name="Total 11 3 2" xfId="36817"/>
    <cellStyle name="Total 11 4" xfId="36818"/>
    <cellStyle name="Total 11 5" xfId="36813"/>
    <cellStyle name="Total 12" xfId="3380"/>
    <cellStyle name="Total 12 2" xfId="9272"/>
    <cellStyle name="Total 12 2 2" xfId="9273"/>
    <cellStyle name="Total 12 2 2 2" xfId="36821"/>
    <cellStyle name="Total 12 2 3" xfId="36820"/>
    <cellStyle name="Total 12 3" xfId="36822"/>
    <cellStyle name="Total 12 3 2" xfId="36823"/>
    <cellStyle name="Total 12 4" xfId="36824"/>
    <cellStyle name="Total 12 5" xfId="36819"/>
    <cellStyle name="Total 13" xfId="3381"/>
    <cellStyle name="Total 13 2" xfId="9274"/>
    <cellStyle name="Total 13 2 2" xfId="9275"/>
    <cellStyle name="Total 13 2 2 2" xfId="36827"/>
    <cellStyle name="Total 13 2 3" xfId="36826"/>
    <cellStyle name="Total 13 3" xfId="36828"/>
    <cellStyle name="Total 13 3 2" xfId="36829"/>
    <cellStyle name="Total 13 4" xfId="36830"/>
    <cellStyle name="Total 13 5" xfId="36825"/>
    <cellStyle name="Total 14" xfId="3382"/>
    <cellStyle name="Total 14 2" xfId="9276"/>
    <cellStyle name="Total 14 2 2" xfId="9277"/>
    <cellStyle name="Total 14 2 2 2" xfId="36833"/>
    <cellStyle name="Total 14 2 3" xfId="36832"/>
    <cellStyle name="Total 14 3" xfId="36834"/>
    <cellStyle name="Total 14 3 2" xfId="36835"/>
    <cellStyle name="Total 14 4" xfId="36836"/>
    <cellStyle name="Total 14 5" xfId="36831"/>
    <cellStyle name="Total 15" xfId="3383"/>
    <cellStyle name="Total 15 2" xfId="9278"/>
    <cellStyle name="Total 15 2 2" xfId="36839"/>
    <cellStyle name="Total 15 2 3" xfId="36838"/>
    <cellStyle name="Total 15 3" xfId="36840"/>
    <cellStyle name="Total 15 3 2" xfId="36841"/>
    <cellStyle name="Total 15 4" xfId="36842"/>
    <cellStyle name="Total 15 5" xfId="36837"/>
    <cellStyle name="Total 16" xfId="3384"/>
    <cellStyle name="Total 16 2" xfId="9279"/>
    <cellStyle name="Total 16 2 2" xfId="36845"/>
    <cellStyle name="Total 16 2 3" xfId="36844"/>
    <cellStyle name="Total 16 3" xfId="36846"/>
    <cellStyle name="Total 16 3 2" xfId="36847"/>
    <cellStyle name="Total 16 4" xfId="36848"/>
    <cellStyle name="Total 16 5" xfId="36843"/>
    <cellStyle name="Total 17" xfId="3385"/>
    <cellStyle name="Total 17 2" xfId="9280"/>
    <cellStyle name="Total 17 2 2" xfId="36851"/>
    <cellStyle name="Total 17 2 3" xfId="36850"/>
    <cellStyle name="Total 17 3" xfId="36852"/>
    <cellStyle name="Total 17 3 2" xfId="36853"/>
    <cellStyle name="Total 17 4" xfId="36854"/>
    <cellStyle name="Total 17 5" xfId="36849"/>
    <cellStyle name="Total 18" xfId="3386"/>
    <cellStyle name="Total 18 2" xfId="9281"/>
    <cellStyle name="Total 18 2 2" xfId="36857"/>
    <cellStyle name="Total 18 2 3" xfId="36856"/>
    <cellStyle name="Total 18 3" xfId="36858"/>
    <cellStyle name="Total 18 3 2" xfId="36859"/>
    <cellStyle name="Total 18 4" xfId="36860"/>
    <cellStyle name="Total 18 5" xfId="36855"/>
    <cellStyle name="Total 19" xfId="3387"/>
    <cellStyle name="Total 19 2" xfId="9282"/>
    <cellStyle name="Total 19 2 2" xfId="36863"/>
    <cellStyle name="Total 19 2 3" xfId="36862"/>
    <cellStyle name="Total 19 3" xfId="36864"/>
    <cellStyle name="Total 19 3 2" xfId="36865"/>
    <cellStyle name="Total 19 4" xfId="36866"/>
    <cellStyle name="Total 19 5" xfId="36861"/>
    <cellStyle name="Total 2" xfId="3388"/>
    <cellStyle name="Total 2 10" xfId="36867"/>
    <cellStyle name="Total 2 2" xfId="3389"/>
    <cellStyle name="Total 2 2 2" xfId="4190"/>
    <cellStyle name="Total 2 2 2 2" xfId="9283"/>
    <cellStyle name="Total 2 2 2 2 2" xfId="36871"/>
    <cellStyle name="Total 2 2 2 2 3" xfId="36870"/>
    <cellStyle name="Total 2 2 2 3" xfId="9284"/>
    <cellStyle name="Total 2 2 2 3 2" xfId="36873"/>
    <cellStyle name="Total 2 2 2 3 3" xfId="36872"/>
    <cellStyle name="Total 2 2 2 4" xfId="9285"/>
    <cellStyle name="Total 2 2 2 4 2" xfId="36874"/>
    <cellStyle name="Total 2 2 2 5" xfId="36869"/>
    <cellStyle name="Total 2 2 3" xfId="9286"/>
    <cellStyle name="Total 2 2 3 2" xfId="36876"/>
    <cellStyle name="Total 2 2 3 3" xfId="36875"/>
    <cellStyle name="Total 2 2 4" xfId="9287"/>
    <cellStyle name="Total 2 2 4 2" xfId="36878"/>
    <cellStyle name="Total 2 2 4 3" xfId="36877"/>
    <cellStyle name="Total 2 2 5" xfId="9288"/>
    <cellStyle name="Total 2 2 5 2" xfId="36879"/>
    <cellStyle name="Total 2 2 6" xfId="9289"/>
    <cellStyle name="Total 2 2 6 2" xfId="36881"/>
    <cellStyle name="Total 2 2 6 3" xfId="36882"/>
    <cellStyle name="Total 2 2 6 4" xfId="36880"/>
    <cellStyle name="Total 2 2 7" xfId="9290"/>
    <cellStyle name="Total 2 2 8" xfId="36868"/>
    <cellStyle name="Total 2 3" xfId="3390"/>
    <cellStyle name="Total 2 3 2" xfId="4058"/>
    <cellStyle name="Total 2 3 2 2" xfId="9291"/>
    <cellStyle name="Total 2 3 2 2 2" xfId="36885"/>
    <cellStyle name="Total 2 3 2 3" xfId="36884"/>
    <cellStyle name="Total 2 3 3" xfId="9292"/>
    <cellStyle name="Total 2 3 3 2" xfId="36887"/>
    <cellStyle name="Total 2 3 3 3" xfId="36886"/>
    <cellStyle name="Total 2 3 4" xfId="9898"/>
    <cellStyle name="Total 2 3 4 2" xfId="36888"/>
    <cellStyle name="Total 2 3 5" xfId="36883"/>
    <cellStyle name="Total 2 4" xfId="3391"/>
    <cellStyle name="Total 2 4 2" xfId="4059"/>
    <cellStyle name="Total 2 4 2 2" xfId="36890"/>
    <cellStyle name="Total 2 4 3" xfId="9293"/>
    <cellStyle name="Total 2 4 4" xfId="9294"/>
    <cellStyle name="Total 2 4 5" xfId="9899"/>
    <cellStyle name="Total 2 4 6" xfId="36889"/>
    <cellStyle name="Total 2 5" xfId="4060"/>
    <cellStyle name="Total 2 5 2" xfId="9295"/>
    <cellStyle name="Total 2 5 2 2" xfId="36892"/>
    <cellStyle name="Total 2 5 3" xfId="36891"/>
    <cellStyle name="Total 2 6" xfId="4061"/>
    <cellStyle name="Total 2 6 2" xfId="9296"/>
    <cellStyle name="Total 2 6 3" xfId="36893"/>
    <cellStyle name="Total 2 7" xfId="9297"/>
    <cellStyle name="Total 2 7 2" xfId="9298"/>
    <cellStyle name="Total 2 7 2 2" xfId="36895"/>
    <cellStyle name="Total 2 7 3" xfId="36896"/>
    <cellStyle name="Total 2 7 4" xfId="36894"/>
    <cellStyle name="Total 2 7 5" xfId="37997"/>
    <cellStyle name="Total 2 8" xfId="9299"/>
    <cellStyle name="Total 2 8 2" xfId="38007"/>
    <cellStyle name="Total 2 9" xfId="9300"/>
    <cellStyle name="Total 2_AA - RC Centers FY10 Budget summary for distribution" xfId="3392"/>
    <cellStyle name="Total 20" xfId="3393"/>
    <cellStyle name="Total 20 2" xfId="9301"/>
    <cellStyle name="Total 20 2 2" xfId="36899"/>
    <cellStyle name="Total 20 2 3" xfId="36898"/>
    <cellStyle name="Total 20 3" xfId="36900"/>
    <cellStyle name="Total 20 3 2" xfId="36901"/>
    <cellStyle name="Total 20 4" xfId="36902"/>
    <cellStyle name="Total 20 5" xfId="36897"/>
    <cellStyle name="Total 21" xfId="3492"/>
    <cellStyle name="Total 21 2" xfId="9302"/>
    <cellStyle name="Total 21 2 2" xfId="36905"/>
    <cellStyle name="Total 21 2 3" xfId="36904"/>
    <cellStyle name="Total 21 3" xfId="9303"/>
    <cellStyle name="Total 21 3 2" xfId="36907"/>
    <cellStyle name="Total 21 3 3" xfId="36906"/>
    <cellStyle name="Total 21 4" xfId="36908"/>
    <cellStyle name="Total 21 5" xfId="36903"/>
    <cellStyle name="Total 22" xfId="9304"/>
    <cellStyle name="Total 22 2" xfId="9456"/>
    <cellStyle name="Total 22 2 2" xfId="36911"/>
    <cellStyle name="Total 22 2 3" xfId="36910"/>
    <cellStyle name="Total 22 3" xfId="10034"/>
    <cellStyle name="Total 22 3 2" xfId="36913"/>
    <cellStyle name="Total 22 3 3" xfId="36912"/>
    <cellStyle name="Total 22 4" xfId="36914"/>
    <cellStyle name="Total 22 5" xfId="36909"/>
    <cellStyle name="Total 23" xfId="9305"/>
    <cellStyle name="Total 23 2" xfId="36916"/>
    <cellStyle name="Total 23 2 2" xfId="36917"/>
    <cellStyle name="Total 23 3" xfId="36918"/>
    <cellStyle name="Total 23 3 2" xfId="36919"/>
    <cellStyle name="Total 23 4" xfId="36920"/>
    <cellStyle name="Total 23 5" xfId="36915"/>
    <cellStyle name="Total 23 6" xfId="38054"/>
    <cellStyle name="Total 24" xfId="9306"/>
    <cellStyle name="Total 24 2" xfId="36922"/>
    <cellStyle name="Total 24 2 2" xfId="36923"/>
    <cellStyle name="Total 24 3" xfId="36924"/>
    <cellStyle name="Total 24 3 2" xfId="36925"/>
    <cellStyle name="Total 24 4" xfId="36926"/>
    <cellStyle name="Total 24 5" xfId="36921"/>
    <cellStyle name="Total 24 6" xfId="38013"/>
    <cellStyle name="Total 25" xfId="9307"/>
    <cellStyle name="Total 25 2" xfId="36928"/>
    <cellStyle name="Total 25 2 2" xfId="36929"/>
    <cellStyle name="Total 25 3" xfId="36930"/>
    <cellStyle name="Total 25 3 2" xfId="36931"/>
    <cellStyle name="Total 25 4" xfId="36932"/>
    <cellStyle name="Total 25 5" xfId="36927"/>
    <cellStyle name="Total 26" xfId="36933"/>
    <cellStyle name="Total 26 2" xfId="36934"/>
    <cellStyle name="Total 26 2 2" xfId="36935"/>
    <cellStyle name="Total 26 3" xfId="36936"/>
    <cellStyle name="Total 26 3 2" xfId="36937"/>
    <cellStyle name="Total 26 4" xfId="36938"/>
    <cellStyle name="Total 27" xfId="36939"/>
    <cellStyle name="Total 27 2" xfId="36940"/>
    <cellStyle name="Total 27 2 2" xfId="36941"/>
    <cellStyle name="Total 27 3" xfId="36942"/>
    <cellStyle name="Total 27 3 2" xfId="36943"/>
    <cellStyle name="Total 27 4" xfId="36944"/>
    <cellStyle name="Total 28" xfId="36945"/>
    <cellStyle name="Total 28 2" xfId="36946"/>
    <cellStyle name="Total 28 2 2" xfId="36947"/>
    <cellStyle name="Total 28 3" xfId="36948"/>
    <cellStyle name="Total 28 3 2" xfId="36949"/>
    <cellStyle name="Total 28 4" xfId="36950"/>
    <cellStyle name="Total 29" xfId="36951"/>
    <cellStyle name="Total 29 2" xfId="36952"/>
    <cellStyle name="Total 29 2 2" xfId="36953"/>
    <cellStyle name="Total 29 3" xfId="36954"/>
    <cellStyle name="Total 29 3 2" xfId="36955"/>
    <cellStyle name="Total 29 4" xfId="36956"/>
    <cellStyle name="Total 3" xfId="3394"/>
    <cellStyle name="Total 3 10" xfId="36957"/>
    <cellStyle name="Total 3 2" xfId="3395"/>
    <cellStyle name="Total 3 2 2" xfId="4063"/>
    <cellStyle name="Total 3 2 2 2" xfId="9308"/>
    <cellStyle name="Total 3 2 2 2 2" xfId="36961"/>
    <cellStyle name="Total 3 2 2 2 3" xfId="36960"/>
    <cellStyle name="Total 3 2 2 3" xfId="36962"/>
    <cellStyle name="Total 3 2 2 3 2" xfId="36963"/>
    <cellStyle name="Total 3 2 2 4" xfId="36964"/>
    <cellStyle name="Total 3 2 2 5" xfId="36959"/>
    <cellStyle name="Total 3 2 3" xfId="9309"/>
    <cellStyle name="Total 3 2 3 2" xfId="36966"/>
    <cellStyle name="Total 3 2 3 3" xfId="36965"/>
    <cellStyle name="Total 3 2 4" xfId="9310"/>
    <cellStyle name="Total 3 2 4 2" xfId="36968"/>
    <cellStyle name="Total 3 2 4 3" xfId="36967"/>
    <cellStyle name="Total 3 2 5" xfId="9311"/>
    <cellStyle name="Total 3 2 5 2" xfId="36969"/>
    <cellStyle name="Total 3 2 6" xfId="9312"/>
    <cellStyle name="Total 3 2 6 2" xfId="36971"/>
    <cellStyle name="Total 3 2 6 3" xfId="36972"/>
    <cellStyle name="Total 3 2 6 4" xfId="36970"/>
    <cellStyle name="Total 3 2 7" xfId="9313"/>
    <cellStyle name="Total 3 2 8" xfId="36958"/>
    <cellStyle name="Total 3 3" xfId="3396"/>
    <cellStyle name="Total 3 3 2" xfId="4064"/>
    <cellStyle name="Total 3 3 2 2" xfId="9314"/>
    <cellStyle name="Total 3 3 2 2 2" xfId="36975"/>
    <cellStyle name="Total 3 3 2 3" xfId="36974"/>
    <cellStyle name="Total 3 3 3" xfId="9315"/>
    <cellStyle name="Total 3 3 3 2" xfId="36977"/>
    <cellStyle name="Total 3 3 3 3" xfId="36976"/>
    <cellStyle name="Total 3 3 4" xfId="9900"/>
    <cellStyle name="Total 3 3 4 2" xfId="36978"/>
    <cellStyle name="Total 3 3 5" xfId="36973"/>
    <cellStyle name="Total 3 4" xfId="3397"/>
    <cellStyle name="Total 3 4 2" xfId="4065"/>
    <cellStyle name="Total 3 4 2 2" xfId="36980"/>
    <cellStyle name="Total 3 4 3" xfId="9316"/>
    <cellStyle name="Total 3 4 4" xfId="9317"/>
    <cellStyle name="Total 3 4 5" xfId="9901"/>
    <cellStyle name="Total 3 4 6" xfId="36979"/>
    <cellStyle name="Total 3 5" xfId="4066"/>
    <cellStyle name="Total 3 5 2" xfId="9318"/>
    <cellStyle name="Total 3 5 2 2" xfId="36982"/>
    <cellStyle name="Total 3 5 3" xfId="36981"/>
    <cellStyle name="Total 3 6" xfId="4067"/>
    <cellStyle name="Total 3 6 2" xfId="9319"/>
    <cellStyle name="Total 3 6 3" xfId="36983"/>
    <cellStyle name="Total 3 7" xfId="4062"/>
    <cellStyle name="Total 3 7 2" xfId="9320"/>
    <cellStyle name="Total 3 7 2 2" xfId="36985"/>
    <cellStyle name="Total 3 7 3" xfId="36986"/>
    <cellStyle name="Total 3 7 4" xfId="36984"/>
    <cellStyle name="Total 3 8" xfId="9321"/>
    <cellStyle name="Total 3 8 2" xfId="38029"/>
    <cellStyle name="Total 3 9" xfId="9322"/>
    <cellStyle name="Total 3_AA - RC Centers FY10 Budget summary for distribution" xfId="3398"/>
    <cellStyle name="Total 30" xfId="36987"/>
    <cellStyle name="Total 30 2" xfId="36988"/>
    <cellStyle name="Total 30 2 2" xfId="36989"/>
    <cellStyle name="Total 30 3" xfId="36990"/>
    <cellStyle name="Total 30 3 2" xfId="36991"/>
    <cellStyle name="Total 30 4" xfId="36992"/>
    <cellStyle name="Total 31" xfId="36993"/>
    <cellStyle name="Total 31 2" xfId="36994"/>
    <cellStyle name="Total 31 2 2" xfId="36995"/>
    <cellStyle name="Total 31 3" xfId="36996"/>
    <cellStyle name="Total 31 3 2" xfId="36997"/>
    <cellStyle name="Total 31 4" xfId="36998"/>
    <cellStyle name="Total 32" xfId="36999"/>
    <cellStyle name="Total 32 2" xfId="37000"/>
    <cellStyle name="Total 32 2 2" xfId="37001"/>
    <cellStyle name="Total 32 3" xfId="37002"/>
    <cellStyle name="Total 32 3 2" xfId="37003"/>
    <cellStyle name="Total 32 4" xfId="37004"/>
    <cellStyle name="Total 33" xfId="37005"/>
    <cellStyle name="Total 33 2" xfId="37006"/>
    <cellStyle name="Total 33 2 2" xfId="37007"/>
    <cellStyle name="Total 33 3" xfId="37008"/>
    <cellStyle name="Total 33 3 2" xfId="37009"/>
    <cellStyle name="Total 33 4" xfId="37010"/>
    <cellStyle name="Total 34" xfId="37011"/>
    <cellStyle name="Total 34 2" xfId="37012"/>
    <cellStyle name="Total 34 2 2" xfId="37013"/>
    <cellStyle name="Total 34 3" xfId="37014"/>
    <cellStyle name="Total 34 3 2" xfId="37015"/>
    <cellStyle name="Total 34 4" xfId="37016"/>
    <cellStyle name="Total 35" xfId="37017"/>
    <cellStyle name="Total 35 2" xfId="37018"/>
    <cellStyle name="Total 35 2 2" xfId="37019"/>
    <cellStyle name="Total 35 3" xfId="37020"/>
    <cellStyle name="Total 35 3 2" xfId="37021"/>
    <cellStyle name="Total 35 4" xfId="37022"/>
    <cellStyle name="Total 36" xfId="37023"/>
    <cellStyle name="Total 36 2" xfId="37024"/>
    <cellStyle name="Total 36 2 2" xfId="37025"/>
    <cellStyle name="Total 36 3" xfId="37026"/>
    <cellStyle name="Total 36 3 2" xfId="37027"/>
    <cellStyle name="Total 36 4" xfId="37028"/>
    <cellStyle name="Total 37" xfId="37029"/>
    <cellStyle name="Total 37 2" xfId="37030"/>
    <cellStyle name="Total 37 2 2" xfId="37031"/>
    <cellStyle name="Total 37 3" xfId="37032"/>
    <cellStyle name="Total 37 3 2" xfId="37033"/>
    <cellStyle name="Total 37 4" xfId="37034"/>
    <cellStyle name="Total 38" xfId="37035"/>
    <cellStyle name="Total 38 2" xfId="37036"/>
    <cellStyle name="Total 38 2 2" xfId="37037"/>
    <cellStyle name="Total 38 3" xfId="37038"/>
    <cellStyle name="Total 38 3 2" xfId="37039"/>
    <cellStyle name="Total 38 4" xfId="37040"/>
    <cellStyle name="Total 39" xfId="37041"/>
    <cellStyle name="Total 39 2" xfId="37042"/>
    <cellStyle name="Total 39 2 2" xfId="37043"/>
    <cellStyle name="Total 39 3" xfId="37044"/>
    <cellStyle name="Total 39 3 2" xfId="37045"/>
    <cellStyle name="Total 39 4" xfId="37046"/>
    <cellStyle name="Total 4" xfId="3399"/>
    <cellStyle name="Total 4 10" xfId="37047"/>
    <cellStyle name="Total 4 2" xfId="3400"/>
    <cellStyle name="Total 4 2 2" xfId="9323"/>
    <cellStyle name="Total 4 2 2 2" xfId="9324"/>
    <cellStyle name="Total 4 2 2 2 2" xfId="37050"/>
    <cellStyle name="Total 4 2 2 3" xfId="37049"/>
    <cellStyle name="Total 4 2 3" xfId="9325"/>
    <cellStyle name="Total 4 2 3 2" xfId="37052"/>
    <cellStyle name="Total 4 2 3 3" xfId="37051"/>
    <cellStyle name="Total 4 2 4" xfId="9326"/>
    <cellStyle name="Total 4 2 4 2" xfId="37053"/>
    <cellStyle name="Total 4 2 5" xfId="9327"/>
    <cellStyle name="Total 4 2 6" xfId="9328"/>
    <cellStyle name="Total 4 2 7" xfId="37048"/>
    <cellStyle name="Total 4 3" xfId="3401"/>
    <cellStyle name="Total 4 3 2" xfId="4069"/>
    <cellStyle name="Total 4 3 2 2" xfId="9329"/>
    <cellStyle name="Total 4 3 2 3" xfId="37055"/>
    <cellStyle name="Total 4 3 3" xfId="9330"/>
    <cellStyle name="Total 4 3 4" xfId="9902"/>
    <cellStyle name="Total 4 3 5" xfId="37054"/>
    <cellStyle name="Total 4 4" xfId="3402"/>
    <cellStyle name="Total 4 4 2" xfId="4070"/>
    <cellStyle name="Total 4 4 2 2" xfId="37057"/>
    <cellStyle name="Total 4 4 3" xfId="9331"/>
    <cellStyle name="Total 4 4 4" xfId="9332"/>
    <cellStyle name="Total 4 4 5" xfId="9903"/>
    <cellStyle name="Total 4 4 6" xfId="37056"/>
    <cellStyle name="Total 4 5" xfId="4057"/>
    <cellStyle name="Total 4 5 2" xfId="9333"/>
    <cellStyle name="Total 4 5 3" xfId="37058"/>
    <cellStyle name="Total 4 6" xfId="4071"/>
    <cellStyle name="Total 4 6 2" xfId="9334"/>
    <cellStyle name="Total 4 6 2 2" xfId="37060"/>
    <cellStyle name="Total 4 6 3" xfId="37061"/>
    <cellStyle name="Total 4 6 4" xfId="37059"/>
    <cellStyle name="Total 4 7" xfId="4068"/>
    <cellStyle name="Total 4 7 2" xfId="9335"/>
    <cellStyle name="Total 4 8" xfId="9336"/>
    <cellStyle name="Total 4 8 2" xfId="38028"/>
    <cellStyle name="Total 4 9" xfId="9337"/>
    <cellStyle name="Total 4_KC E&amp;G program trend" xfId="3403"/>
    <cellStyle name="Total 40" xfId="37062"/>
    <cellStyle name="Total 40 2" xfId="37063"/>
    <cellStyle name="Total 40 2 2" xfId="37064"/>
    <cellStyle name="Total 40 3" xfId="37065"/>
    <cellStyle name="Total 40 3 2" xfId="37066"/>
    <cellStyle name="Total 40 4" xfId="37067"/>
    <cellStyle name="Total 41" xfId="37068"/>
    <cellStyle name="Total 41 2" xfId="37069"/>
    <cellStyle name="Total 41 2 2" xfId="37070"/>
    <cellStyle name="Total 41 3" xfId="37071"/>
    <cellStyle name="Total 41 3 2" xfId="37072"/>
    <cellStyle name="Total 41 4" xfId="37073"/>
    <cellStyle name="Total 42" xfId="37074"/>
    <cellStyle name="Total 42 2" xfId="37075"/>
    <cellStyle name="Total 42 2 2" xfId="37076"/>
    <cellStyle name="Total 42 3" xfId="37077"/>
    <cellStyle name="Total 42 3 2" xfId="37078"/>
    <cellStyle name="Total 42 4" xfId="37079"/>
    <cellStyle name="Total 43" xfId="37080"/>
    <cellStyle name="Total 43 2" xfId="37081"/>
    <cellStyle name="Total 43 2 2" xfId="37082"/>
    <cellStyle name="Total 43 3" xfId="37083"/>
    <cellStyle name="Total 43 3 2" xfId="37084"/>
    <cellStyle name="Total 43 4" xfId="37085"/>
    <cellStyle name="Total 44" xfId="37086"/>
    <cellStyle name="Total 44 2" xfId="37087"/>
    <cellStyle name="Total 44 2 2" xfId="37088"/>
    <cellStyle name="Total 44 3" xfId="37089"/>
    <cellStyle name="Total 44 3 2" xfId="37090"/>
    <cellStyle name="Total 44 4" xfId="37091"/>
    <cellStyle name="Total 45" xfId="37092"/>
    <cellStyle name="Total 45 2" xfId="37093"/>
    <cellStyle name="Total 45 2 2" xfId="37094"/>
    <cellStyle name="Total 45 3" xfId="37095"/>
    <cellStyle name="Total 45 3 2" xfId="37096"/>
    <cellStyle name="Total 45 4" xfId="37097"/>
    <cellStyle name="Total 46" xfId="37098"/>
    <cellStyle name="Total 46 2" xfId="37099"/>
    <cellStyle name="Total 46 2 2" xfId="37100"/>
    <cellStyle name="Total 46 3" xfId="37101"/>
    <cellStyle name="Total 46 3 2" xfId="37102"/>
    <cellStyle name="Total 46 4" xfId="37103"/>
    <cellStyle name="Total 47" xfId="37104"/>
    <cellStyle name="Total 47 2" xfId="37105"/>
    <cellStyle name="Total 47 2 2" xfId="37106"/>
    <cellStyle name="Total 47 3" xfId="37107"/>
    <cellStyle name="Total 47 3 2" xfId="37108"/>
    <cellStyle name="Total 47 4" xfId="37109"/>
    <cellStyle name="Total 48" xfId="37110"/>
    <cellStyle name="Total 48 2" xfId="37111"/>
    <cellStyle name="Total 48 2 2" xfId="37112"/>
    <cellStyle name="Total 48 3" xfId="37113"/>
    <cellStyle name="Total 48 3 2" xfId="37114"/>
    <cellStyle name="Total 48 4" xfId="37115"/>
    <cellStyle name="Total 49" xfId="37116"/>
    <cellStyle name="Total 49 2" xfId="37117"/>
    <cellStyle name="Total 49 2 2" xfId="37118"/>
    <cellStyle name="Total 49 3" xfId="37119"/>
    <cellStyle name="Total 49 3 2" xfId="37120"/>
    <cellStyle name="Total 49 4" xfId="37121"/>
    <cellStyle name="Total 5" xfId="3404"/>
    <cellStyle name="Total 5 2" xfId="3405"/>
    <cellStyle name="Total 5 2 2" xfId="4072"/>
    <cellStyle name="Total 5 2 2 2" xfId="37125"/>
    <cellStyle name="Total 5 2 2 3" xfId="37124"/>
    <cellStyle name="Total 5 2 3" xfId="9338"/>
    <cellStyle name="Total 5 2 3 2" xfId="37127"/>
    <cellStyle name="Total 5 2 3 3" xfId="37126"/>
    <cellStyle name="Total 5 2 4" xfId="9904"/>
    <cellStyle name="Total 5 2 4 2" xfId="37128"/>
    <cellStyle name="Total 5 2 5" xfId="37123"/>
    <cellStyle name="Total 5 3" xfId="3406"/>
    <cellStyle name="Total 5 3 2" xfId="9339"/>
    <cellStyle name="Total 5 3 2 2" xfId="37130"/>
    <cellStyle name="Total 5 3 3" xfId="37129"/>
    <cellStyle name="Total 5 4" xfId="9340"/>
    <cellStyle name="Total 5 4 2" xfId="9341"/>
    <cellStyle name="Total 5 4 2 2" xfId="37132"/>
    <cellStyle name="Total 5 4 3" xfId="37131"/>
    <cellStyle name="Total 5 4 4" xfId="38027"/>
    <cellStyle name="Total 5 5" xfId="9342"/>
    <cellStyle name="Total 5 5 2" xfId="37133"/>
    <cellStyle name="Total 5 6" xfId="9343"/>
    <cellStyle name="Total 5 6 2" xfId="37135"/>
    <cellStyle name="Total 5 6 3" xfId="37136"/>
    <cellStyle name="Total 5 6 4" xfId="37134"/>
    <cellStyle name="Total 5 7" xfId="9344"/>
    <cellStyle name="Total 5 8" xfId="37122"/>
    <cellStyle name="Total 50" xfId="37137"/>
    <cellStyle name="Total 50 2" xfId="37138"/>
    <cellStyle name="Total 50 2 2" xfId="37139"/>
    <cellStyle name="Total 50 3" xfId="37140"/>
    <cellStyle name="Total 50 3 2" xfId="37141"/>
    <cellStyle name="Total 50 4" xfId="37142"/>
    <cellStyle name="Total 51" xfId="37143"/>
    <cellStyle name="Total 51 2" xfId="37144"/>
    <cellStyle name="Total 51 2 2" xfId="37145"/>
    <cellStyle name="Total 51 3" xfId="37146"/>
    <cellStyle name="Total 51 3 2" xfId="37147"/>
    <cellStyle name="Total 51 4" xfId="37148"/>
    <cellStyle name="Total 52" xfId="37149"/>
    <cellStyle name="Total 52 2" xfId="37150"/>
    <cellStyle name="Total 52 2 2" xfId="37151"/>
    <cellStyle name="Total 52 3" xfId="37152"/>
    <cellStyle name="Total 52 3 2" xfId="37153"/>
    <cellStyle name="Total 52 4" xfId="37154"/>
    <cellStyle name="Total 53" xfId="37155"/>
    <cellStyle name="Total 53 2" xfId="37156"/>
    <cellStyle name="Total 53 2 2" xfId="37157"/>
    <cellStyle name="Total 53 3" xfId="37158"/>
    <cellStyle name="Total 53 3 2" xfId="37159"/>
    <cellStyle name="Total 53 4" xfId="37160"/>
    <cellStyle name="Total 54" xfId="37161"/>
    <cellStyle name="Total 54 2" xfId="37162"/>
    <cellStyle name="Total 54 2 2" xfId="37163"/>
    <cellStyle name="Total 54 3" xfId="37164"/>
    <cellStyle name="Total 54 3 2" xfId="37165"/>
    <cellStyle name="Total 54 4" xfId="37166"/>
    <cellStyle name="Total 55" xfId="37167"/>
    <cellStyle name="Total 55 2" xfId="37168"/>
    <cellStyle name="Total 55 2 2" xfId="37169"/>
    <cellStyle name="Total 55 3" xfId="37170"/>
    <cellStyle name="Total 55 3 2" xfId="37171"/>
    <cellStyle name="Total 55 4" xfId="37172"/>
    <cellStyle name="Total 56" xfId="37173"/>
    <cellStyle name="Total 56 2" xfId="37174"/>
    <cellStyle name="Total 56 2 2" xfId="37175"/>
    <cellStyle name="Total 56 3" xfId="37176"/>
    <cellStyle name="Total 56 3 2" xfId="37177"/>
    <cellStyle name="Total 56 4" xfId="37178"/>
    <cellStyle name="Total 57" xfId="37179"/>
    <cellStyle name="Total 57 2" xfId="37180"/>
    <cellStyle name="Total 57 2 2" xfId="37181"/>
    <cellStyle name="Total 57 3" xfId="37182"/>
    <cellStyle name="Total 57 3 2" xfId="37183"/>
    <cellStyle name="Total 57 4" xfId="37184"/>
    <cellStyle name="Total 58" xfId="37185"/>
    <cellStyle name="Total 58 2" xfId="37186"/>
    <cellStyle name="Total 58 2 2" xfId="37187"/>
    <cellStyle name="Total 58 3" xfId="37188"/>
    <cellStyle name="Total 58 3 2" xfId="37189"/>
    <cellStyle name="Total 58 4" xfId="37190"/>
    <cellStyle name="Total 59" xfId="37191"/>
    <cellStyle name="Total 59 2" xfId="37192"/>
    <cellStyle name="Total 59 2 2" xfId="37193"/>
    <cellStyle name="Total 59 3" xfId="37194"/>
    <cellStyle name="Total 59 3 2" xfId="37195"/>
    <cellStyle name="Total 59 4" xfId="37196"/>
    <cellStyle name="Total 6" xfId="3407"/>
    <cellStyle name="Total 6 2" xfId="3408"/>
    <cellStyle name="Total 6 2 2" xfId="4073"/>
    <cellStyle name="Total 6 2 2 2" xfId="37200"/>
    <cellStyle name="Total 6 2 2 3" xfId="37199"/>
    <cellStyle name="Total 6 2 3" xfId="9345"/>
    <cellStyle name="Total 6 2 3 2" xfId="37202"/>
    <cellStyle name="Total 6 2 3 3" xfId="37201"/>
    <cellStyle name="Total 6 2 4" xfId="9905"/>
    <cellStyle name="Total 6 2 4 2" xfId="37203"/>
    <cellStyle name="Total 6 2 5" xfId="37198"/>
    <cellStyle name="Total 6 3" xfId="3409"/>
    <cellStyle name="Total 6 3 2" xfId="9346"/>
    <cellStyle name="Total 6 3 2 2" xfId="37205"/>
    <cellStyle name="Total 6 3 3" xfId="9347"/>
    <cellStyle name="Total 6 3 4" xfId="37204"/>
    <cellStyle name="Total 6 4" xfId="9348"/>
    <cellStyle name="Total 6 4 2" xfId="37207"/>
    <cellStyle name="Total 6 4 3" xfId="37206"/>
    <cellStyle name="Total 6 4 4" xfId="38026"/>
    <cellStyle name="Total 6 5" xfId="9349"/>
    <cellStyle name="Total 6 5 2" xfId="37208"/>
    <cellStyle name="Total 6 6" xfId="9350"/>
    <cellStyle name="Total 6 6 2" xfId="37210"/>
    <cellStyle name="Total 6 6 3" xfId="37211"/>
    <cellStyle name="Total 6 6 4" xfId="37209"/>
    <cellStyle name="Total 6 7" xfId="37197"/>
    <cellStyle name="Total 60" xfId="37212"/>
    <cellStyle name="Total 60 2" xfId="37213"/>
    <cellStyle name="Total 60 2 2" xfId="37214"/>
    <cellStyle name="Total 60 3" xfId="37215"/>
    <cellStyle name="Total 60 3 2" xfId="37216"/>
    <cellStyle name="Total 60 4" xfId="37217"/>
    <cellStyle name="Total 61" xfId="37218"/>
    <cellStyle name="Total 61 2" xfId="37219"/>
    <cellStyle name="Total 61 2 2" xfId="37220"/>
    <cellStyle name="Total 61 3" xfId="37221"/>
    <cellStyle name="Total 61 3 2" xfId="37222"/>
    <cellStyle name="Total 61 4" xfId="37223"/>
    <cellStyle name="Total 62" xfId="37224"/>
    <cellStyle name="Total 62 2" xfId="37225"/>
    <cellStyle name="Total 62 2 2" xfId="37226"/>
    <cellStyle name="Total 62 3" xfId="37227"/>
    <cellStyle name="Total 62 3 2" xfId="37228"/>
    <cellStyle name="Total 62 4" xfId="37229"/>
    <cellStyle name="Total 63" xfId="37230"/>
    <cellStyle name="Total 63 2" xfId="37231"/>
    <cellStyle name="Total 63 2 2" xfId="37232"/>
    <cellStyle name="Total 63 3" xfId="37233"/>
    <cellStyle name="Total 63 3 2" xfId="37234"/>
    <cellStyle name="Total 63 4" xfId="37235"/>
    <cellStyle name="Total 64" xfId="37236"/>
    <cellStyle name="Total 64 2" xfId="37237"/>
    <cellStyle name="Total 64 2 2" xfId="37238"/>
    <cellStyle name="Total 64 3" xfId="37239"/>
    <cellStyle name="Total 64 3 2" xfId="37240"/>
    <cellStyle name="Total 64 4" xfId="37241"/>
    <cellStyle name="Total 65" xfId="37242"/>
    <cellStyle name="Total 65 2" xfId="37243"/>
    <cellStyle name="Total 65 2 2" xfId="37244"/>
    <cellStyle name="Total 65 3" xfId="37245"/>
    <cellStyle name="Total 65 3 2" xfId="37246"/>
    <cellStyle name="Total 65 4" xfId="37247"/>
    <cellStyle name="Total 66" xfId="37248"/>
    <cellStyle name="Total 66 2" xfId="37249"/>
    <cellStyle name="Total 66 2 2" xfId="37250"/>
    <cellStyle name="Total 66 3" xfId="37251"/>
    <cellStyle name="Total 66 3 2" xfId="37252"/>
    <cellStyle name="Total 66 4" xfId="37253"/>
    <cellStyle name="Total 67" xfId="37254"/>
    <cellStyle name="Total 67 2" xfId="37255"/>
    <cellStyle name="Total 67 2 2" xfId="37256"/>
    <cellStyle name="Total 67 3" xfId="37257"/>
    <cellStyle name="Total 67 3 2" xfId="37258"/>
    <cellStyle name="Total 67 4" xfId="37259"/>
    <cellStyle name="Total 68" xfId="37260"/>
    <cellStyle name="Total 68 2" xfId="37261"/>
    <cellStyle name="Total 68 2 2" xfId="37262"/>
    <cellStyle name="Total 68 3" xfId="37263"/>
    <cellStyle name="Total 68 3 2" xfId="37264"/>
    <cellStyle name="Total 68 4" xfId="37265"/>
    <cellStyle name="Total 69" xfId="37266"/>
    <cellStyle name="Total 69 2" xfId="37267"/>
    <cellStyle name="Total 69 2 2" xfId="37268"/>
    <cellStyle name="Total 69 3" xfId="37269"/>
    <cellStyle name="Total 69 3 2" xfId="37270"/>
    <cellStyle name="Total 69 4" xfId="37271"/>
    <cellStyle name="Total 7" xfId="3410"/>
    <cellStyle name="Total 7 2" xfId="4187"/>
    <cellStyle name="Total 7 2 2" xfId="9351"/>
    <cellStyle name="Total 7 2 2 2" xfId="37274"/>
    <cellStyle name="Total 7 2 3" xfId="37273"/>
    <cellStyle name="Total 7 3" xfId="9352"/>
    <cellStyle name="Total 7 3 2" xfId="37276"/>
    <cellStyle name="Total 7 3 3" xfId="37275"/>
    <cellStyle name="Total 7 4" xfId="37277"/>
    <cellStyle name="Total 7 5" xfId="37272"/>
    <cellStyle name="Total 70" xfId="37278"/>
    <cellStyle name="Total 70 2" xfId="37279"/>
    <cellStyle name="Total 70 2 2" xfId="37280"/>
    <cellStyle name="Total 70 3" xfId="37281"/>
    <cellStyle name="Total 70 3 2" xfId="37282"/>
    <cellStyle name="Total 70 4" xfId="37283"/>
    <cellStyle name="Total 71" xfId="37284"/>
    <cellStyle name="Total 71 2" xfId="37285"/>
    <cellStyle name="Total 71 2 2" xfId="37286"/>
    <cellStyle name="Total 71 3" xfId="37287"/>
    <cellStyle name="Total 71 3 2" xfId="37288"/>
    <cellStyle name="Total 71 4" xfId="37289"/>
    <cellStyle name="Total 72" xfId="37290"/>
    <cellStyle name="Total 72 2" xfId="37291"/>
    <cellStyle name="Total 72 2 2" xfId="37292"/>
    <cellStyle name="Total 72 3" xfId="37293"/>
    <cellStyle name="Total 72 3 2" xfId="37294"/>
    <cellStyle name="Total 72 4" xfId="37295"/>
    <cellStyle name="Total 73" xfId="37296"/>
    <cellStyle name="Total 73 2" xfId="37297"/>
    <cellStyle name="Total 73 2 2" xfId="37298"/>
    <cellStyle name="Total 73 3" xfId="37299"/>
    <cellStyle name="Total 73 3 2" xfId="37300"/>
    <cellStyle name="Total 73 4" xfId="37301"/>
    <cellStyle name="Total 74" xfId="37302"/>
    <cellStyle name="Total 74 2" xfId="37303"/>
    <cellStyle name="Total 74 2 2" xfId="37304"/>
    <cellStyle name="Total 74 3" xfId="37305"/>
    <cellStyle name="Total 74 3 2" xfId="37306"/>
    <cellStyle name="Total 74 4" xfId="37307"/>
    <cellStyle name="Total 75" xfId="37308"/>
    <cellStyle name="Total 75 2" xfId="37309"/>
    <cellStyle name="Total 75 2 2" xfId="37310"/>
    <cellStyle name="Total 75 3" xfId="37311"/>
    <cellStyle name="Total 75 3 2" xfId="37312"/>
    <cellStyle name="Total 75 4" xfId="37313"/>
    <cellStyle name="Total 76" xfId="37314"/>
    <cellStyle name="Total 76 2" xfId="37315"/>
    <cellStyle name="Total 76 2 2" xfId="37316"/>
    <cellStyle name="Total 76 3" xfId="37317"/>
    <cellStyle name="Total 76 3 2" xfId="37318"/>
    <cellStyle name="Total 76 4" xfId="37319"/>
    <cellStyle name="Total 77" xfId="37320"/>
    <cellStyle name="Total 77 2" xfId="37321"/>
    <cellStyle name="Total 77 2 2" xfId="37322"/>
    <cellStyle name="Total 77 3" xfId="37323"/>
    <cellStyle name="Total 77 3 2" xfId="37324"/>
    <cellStyle name="Total 77 4" xfId="37325"/>
    <cellStyle name="Total 78" xfId="37326"/>
    <cellStyle name="Total 78 2" xfId="37327"/>
    <cellStyle name="Total 78 2 2" xfId="37328"/>
    <cellStyle name="Total 78 3" xfId="37329"/>
    <cellStyle name="Total 78 3 2" xfId="37330"/>
    <cellStyle name="Total 78 4" xfId="37331"/>
    <cellStyle name="Total 79" xfId="37332"/>
    <cellStyle name="Total 79 2" xfId="37333"/>
    <cellStyle name="Total 79 2 2" xfId="37334"/>
    <cellStyle name="Total 79 3" xfId="37335"/>
    <cellStyle name="Total 79 3 2" xfId="37336"/>
    <cellStyle name="Total 79 4" xfId="37337"/>
    <cellStyle name="Total 8" xfId="3411"/>
    <cellStyle name="Total 8 2" xfId="4188"/>
    <cellStyle name="Total 8 2 2" xfId="9353"/>
    <cellStyle name="Total 8 2 2 2" xfId="37340"/>
    <cellStyle name="Total 8 2 3" xfId="37339"/>
    <cellStyle name="Total 8 3" xfId="9354"/>
    <cellStyle name="Total 8 3 2" xfId="37342"/>
    <cellStyle name="Total 8 3 3" xfId="37341"/>
    <cellStyle name="Total 8 4" xfId="37343"/>
    <cellStyle name="Total 8 5" xfId="37338"/>
    <cellStyle name="Total 80" xfId="37344"/>
    <cellStyle name="Total 80 2" xfId="37345"/>
    <cellStyle name="Total 80 2 2" xfId="37346"/>
    <cellStyle name="Total 80 3" xfId="37347"/>
    <cellStyle name="Total 80 3 2" xfId="37348"/>
    <cellStyle name="Total 80 4" xfId="37349"/>
    <cellStyle name="Total 81" xfId="37350"/>
    <cellStyle name="Total 81 2" xfId="37351"/>
    <cellStyle name="Total 81 2 2" xfId="37352"/>
    <cellStyle name="Total 81 3" xfId="37353"/>
    <cellStyle name="Total 81 3 2" xfId="37354"/>
    <cellStyle name="Total 81 4" xfId="37355"/>
    <cellStyle name="Total 82" xfId="37356"/>
    <cellStyle name="Total 82 2" xfId="37357"/>
    <cellStyle name="Total 82 2 2" xfId="37358"/>
    <cellStyle name="Total 82 3" xfId="37359"/>
    <cellStyle name="Total 82 3 2" xfId="37360"/>
    <cellStyle name="Total 82 4" xfId="37361"/>
    <cellStyle name="Total 83" xfId="37362"/>
    <cellStyle name="Total 83 2" xfId="37363"/>
    <cellStyle name="Total 83 2 2" xfId="37364"/>
    <cellStyle name="Total 83 3" xfId="37365"/>
    <cellStyle name="Total 83 3 2" xfId="37366"/>
    <cellStyle name="Total 83 4" xfId="37367"/>
    <cellStyle name="Total 84" xfId="37368"/>
    <cellStyle name="Total 84 2" xfId="37369"/>
    <cellStyle name="Total 84 2 2" xfId="37370"/>
    <cellStyle name="Total 84 3" xfId="37371"/>
    <cellStyle name="Total 84 3 2" xfId="37372"/>
    <cellStyle name="Total 84 4" xfId="37373"/>
    <cellStyle name="Total 85" xfId="37374"/>
    <cellStyle name="Total 85 2" xfId="37375"/>
    <cellStyle name="Total 85 3" xfId="37376"/>
    <cellStyle name="Total 86" xfId="15754"/>
    <cellStyle name="Total 9" xfId="3412"/>
    <cellStyle name="Total 9 2" xfId="4189"/>
    <cellStyle name="Total 9 2 2" xfId="9355"/>
    <cellStyle name="Total 9 2 2 2" xfId="37379"/>
    <cellStyle name="Total 9 2 3" xfId="37378"/>
    <cellStyle name="Total 9 3" xfId="9356"/>
    <cellStyle name="Total 9 3 2" xfId="37381"/>
    <cellStyle name="Total 9 3 3" xfId="37380"/>
    <cellStyle name="Total 9 4" xfId="37382"/>
    <cellStyle name="Total 9 5" xfId="37377"/>
    <cellStyle name="Warning Text" xfId="3413" builtinId="11" customBuiltin="1"/>
    <cellStyle name="Warning Text 10" xfId="3414"/>
    <cellStyle name="Warning Text 10 2" xfId="9357"/>
    <cellStyle name="Warning Text 10 2 2" xfId="9358"/>
    <cellStyle name="Warning Text 10 2 2 2" xfId="37385"/>
    <cellStyle name="Warning Text 10 2 3" xfId="37384"/>
    <cellStyle name="Warning Text 10 3" xfId="37386"/>
    <cellStyle name="Warning Text 10 3 2" xfId="37387"/>
    <cellStyle name="Warning Text 10 4" xfId="37388"/>
    <cellStyle name="Warning Text 10 5" xfId="37383"/>
    <cellStyle name="Warning Text 11" xfId="3415"/>
    <cellStyle name="Warning Text 11 2" xfId="9359"/>
    <cellStyle name="Warning Text 11 2 2" xfId="9360"/>
    <cellStyle name="Warning Text 11 2 2 2" xfId="37391"/>
    <cellStyle name="Warning Text 11 2 3" xfId="37390"/>
    <cellStyle name="Warning Text 11 3" xfId="37392"/>
    <cellStyle name="Warning Text 11 3 2" xfId="37393"/>
    <cellStyle name="Warning Text 11 4" xfId="37394"/>
    <cellStyle name="Warning Text 11 5" xfId="37389"/>
    <cellStyle name="Warning Text 12" xfId="3416"/>
    <cellStyle name="Warning Text 12 2" xfId="9361"/>
    <cellStyle name="Warning Text 12 2 2" xfId="9362"/>
    <cellStyle name="Warning Text 12 2 2 2" xfId="37397"/>
    <cellStyle name="Warning Text 12 2 3" xfId="37396"/>
    <cellStyle name="Warning Text 12 3" xfId="37398"/>
    <cellStyle name="Warning Text 12 3 2" xfId="37399"/>
    <cellStyle name="Warning Text 12 4" xfId="37400"/>
    <cellStyle name="Warning Text 12 5" xfId="37395"/>
    <cellStyle name="Warning Text 13" xfId="3417"/>
    <cellStyle name="Warning Text 13 2" xfId="9363"/>
    <cellStyle name="Warning Text 13 2 2" xfId="9364"/>
    <cellStyle name="Warning Text 13 2 2 2" xfId="37403"/>
    <cellStyle name="Warning Text 13 2 3" xfId="37402"/>
    <cellStyle name="Warning Text 13 3" xfId="37404"/>
    <cellStyle name="Warning Text 13 3 2" xfId="37405"/>
    <cellStyle name="Warning Text 13 4" xfId="37406"/>
    <cellStyle name="Warning Text 13 5" xfId="37401"/>
    <cellStyle name="Warning Text 14" xfId="3418"/>
    <cellStyle name="Warning Text 14 2" xfId="9365"/>
    <cellStyle name="Warning Text 14 2 2" xfId="9366"/>
    <cellStyle name="Warning Text 14 2 2 2" xfId="37409"/>
    <cellStyle name="Warning Text 14 2 3" xfId="37408"/>
    <cellStyle name="Warning Text 14 3" xfId="37410"/>
    <cellStyle name="Warning Text 14 3 2" xfId="37411"/>
    <cellStyle name="Warning Text 14 4" xfId="37412"/>
    <cellStyle name="Warning Text 14 5" xfId="37407"/>
    <cellStyle name="Warning Text 15" xfId="3419"/>
    <cellStyle name="Warning Text 15 2" xfId="9367"/>
    <cellStyle name="Warning Text 15 2 2" xfId="37415"/>
    <cellStyle name="Warning Text 15 2 3" xfId="37414"/>
    <cellStyle name="Warning Text 15 3" xfId="37416"/>
    <cellStyle name="Warning Text 15 3 2" xfId="37417"/>
    <cellStyle name="Warning Text 15 4" xfId="37418"/>
    <cellStyle name="Warning Text 15 5" xfId="37413"/>
    <cellStyle name="Warning Text 16" xfId="3420"/>
    <cellStyle name="Warning Text 16 2" xfId="9368"/>
    <cellStyle name="Warning Text 16 2 2" xfId="37421"/>
    <cellStyle name="Warning Text 16 2 3" xfId="37420"/>
    <cellStyle name="Warning Text 16 3" xfId="37422"/>
    <cellStyle name="Warning Text 16 3 2" xfId="37423"/>
    <cellStyle name="Warning Text 16 4" xfId="37424"/>
    <cellStyle name="Warning Text 16 5" xfId="37419"/>
    <cellStyle name="Warning Text 17" xfId="3421"/>
    <cellStyle name="Warning Text 17 2" xfId="9369"/>
    <cellStyle name="Warning Text 17 2 2" xfId="37427"/>
    <cellStyle name="Warning Text 17 2 3" xfId="37426"/>
    <cellStyle name="Warning Text 17 3" xfId="37428"/>
    <cellStyle name="Warning Text 17 3 2" xfId="37429"/>
    <cellStyle name="Warning Text 17 4" xfId="37430"/>
    <cellStyle name="Warning Text 17 5" xfId="37425"/>
    <cellStyle name="Warning Text 18" xfId="3422"/>
    <cellStyle name="Warning Text 18 2" xfId="9370"/>
    <cellStyle name="Warning Text 18 2 2" xfId="37433"/>
    <cellStyle name="Warning Text 18 2 3" xfId="37432"/>
    <cellStyle name="Warning Text 18 3" xfId="37434"/>
    <cellStyle name="Warning Text 18 3 2" xfId="37435"/>
    <cellStyle name="Warning Text 18 4" xfId="37436"/>
    <cellStyle name="Warning Text 18 5" xfId="37431"/>
    <cellStyle name="Warning Text 19" xfId="3423"/>
    <cellStyle name="Warning Text 19 2" xfId="9371"/>
    <cellStyle name="Warning Text 19 2 2" xfId="37439"/>
    <cellStyle name="Warning Text 19 2 3" xfId="37438"/>
    <cellStyle name="Warning Text 19 3" xfId="37440"/>
    <cellStyle name="Warning Text 19 3 2" xfId="37441"/>
    <cellStyle name="Warning Text 19 4" xfId="37442"/>
    <cellStyle name="Warning Text 19 5" xfId="37437"/>
    <cellStyle name="Warning Text 2" xfId="3424"/>
    <cellStyle name="Warning Text 2 10" xfId="37443"/>
    <cellStyle name="Warning Text 2 2" xfId="3425"/>
    <cellStyle name="Warning Text 2 2 2" xfId="9372"/>
    <cellStyle name="Warning Text 2 2 2 2" xfId="37446"/>
    <cellStyle name="Warning Text 2 2 2 2 2" xfId="37447"/>
    <cellStyle name="Warning Text 2 2 2 3" xfId="37448"/>
    <cellStyle name="Warning Text 2 2 2 3 2" xfId="37449"/>
    <cellStyle name="Warning Text 2 2 2 4" xfId="37450"/>
    <cellStyle name="Warning Text 2 2 2 5" xfId="37445"/>
    <cellStyle name="Warning Text 2 2 3" xfId="37451"/>
    <cellStyle name="Warning Text 2 2 3 2" xfId="37452"/>
    <cellStyle name="Warning Text 2 2 4" xfId="37453"/>
    <cellStyle name="Warning Text 2 2 4 2" xfId="37454"/>
    <cellStyle name="Warning Text 2 2 5" xfId="37455"/>
    <cellStyle name="Warning Text 2 2 6" xfId="37456"/>
    <cellStyle name="Warning Text 2 2 7" xfId="37444"/>
    <cellStyle name="Warning Text 2 3" xfId="4074"/>
    <cellStyle name="Warning Text 2 3 2" xfId="9373"/>
    <cellStyle name="Warning Text 2 3 2 2" xfId="37459"/>
    <cellStyle name="Warning Text 2 3 2 3" xfId="37458"/>
    <cellStyle name="Warning Text 2 3 3" xfId="37460"/>
    <cellStyle name="Warning Text 2 3 3 2" xfId="37461"/>
    <cellStyle name="Warning Text 2 3 4" xfId="37462"/>
    <cellStyle name="Warning Text 2 3 5" xfId="37457"/>
    <cellStyle name="Warning Text 2 4" xfId="4075"/>
    <cellStyle name="Warning Text 2 4 2" xfId="9374"/>
    <cellStyle name="Warning Text 2 4 2 2" xfId="37464"/>
    <cellStyle name="Warning Text 2 4 3" xfId="37463"/>
    <cellStyle name="Warning Text 2 5" xfId="4076"/>
    <cellStyle name="Warning Text 2 5 2" xfId="9375"/>
    <cellStyle name="Warning Text 2 5 2 2" xfId="37466"/>
    <cellStyle name="Warning Text 2 5 3" xfId="37465"/>
    <cellStyle name="Warning Text 2 6" xfId="4077"/>
    <cellStyle name="Warning Text 2 6 2" xfId="9376"/>
    <cellStyle name="Warning Text 2 6 3" xfId="37467"/>
    <cellStyle name="Warning Text 2 7" xfId="9377"/>
    <cellStyle name="Warning Text 2 7 2" xfId="9378"/>
    <cellStyle name="Warning Text 2 7 3" xfId="37468"/>
    <cellStyle name="Warning Text 2 8" xfId="9379"/>
    <cellStyle name="Warning Text 2 9" xfId="9380"/>
    <cellStyle name="Warning Text 2_AA - RC Centers FY10 Budget summary for distribution" xfId="3426"/>
    <cellStyle name="Warning Text 20" xfId="3427"/>
    <cellStyle name="Warning Text 20 2" xfId="9381"/>
    <cellStyle name="Warning Text 20 2 2" xfId="37471"/>
    <cellStyle name="Warning Text 20 2 3" xfId="37470"/>
    <cellStyle name="Warning Text 20 3" xfId="37472"/>
    <cellStyle name="Warning Text 20 3 2" xfId="37473"/>
    <cellStyle name="Warning Text 20 4" xfId="37474"/>
    <cellStyle name="Warning Text 20 5" xfId="37469"/>
    <cellStyle name="Warning Text 21" xfId="3493"/>
    <cellStyle name="Warning Text 21 2" xfId="9382"/>
    <cellStyle name="Warning Text 21 2 2" xfId="37477"/>
    <cellStyle name="Warning Text 21 2 3" xfId="37476"/>
    <cellStyle name="Warning Text 21 3" xfId="37478"/>
    <cellStyle name="Warning Text 21 3 2" xfId="37479"/>
    <cellStyle name="Warning Text 21 4" xfId="37480"/>
    <cellStyle name="Warning Text 21 5" xfId="37475"/>
    <cellStyle name="Warning Text 22" xfId="9383"/>
    <cellStyle name="Warning Text 22 2" xfId="9457"/>
    <cellStyle name="Warning Text 22 2 2" xfId="37483"/>
    <cellStyle name="Warning Text 22 2 3" xfId="37482"/>
    <cellStyle name="Warning Text 22 3" xfId="10035"/>
    <cellStyle name="Warning Text 22 3 2" xfId="37485"/>
    <cellStyle name="Warning Text 22 3 3" xfId="37484"/>
    <cellStyle name="Warning Text 22 4" xfId="37486"/>
    <cellStyle name="Warning Text 22 5" xfId="37481"/>
    <cellStyle name="Warning Text 23" xfId="9384"/>
    <cellStyle name="Warning Text 23 2" xfId="37488"/>
    <cellStyle name="Warning Text 23 2 2" xfId="37489"/>
    <cellStyle name="Warning Text 23 3" xfId="37490"/>
    <cellStyle name="Warning Text 23 3 2" xfId="37491"/>
    <cellStyle name="Warning Text 23 4" xfId="37492"/>
    <cellStyle name="Warning Text 23 5" xfId="37487"/>
    <cellStyle name="Warning Text 23 6" xfId="38012"/>
    <cellStyle name="Warning Text 24" xfId="9385"/>
    <cellStyle name="Warning Text 24 2" xfId="37494"/>
    <cellStyle name="Warning Text 24 2 2" xfId="37495"/>
    <cellStyle name="Warning Text 24 3" xfId="37496"/>
    <cellStyle name="Warning Text 24 3 2" xfId="37497"/>
    <cellStyle name="Warning Text 24 4" xfId="37498"/>
    <cellStyle name="Warning Text 24 5" xfId="37493"/>
    <cellStyle name="Warning Text 24 6" xfId="38045"/>
    <cellStyle name="Warning Text 25" xfId="9386"/>
    <cellStyle name="Warning Text 25 2" xfId="37500"/>
    <cellStyle name="Warning Text 25 2 2" xfId="37501"/>
    <cellStyle name="Warning Text 25 3" xfId="37502"/>
    <cellStyle name="Warning Text 25 3 2" xfId="37503"/>
    <cellStyle name="Warning Text 25 4" xfId="37504"/>
    <cellStyle name="Warning Text 25 5" xfId="37499"/>
    <cellStyle name="Warning Text 26" xfId="37505"/>
    <cellStyle name="Warning Text 26 2" xfId="37506"/>
    <cellStyle name="Warning Text 26 2 2" xfId="37507"/>
    <cellStyle name="Warning Text 26 3" xfId="37508"/>
    <cellStyle name="Warning Text 26 3 2" xfId="37509"/>
    <cellStyle name="Warning Text 26 4" xfId="37510"/>
    <cellStyle name="Warning Text 27" xfId="37511"/>
    <cellStyle name="Warning Text 27 2" xfId="37512"/>
    <cellStyle name="Warning Text 27 2 2" xfId="37513"/>
    <cellStyle name="Warning Text 27 3" xfId="37514"/>
    <cellStyle name="Warning Text 27 3 2" xfId="37515"/>
    <cellStyle name="Warning Text 27 4" xfId="37516"/>
    <cellStyle name="Warning Text 28" xfId="37517"/>
    <cellStyle name="Warning Text 28 2" xfId="37518"/>
    <cellStyle name="Warning Text 28 2 2" xfId="37519"/>
    <cellStyle name="Warning Text 28 3" xfId="37520"/>
    <cellStyle name="Warning Text 28 3 2" xfId="37521"/>
    <cellStyle name="Warning Text 28 4" xfId="37522"/>
    <cellStyle name="Warning Text 29" xfId="37523"/>
    <cellStyle name="Warning Text 29 2" xfId="37524"/>
    <cellStyle name="Warning Text 29 2 2" xfId="37525"/>
    <cellStyle name="Warning Text 29 3" xfId="37526"/>
    <cellStyle name="Warning Text 29 3 2" xfId="37527"/>
    <cellStyle name="Warning Text 29 4" xfId="37528"/>
    <cellStyle name="Warning Text 3" xfId="3428"/>
    <cellStyle name="Warning Text 3 10" xfId="37529"/>
    <cellStyle name="Warning Text 3 2" xfId="3429"/>
    <cellStyle name="Warning Text 3 2 2" xfId="9387"/>
    <cellStyle name="Warning Text 3 2 2 2" xfId="37532"/>
    <cellStyle name="Warning Text 3 2 2 2 2" xfId="37533"/>
    <cellStyle name="Warning Text 3 2 2 3" xfId="37534"/>
    <cellStyle name="Warning Text 3 2 2 3 2" xfId="37535"/>
    <cellStyle name="Warning Text 3 2 2 4" xfId="37536"/>
    <cellStyle name="Warning Text 3 2 2 5" xfId="37531"/>
    <cellStyle name="Warning Text 3 2 3" xfId="37537"/>
    <cellStyle name="Warning Text 3 2 3 2" xfId="37538"/>
    <cellStyle name="Warning Text 3 2 4" xfId="37539"/>
    <cellStyle name="Warning Text 3 2 4 2" xfId="37540"/>
    <cellStyle name="Warning Text 3 2 5" xfId="37541"/>
    <cellStyle name="Warning Text 3 2 6" xfId="37542"/>
    <cellStyle name="Warning Text 3 2 7" xfId="37530"/>
    <cellStyle name="Warning Text 3 3" xfId="4078"/>
    <cellStyle name="Warning Text 3 3 2" xfId="9388"/>
    <cellStyle name="Warning Text 3 3 2 2" xfId="37545"/>
    <cellStyle name="Warning Text 3 3 2 3" xfId="37544"/>
    <cellStyle name="Warning Text 3 3 3" xfId="37546"/>
    <cellStyle name="Warning Text 3 3 3 2" xfId="37547"/>
    <cellStyle name="Warning Text 3 3 4" xfId="37548"/>
    <cellStyle name="Warning Text 3 3 5" xfId="37543"/>
    <cellStyle name="Warning Text 3 4" xfId="4079"/>
    <cellStyle name="Warning Text 3 4 2" xfId="9389"/>
    <cellStyle name="Warning Text 3 4 2 2" xfId="37550"/>
    <cellStyle name="Warning Text 3 4 3" xfId="37549"/>
    <cellStyle name="Warning Text 3 5" xfId="4080"/>
    <cellStyle name="Warning Text 3 5 2" xfId="9390"/>
    <cellStyle name="Warning Text 3 5 2 2" xfId="37552"/>
    <cellStyle name="Warning Text 3 5 3" xfId="37551"/>
    <cellStyle name="Warning Text 3 6" xfId="4081"/>
    <cellStyle name="Warning Text 3 6 2" xfId="9391"/>
    <cellStyle name="Warning Text 3 6 3" xfId="37553"/>
    <cellStyle name="Warning Text 3 7" xfId="9392"/>
    <cellStyle name="Warning Text 3 7 2" xfId="9393"/>
    <cellStyle name="Warning Text 3 7 3" xfId="37554"/>
    <cellStyle name="Warning Text 3 8" xfId="9394"/>
    <cellStyle name="Warning Text 3 9" xfId="9395"/>
    <cellStyle name="Warning Text 3_AA - RC Centers FY10 Budget summary for distribution" xfId="3430"/>
    <cellStyle name="Warning Text 30" xfId="37555"/>
    <cellStyle name="Warning Text 30 2" xfId="37556"/>
    <cellStyle name="Warning Text 30 2 2" xfId="37557"/>
    <cellStyle name="Warning Text 30 3" xfId="37558"/>
    <cellStyle name="Warning Text 30 3 2" xfId="37559"/>
    <cellStyle name="Warning Text 30 4" xfId="37560"/>
    <cellStyle name="Warning Text 31" xfId="37561"/>
    <cellStyle name="Warning Text 31 2" xfId="37562"/>
    <cellStyle name="Warning Text 31 2 2" xfId="37563"/>
    <cellStyle name="Warning Text 31 3" xfId="37564"/>
    <cellStyle name="Warning Text 31 3 2" xfId="37565"/>
    <cellStyle name="Warning Text 31 4" xfId="37566"/>
    <cellStyle name="Warning Text 32" xfId="37567"/>
    <cellStyle name="Warning Text 32 2" xfId="37568"/>
    <cellStyle name="Warning Text 32 2 2" xfId="37569"/>
    <cellStyle name="Warning Text 32 3" xfId="37570"/>
    <cellStyle name="Warning Text 32 3 2" xfId="37571"/>
    <cellStyle name="Warning Text 32 4" xfId="37572"/>
    <cellStyle name="Warning Text 33" xfId="37573"/>
    <cellStyle name="Warning Text 33 2" xfId="37574"/>
    <cellStyle name="Warning Text 33 2 2" xfId="37575"/>
    <cellStyle name="Warning Text 33 3" xfId="37576"/>
    <cellStyle name="Warning Text 33 3 2" xfId="37577"/>
    <cellStyle name="Warning Text 33 4" xfId="37578"/>
    <cellStyle name="Warning Text 34" xfId="37579"/>
    <cellStyle name="Warning Text 34 2" xfId="37580"/>
    <cellStyle name="Warning Text 34 2 2" xfId="37581"/>
    <cellStyle name="Warning Text 34 3" xfId="37582"/>
    <cellStyle name="Warning Text 34 3 2" xfId="37583"/>
    <cellStyle name="Warning Text 34 4" xfId="37584"/>
    <cellStyle name="Warning Text 35" xfId="37585"/>
    <cellStyle name="Warning Text 35 2" xfId="37586"/>
    <cellStyle name="Warning Text 35 2 2" xfId="37587"/>
    <cellStyle name="Warning Text 35 3" xfId="37588"/>
    <cellStyle name="Warning Text 35 3 2" xfId="37589"/>
    <cellStyle name="Warning Text 35 4" xfId="37590"/>
    <cellStyle name="Warning Text 36" xfId="37591"/>
    <cellStyle name="Warning Text 36 2" xfId="37592"/>
    <cellStyle name="Warning Text 36 2 2" xfId="37593"/>
    <cellStyle name="Warning Text 36 3" xfId="37594"/>
    <cellStyle name="Warning Text 36 3 2" xfId="37595"/>
    <cellStyle name="Warning Text 36 4" xfId="37596"/>
    <cellStyle name="Warning Text 37" xfId="37597"/>
    <cellStyle name="Warning Text 37 2" xfId="37598"/>
    <cellStyle name="Warning Text 37 2 2" xfId="37599"/>
    <cellStyle name="Warning Text 37 3" xfId="37600"/>
    <cellStyle name="Warning Text 37 3 2" xfId="37601"/>
    <cellStyle name="Warning Text 37 4" xfId="37602"/>
    <cellStyle name="Warning Text 38" xfId="37603"/>
    <cellStyle name="Warning Text 38 2" xfId="37604"/>
    <cellStyle name="Warning Text 38 2 2" xfId="37605"/>
    <cellStyle name="Warning Text 38 3" xfId="37606"/>
    <cellStyle name="Warning Text 38 3 2" xfId="37607"/>
    <cellStyle name="Warning Text 38 4" xfId="37608"/>
    <cellStyle name="Warning Text 39" xfId="37609"/>
    <cellStyle name="Warning Text 39 2" xfId="37610"/>
    <cellStyle name="Warning Text 39 2 2" xfId="37611"/>
    <cellStyle name="Warning Text 39 3" xfId="37612"/>
    <cellStyle name="Warning Text 39 3 2" xfId="37613"/>
    <cellStyle name="Warning Text 39 4" xfId="37614"/>
    <cellStyle name="Warning Text 4" xfId="3431"/>
    <cellStyle name="Warning Text 4 10" xfId="37615"/>
    <cellStyle name="Warning Text 4 2" xfId="3432"/>
    <cellStyle name="Warning Text 4 2 2" xfId="9396"/>
    <cellStyle name="Warning Text 4 2 2 2" xfId="37617"/>
    <cellStyle name="Warning Text 4 2 3" xfId="37616"/>
    <cellStyle name="Warning Text 4 3" xfId="4082"/>
    <cellStyle name="Warning Text 4 3 2" xfId="9397"/>
    <cellStyle name="Warning Text 4 3 2 2" xfId="37619"/>
    <cellStyle name="Warning Text 4 3 3" xfId="37618"/>
    <cellStyle name="Warning Text 4 4" xfId="4083"/>
    <cellStyle name="Warning Text 4 4 2" xfId="9398"/>
    <cellStyle name="Warning Text 4 4 3" xfId="37620"/>
    <cellStyle name="Warning Text 4 5" xfId="4084"/>
    <cellStyle name="Warning Text 4 5 2" xfId="9399"/>
    <cellStyle name="Warning Text 4 6" xfId="4085"/>
    <cellStyle name="Warning Text 4 6 2" xfId="9400"/>
    <cellStyle name="Warning Text 4 7" xfId="9401"/>
    <cellStyle name="Warning Text 4 7 2" xfId="9402"/>
    <cellStyle name="Warning Text 4 7 3" xfId="37989"/>
    <cellStyle name="Warning Text 4 8" xfId="9403"/>
    <cellStyle name="Warning Text 4 9" xfId="9404"/>
    <cellStyle name="Warning Text 40" xfId="37621"/>
    <cellStyle name="Warning Text 40 2" xfId="37622"/>
    <cellStyle name="Warning Text 40 2 2" xfId="37623"/>
    <cellStyle name="Warning Text 40 3" xfId="37624"/>
    <cellStyle name="Warning Text 40 3 2" xfId="37625"/>
    <cellStyle name="Warning Text 40 4" xfId="37626"/>
    <cellStyle name="Warning Text 41" xfId="37627"/>
    <cellStyle name="Warning Text 41 2" xfId="37628"/>
    <cellStyle name="Warning Text 41 2 2" xfId="37629"/>
    <cellStyle name="Warning Text 41 3" xfId="37630"/>
    <cellStyle name="Warning Text 41 3 2" xfId="37631"/>
    <cellStyle name="Warning Text 41 4" xfId="37632"/>
    <cellStyle name="Warning Text 42" xfId="37633"/>
    <cellStyle name="Warning Text 42 2" xfId="37634"/>
    <cellStyle name="Warning Text 42 2 2" xfId="37635"/>
    <cellStyle name="Warning Text 42 3" xfId="37636"/>
    <cellStyle name="Warning Text 42 3 2" xfId="37637"/>
    <cellStyle name="Warning Text 42 4" xfId="37638"/>
    <cellStyle name="Warning Text 43" xfId="37639"/>
    <cellStyle name="Warning Text 43 2" xfId="37640"/>
    <cellStyle name="Warning Text 43 2 2" xfId="37641"/>
    <cellStyle name="Warning Text 43 3" xfId="37642"/>
    <cellStyle name="Warning Text 43 3 2" xfId="37643"/>
    <cellStyle name="Warning Text 43 4" xfId="37644"/>
    <cellStyle name="Warning Text 44" xfId="37645"/>
    <cellStyle name="Warning Text 44 2" xfId="37646"/>
    <cellStyle name="Warning Text 44 2 2" xfId="37647"/>
    <cellStyle name="Warning Text 44 3" xfId="37648"/>
    <cellStyle name="Warning Text 44 3 2" xfId="37649"/>
    <cellStyle name="Warning Text 44 4" xfId="37650"/>
    <cellStyle name="Warning Text 45" xfId="37651"/>
    <cellStyle name="Warning Text 45 2" xfId="37652"/>
    <cellStyle name="Warning Text 45 2 2" xfId="37653"/>
    <cellStyle name="Warning Text 45 3" xfId="37654"/>
    <cellStyle name="Warning Text 45 3 2" xfId="37655"/>
    <cellStyle name="Warning Text 45 4" xfId="37656"/>
    <cellStyle name="Warning Text 46" xfId="37657"/>
    <cellStyle name="Warning Text 46 2" xfId="37658"/>
    <cellStyle name="Warning Text 46 2 2" xfId="37659"/>
    <cellStyle name="Warning Text 46 3" xfId="37660"/>
    <cellStyle name="Warning Text 46 3 2" xfId="37661"/>
    <cellStyle name="Warning Text 46 4" xfId="37662"/>
    <cellStyle name="Warning Text 47" xfId="37663"/>
    <cellStyle name="Warning Text 47 2" xfId="37664"/>
    <cellStyle name="Warning Text 47 2 2" xfId="37665"/>
    <cellStyle name="Warning Text 47 3" xfId="37666"/>
    <cellStyle name="Warning Text 47 3 2" xfId="37667"/>
    <cellStyle name="Warning Text 47 4" xfId="37668"/>
    <cellStyle name="Warning Text 48" xfId="37669"/>
    <cellStyle name="Warning Text 48 2" xfId="37670"/>
    <cellStyle name="Warning Text 48 2 2" xfId="37671"/>
    <cellStyle name="Warning Text 48 3" xfId="37672"/>
    <cellStyle name="Warning Text 48 3 2" xfId="37673"/>
    <cellStyle name="Warning Text 48 4" xfId="37674"/>
    <cellStyle name="Warning Text 49" xfId="37675"/>
    <cellStyle name="Warning Text 49 2" xfId="37676"/>
    <cellStyle name="Warning Text 49 2 2" xfId="37677"/>
    <cellStyle name="Warning Text 49 3" xfId="37678"/>
    <cellStyle name="Warning Text 49 3 2" xfId="37679"/>
    <cellStyle name="Warning Text 49 4" xfId="37680"/>
    <cellStyle name="Warning Text 5" xfId="3433"/>
    <cellStyle name="Warning Text 5 2" xfId="9405"/>
    <cellStyle name="Warning Text 5 2 2" xfId="9406"/>
    <cellStyle name="Warning Text 5 2 2 2" xfId="37683"/>
    <cellStyle name="Warning Text 5 2 3" xfId="37682"/>
    <cellStyle name="Warning Text 5 3" xfId="9407"/>
    <cellStyle name="Warning Text 5 3 2" xfId="9408"/>
    <cellStyle name="Warning Text 5 3 2 2" xfId="37685"/>
    <cellStyle name="Warning Text 5 3 3" xfId="37684"/>
    <cellStyle name="Warning Text 5 4" xfId="9409"/>
    <cellStyle name="Warning Text 5 4 2" xfId="9410"/>
    <cellStyle name="Warning Text 5 4 3" xfId="37686"/>
    <cellStyle name="Warning Text 5 5" xfId="9411"/>
    <cellStyle name="Warning Text 5 6" xfId="9412"/>
    <cellStyle name="Warning Text 5 7" xfId="9413"/>
    <cellStyle name="Warning Text 5 8" xfId="37681"/>
    <cellStyle name="Warning Text 50" xfId="37687"/>
    <cellStyle name="Warning Text 50 2" xfId="37688"/>
    <cellStyle name="Warning Text 50 2 2" xfId="37689"/>
    <cellStyle name="Warning Text 50 3" xfId="37690"/>
    <cellStyle name="Warning Text 50 3 2" xfId="37691"/>
    <cellStyle name="Warning Text 50 4" xfId="37692"/>
    <cellStyle name="Warning Text 51" xfId="37693"/>
    <cellStyle name="Warning Text 51 2" xfId="37694"/>
    <cellStyle name="Warning Text 51 2 2" xfId="37695"/>
    <cellStyle name="Warning Text 51 3" xfId="37696"/>
    <cellStyle name="Warning Text 51 3 2" xfId="37697"/>
    <cellStyle name="Warning Text 51 4" xfId="37698"/>
    <cellStyle name="Warning Text 52" xfId="37699"/>
    <cellStyle name="Warning Text 52 2" xfId="37700"/>
    <cellStyle name="Warning Text 52 2 2" xfId="37701"/>
    <cellStyle name="Warning Text 52 3" xfId="37702"/>
    <cellStyle name="Warning Text 52 3 2" xfId="37703"/>
    <cellStyle name="Warning Text 52 4" xfId="37704"/>
    <cellStyle name="Warning Text 53" xfId="37705"/>
    <cellStyle name="Warning Text 53 2" xfId="37706"/>
    <cellStyle name="Warning Text 53 2 2" xfId="37707"/>
    <cellStyle name="Warning Text 53 3" xfId="37708"/>
    <cellStyle name="Warning Text 53 3 2" xfId="37709"/>
    <cellStyle name="Warning Text 53 4" xfId="37710"/>
    <cellStyle name="Warning Text 54" xfId="37711"/>
    <cellStyle name="Warning Text 54 2" xfId="37712"/>
    <cellStyle name="Warning Text 54 2 2" xfId="37713"/>
    <cellStyle name="Warning Text 54 3" xfId="37714"/>
    <cellStyle name="Warning Text 54 3 2" xfId="37715"/>
    <cellStyle name="Warning Text 54 4" xfId="37716"/>
    <cellStyle name="Warning Text 55" xfId="37717"/>
    <cellStyle name="Warning Text 55 2" xfId="37718"/>
    <cellStyle name="Warning Text 55 2 2" xfId="37719"/>
    <cellStyle name="Warning Text 55 3" xfId="37720"/>
    <cellStyle name="Warning Text 55 3 2" xfId="37721"/>
    <cellStyle name="Warning Text 55 4" xfId="37722"/>
    <cellStyle name="Warning Text 56" xfId="37723"/>
    <cellStyle name="Warning Text 56 2" xfId="37724"/>
    <cellStyle name="Warning Text 56 2 2" xfId="37725"/>
    <cellStyle name="Warning Text 56 3" xfId="37726"/>
    <cellStyle name="Warning Text 56 3 2" xfId="37727"/>
    <cellStyle name="Warning Text 56 4" xfId="37728"/>
    <cellStyle name="Warning Text 57" xfId="37729"/>
    <cellStyle name="Warning Text 57 2" xfId="37730"/>
    <cellStyle name="Warning Text 57 2 2" xfId="37731"/>
    <cellStyle name="Warning Text 57 3" xfId="37732"/>
    <cellStyle name="Warning Text 57 3 2" xfId="37733"/>
    <cellStyle name="Warning Text 57 4" xfId="37734"/>
    <cellStyle name="Warning Text 58" xfId="37735"/>
    <cellStyle name="Warning Text 58 2" xfId="37736"/>
    <cellStyle name="Warning Text 58 2 2" xfId="37737"/>
    <cellStyle name="Warning Text 58 3" xfId="37738"/>
    <cellStyle name="Warning Text 58 3 2" xfId="37739"/>
    <cellStyle name="Warning Text 58 4" xfId="37740"/>
    <cellStyle name="Warning Text 59" xfId="37741"/>
    <cellStyle name="Warning Text 59 2" xfId="37742"/>
    <cellStyle name="Warning Text 59 2 2" xfId="37743"/>
    <cellStyle name="Warning Text 59 3" xfId="37744"/>
    <cellStyle name="Warning Text 59 3 2" xfId="37745"/>
    <cellStyle name="Warning Text 59 4" xfId="37746"/>
    <cellStyle name="Warning Text 6" xfId="3434"/>
    <cellStyle name="Warning Text 6 2" xfId="9414"/>
    <cellStyle name="Warning Text 6 2 2" xfId="9415"/>
    <cellStyle name="Warning Text 6 2 2 2" xfId="37749"/>
    <cellStyle name="Warning Text 6 2 3" xfId="37748"/>
    <cellStyle name="Warning Text 6 3" xfId="37750"/>
    <cellStyle name="Warning Text 6 3 2" xfId="37751"/>
    <cellStyle name="Warning Text 6 4" xfId="37752"/>
    <cellStyle name="Warning Text 6 5" xfId="37747"/>
    <cellStyle name="Warning Text 60" xfId="37753"/>
    <cellStyle name="Warning Text 60 2" xfId="37754"/>
    <cellStyle name="Warning Text 60 2 2" xfId="37755"/>
    <cellStyle name="Warning Text 60 3" xfId="37756"/>
    <cellStyle name="Warning Text 60 3 2" xfId="37757"/>
    <cellStyle name="Warning Text 60 4" xfId="37758"/>
    <cellStyle name="Warning Text 61" xfId="37759"/>
    <cellStyle name="Warning Text 61 2" xfId="37760"/>
    <cellStyle name="Warning Text 61 2 2" xfId="37761"/>
    <cellStyle name="Warning Text 61 3" xfId="37762"/>
    <cellStyle name="Warning Text 61 3 2" xfId="37763"/>
    <cellStyle name="Warning Text 61 4" xfId="37764"/>
    <cellStyle name="Warning Text 62" xfId="37765"/>
    <cellStyle name="Warning Text 62 2" xfId="37766"/>
    <cellStyle name="Warning Text 62 2 2" xfId="37767"/>
    <cellStyle name="Warning Text 62 3" xfId="37768"/>
    <cellStyle name="Warning Text 62 3 2" xfId="37769"/>
    <cellStyle name="Warning Text 62 4" xfId="37770"/>
    <cellStyle name="Warning Text 63" xfId="37771"/>
    <cellStyle name="Warning Text 63 2" xfId="37772"/>
    <cellStyle name="Warning Text 63 2 2" xfId="37773"/>
    <cellStyle name="Warning Text 63 3" xfId="37774"/>
    <cellStyle name="Warning Text 63 3 2" xfId="37775"/>
    <cellStyle name="Warning Text 63 4" xfId="37776"/>
    <cellStyle name="Warning Text 64" xfId="37777"/>
    <cellStyle name="Warning Text 64 2" xfId="37778"/>
    <cellStyle name="Warning Text 64 2 2" xfId="37779"/>
    <cellStyle name="Warning Text 64 3" xfId="37780"/>
    <cellStyle name="Warning Text 64 3 2" xfId="37781"/>
    <cellStyle name="Warning Text 64 4" xfId="37782"/>
    <cellStyle name="Warning Text 65" xfId="37783"/>
    <cellStyle name="Warning Text 65 2" xfId="37784"/>
    <cellStyle name="Warning Text 65 2 2" xfId="37785"/>
    <cellStyle name="Warning Text 65 3" xfId="37786"/>
    <cellStyle name="Warning Text 65 3 2" xfId="37787"/>
    <cellStyle name="Warning Text 65 4" xfId="37788"/>
    <cellStyle name="Warning Text 66" xfId="37789"/>
    <cellStyle name="Warning Text 66 2" xfId="37790"/>
    <cellStyle name="Warning Text 66 2 2" xfId="37791"/>
    <cellStyle name="Warning Text 66 3" xfId="37792"/>
    <cellStyle name="Warning Text 66 3 2" xfId="37793"/>
    <cellStyle name="Warning Text 66 4" xfId="37794"/>
    <cellStyle name="Warning Text 67" xfId="37795"/>
    <cellStyle name="Warning Text 67 2" xfId="37796"/>
    <cellStyle name="Warning Text 67 2 2" xfId="37797"/>
    <cellStyle name="Warning Text 67 3" xfId="37798"/>
    <cellStyle name="Warning Text 67 3 2" xfId="37799"/>
    <cellStyle name="Warning Text 67 4" xfId="37800"/>
    <cellStyle name="Warning Text 68" xfId="37801"/>
    <cellStyle name="Warning Text 68 2" xfId="37802"/>
    <cellStyle name="Warning Text 68 2 2" xfId="37803"/>
    <cellStyle name="Warning Text 68 3" xfId="37804"/>
    <cellStyle name="Warning Text 68 3 2" xfId="37805"/>
    <cellStyle name="Warning Text 68 4" xfId="37806"/>
    <cellStyle name="Warning Text 69" xfId="37807"/>
    <cellStyle name="Warning Text 69 2" xfId="37808"/>
    <cellStyle name="Warning Text 69 2 2" xfId="37809"/>
    <cellStyle name="Warning Text 69 3" xfId="37810"/>
    <cellStyle name="Warning Text 69 3 2" xfId="37811"/>
    <cellStyle name="Warning Text 69 4" xfId="37812"/>
    <cellStyle name="Warning Text 7" xfId="3435"/>
    <cellStyle name="Warning Text 7 2" xfId="9416"/>
    <cellStyle name="Warning Text 7 2 2" xfId="9417"/>
    <cellStyle name="Warning Text 7 2 2 2" xfId="37815"/>
    <cellStyle name="Warning Text 7 2 3" xfId="37814"/>
    <cellStyle name="Warning Text 7 3" xfId="37816"/>
    <cellStyle name="Warning Text 7 3 2" xfId="37817"/>
    <cellStyle name="Warning Text 7 4" xfId="37818"/>
    <cellStyle name="Warning Text 7 5" xfId="37813"/>
    <cellStyle name="Warning Text 70" xfId="37819"/>
    <cellStyle name="Warning Text 70 2" xfId="37820"/>
    <cellStyle name="Warning Text 70 2 2" xfId="37821"/>
    <cellStyle name="Warning Text 70 3" xfId="37822"/>
    <cellStyle name="Warning Text 70 3 2" xfId="37823"/>
    <cellStyle name="Warning Text 70 4" xfId="37824"/>
    <cellStyle name="Warning Text 71" xfId="37825"/>
    <cellStyle name="Warning Text 71 2" xfId="37826"/>
    <cellStyle name="Warning Text 71 2 2" xfId="37827"/>
    <cellStyle name="Warning Text 71 3" xfId="37828"/>
    <cellStyle name="Warning Text 71 3 2" xfId="37829"/>
    <cellStyle name="Warning Text 71 4" xfId="37830"/>
    <cellStyle name="Warning Text 72" xfId="37831"/>
    <cellStyle name="Warning Text 72 2" xfId="37832"/>
    <cellStyle name="Warning Text 72 2 2" xfId="37833"/>
    <cellStyle name="Warning Text 72 3" xfId="37834"/>
    <cellStyle name="Warning Text 72 3 2" xfId="37835"/>
    <cellStyle name="Warning Text 72 4" xfId="37836"/>
    <cellStyle name="Warning Text 73" xfId="37837"/>
    <cellStyle name="Warning Text 73 2" xfId="37838"/>
    <cellStyle name="Warning Text 73 2 2" xfId="37839"/>
    <cellStyle name="Warning Text 73 3" xfId="37840"/>
    <cellStyle name="Warning Text 73 3 2" xfId="37841"/>
    <cellStyle name="Warning Text 73 4" xfId="37842"/>
    <cellStyle name="Warning Text 74" xfId="37843"/>
    <cellStyle name="Warning Text 74 2" xfId="37844"/>
    <cellStyle name="Warning Text 74 2 2" xfId="37845"/>
    <cellStyle name="Warning Text 74 3" xfId="37846"/>
    <cellStyle name="Warning Text 74 3 2" xfId="37847"/>
    <cellStyle name="Warning Text 74 4" xfId="37848"/>
    <cellStyle name="Warning Text 75" xfId="37849"/>
    <cellStyle name="Warning Text 75 2" xfId="37850"/>
    <cellStyle name="Warning Text 75 2 2" xfId="37851"/>
    <cellStyle name="Warning Text 75 3" xfId="37852"/>
    <cellStyle name="Warning Text 75 3 2" xfId="37853"/>
    <cellStyle name="Warning Text 75 4" xfId="37854"/>
    <cellStyle name="Warning Text 76" xfId="37855"/>
    <cellStyle name="Warning Text 76 2" xfId="37856"/>
    <cellStyle name="Warning Text 76 2 2" xfId="37857"/>
    <cellStyle name="Warning Text 76 3" xfId="37858"/>
    <cellStyle name="Warning Text 76 3 2" xfId="37859"/>
    <cellStyle name="Warning Text 76 4" xfId="37860"/>
    <cellStyle name="Warning Text 77" xfId="37861"/>
    <cellStyle name="Warning Text 77 2" xfId="37862"/>
    <cellStyle name="Warning Text 77 2 2" xfId="37863"/>
    <cellStyle name="Warning Text 77 3" xfId="37864"/>
    <cellStyle name="Warning Text 77 3 2" xfId="37865"/>
    <cellStyle name="Warning Text 77 4" xfId="37866"/>
    <cellStyle name="Warning Text 78" xfId="37867"/>
    <cellStyle name="Warning Text 78 2" xfId="37868"/>
    <cellStyle name="Warning Text 78 2 2" xfId="37869"/>
    <cellStyle name="Warning Text 78 3" xfId="37870"/>
    <cellStyle name="Warning Text 78 3 2" xfId="37871"/>
    <cellStyle name="Warning Text 78 4" xfId="37872"/>
    <cellStyle name="Warning Text 79" xfId="37873"/>
    <cellStyle name="Warning Text 79 2" xfId="37874"/>
    <cellStyle name="Warning Text 79 2 2" xfId="37875"/>
    <cellStyle name="Warning Text 79 3" xfId="37876"/>
    <cellStyle name="Warning Text 79 3 2" xfId="37877"/>
    <cellStyle name="Warning Text 79 4" xfId="37878"/>
    <cellStyle name="Warning Text 8" xfId="3436"/>
    <cellStyle name="Warning Text 8 2" xfId="9418"/>
    <cellStyle name="Warning Text 8 2 2" xfId="9419"/>
    <cellStyle name="Warning Text 8 2 2 2" xfId="37881"/>
    <cellStyle name="Warning Text 8 2 3" xfId="37880"/>
    <cellStyle name="Warning Text 8 3" xfId="37882"/>
    <cellStyle name="Warning Text 8 3 2" xfId="37883"/>
    <cellStyle name="Warning Text 8 4" xfId="37884"/>
    <cellStyle name="Warning Text 8 5" xfId="37879"/>
    <cellStyle name="Warning Text 80" xfId="37885"/>
    <cellStyle name="Warning Text 80 2" xfId="37886"/>
    <cellStyle name="Warning Text 80 2 2" xfId="37887"/>
    <cellStyle name="Warning Text 80 3" xfId="37888"/>
    <cellStyle name="Warning Text 80 3 2" xfId="37889"/>
    <cellStyle name="Warning Text 80 4" xfId="37890"/>
    <cellStyle name="Warning Text 81" xfId="37891"/>
    <cellStyle name="Warning Text 81 2" xfId="37892"/>
    <cellStyle name="Warning Text 81 2 2" xfId="37893"/>
    <cellStyle name="Warning Text 81 3" xfId="37894"/>
    <cellStyle name="Warning Text 81 3 2" xfId="37895"/>
    <cellStyle name="Warning Text 81 4" xfId="37896"/>
    <cellStyle name="Warning Text 82" xfId="37897"/>
    <cellStyle name="Warning Text 83" xfId="16233"/>
    <cellStyle name="Warning Text 9" xfId="3437"/>
    <cellStyle name="Warning Text 9 2" xfId="9420"/>
    <cellStyle name="Warning Text 9 2 2" xfId="9421"/>
    <cellStyle name="Warning Text 9 2 2 2" xfId="37900"/>
    <cellStyle name="Warning Text 9 2 3" xfId="37899"/>
    <cellStyle name="Warning Text 9 3" xfId="37901"/>
    <cellStyle name="Warning Text 9 3 2" xfId="37902"/>
    <cellStyle name="Warning Text 9 4" xfId="37903"/>
    <cellStyle name="Warning Text 9 5" xfId="378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dLbls>
            <c:numFmt formatCode="0.00%" sourceLinked="0"/>
            <c:showPercent val="1"/>
            <c:showLeaderLines val="1"/>
          </c:dLbls>
          <c:cat>
            <c:strRef>
              <c:f>('Total Budget &amp; FAQ'!$A$50,'Total Budget &amp; FAQ'!$A$52:$A$66)</c:f>
              <c:strCache>
                <c:ptCount val="16"/>
                <c:pt idx="0">
                  <c:v>Instructional Fee *</c:v>
                </c:pt>
                <c:pt idx="1">
                  <c:v>Bands</c:v>
                </c:pt>
                <c:pt idx="2">
                  <c:v>Facilities</c:v>
                </c:pt>
                <c:pt idx="3">
                  <c:v>Flashcard Operations </c:v>
                </c:pt>
                <c:pt idx="4">
                  <c:v>Health Center</c:v>
                </c:pt>
                <c:pt idx="5">
                  <c:v>Intercollegiate Athletics </c:v>
                </c:pt>
                <c:pt idx="6">
                  <c:v>Off Campus &amp; Distance Learning</c:v>
                </c:pt>
                <c:pt idx="7">
                  <c:v>Recreation Services</c:v>
                </c:pt>
                <c:pt idx="8">
                  <c:v>Registration Services</c:v>
                </c:pt>
                <c:pt idx="9">
                  <c:v>Student Center</c:v>
                </c:pt>
                <c:pt idx="10">
                  <c:v>Student Leadership</c:v>
                </c:pt>
                <c:pt idx="11">
                  <c:v>Student Media  </c:v>
                </c:pt>
                <c:pt idx="12">
                  <c:v>Student Organizations</c:v>
                </c:pt>
                <c:pt idx="13">
                  <c:v>Theatre</c:v>
                </c:pt>
                <c:pt idx="14">
                  <c:v>Transportation Services </c:v>
                </c:pt>
                <c:pt idx="15">
                  <c:v>Contingency  </c:v>
                </c:pt>
              </c:strCache>
            </c:strRef>
          </c:cat>
          <c:val>
            <c:numRef>
              <c:f>('Total Budget &amp; FAQ'!$B$50,'Total Budget &amp; FAQ'!$B$52:$B$66)</c:f>
              <c:numCache>
                <c:formatCode>_(* #,##0_);_(* \(#,##0\);_(* "-"_);_(@_)</c:formatCode>
                <c:ptCount val="16"/>
                <c:pt idx="0">
                  <c:v>197468020</c:v>
                </c:pt>
                <c:pt idx="1">
                  <c:v>78050</c:v>
                </c:pt>
                <c:pt idx="2">
                  <c:v>4067920</c:v>
                </c:pt>
                <c:pt idx="3">
                  <c:v>146600</c:v>
                </c:pt>
                <c:pt idx="4">
                  <c:v>3125150</c:v>
                </c:pt>
                <c:pt idx="5">
                  <c:v>12798790</c:v>
                </c:pt>
                <c:pt idx="6">
                  <c:v>1335850</c:v>
                </c:pt>
                <c:pt idx="7">
                  <c:v>5109470</c:v>
                </c:pt>
                <c:pt idx="8">
                  <c:v>505780</c:v>
                </c:pt>
                <c:pt idx="9">
                  <c:v>4697190</c:v>
                </c:pt>
                <c:pt idx="10">
                  <c:v>251590</c:v>
                </c:pt>
                <c:pt idx="11">
                  <c:v>522530</c:v>
                </c:pt>
                <c:pt idx="12">
                  <c:v>907660</c:v>
                </c:pt>
                <c:pt idx="13">
                  <c:v>78050</c:v>
                </c:pt>
                <c:pt idx="14">
                  <c:v>2271870</c:v>
                </c:pt>
                <c:pt idx="15">
                  <c:v>2134300</c:v>
                </c:pt>
              </c:numCache>
            </c:numRef>
          </c:val>
        </c:ser>
        <c:firstSliceAng val="0"/>
      </c:pieChart>
    </c:plotArea>
    <c:legend>
      <c:legendPos val="r"/>
    </c:legend>
    <c:plotVisOnly val="1"/>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88900</xdr:colOff>
      <xdr:row>48</xdr:row>
      <xdr:rowOff>76200</xdr:rowOff>
    </xdr:from>
    <xdr:to>
      <xdr:col>12</xdr:col>
      <xdr:colOff>304800</xdr:colOff>
      <xdr:row>72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58"/>
  <sheetViews>
    <sheetView tabSelected="1" zoomScale="91" zoomScaleNormal="91" workbookViewId="0"/>
  </sheetViews>
  <sheetFormatPr defaultRowHeight="15"/>
  <cols>
    <col min="1" max="1" width="101" style="2" customWidth="1"/>
    <col min="2" max="2" width="9.140625" style="2"/>
    <col min="3" max="3" width="6.28515625" style="2" customWidth="1"/>
    <col min="4" max="8" width="9.140625" style="2" hidden="1" customWidth="1"/>
    <col min="9" max="16384" width="9.140625" style="2"/>
  </cols>
  <sheetData>
    <row r="1" spans="1:8">
      <c r="A1" s="1" t="s">
        <v>358</v>
      </c>
    </row>
    <row r="2" spans="1:8">
      <c r="C2" s="3"/>
    </row>
    <row r="3" spans="1:8" ht="15.75">
      <c r="A3" s="221" t="s">
        <v>356</v>
      </c>
    </row>
    <row r="4" spans="1:8" ht="15.75">
      <c r="A4" s="221" t="s">
        <v>597</v>
      </c>
      <c r="B4" s="3"/>
      <c r="C4" s="3"/>
      <c r="D4" s="3"/>
      <c r="E4" s="3"/>
      <c r="F4" s="3"/>
      <c r="G4" s="3"/>
      <c r="H4" s="3"/>
    </row>
    <row r="6" spans="1:8">
      <c r="A6" s="4" t="s">
        <v>282</v>
      </c>
    </row>
    <row r="7" spans="1:8">
      <c r="A7" s="203" t="s">
        <v>683</v>
      </c>
    </row>
    <row r="8" spans="1:8">
      <c r="A8" s="203" t="s">
        <v>726</v>
      </c>
      <c r="B8" s="3"/>
      <c r="C8" s="3"/>
      <c r="D8" s="3"/>
      <c r="E8" s="3"/>
    </row>
    <row r="9" spans="1:8">
      <c r="A9" s="203" t="s">
        <v>727</v>
      </c>
      <c r="B9" s="3"/>
      <c r="C9" s="3"/>
      <c r="D9" s="3"/>
      <c r="E9" s="3"/>
    </row>
    <row r="10" spans="1:8">
      <c r="A10" s="5"/>
    </row>
    <row r="11" spans="1:8">
      <c r="A11" s="4" t="s">
        <v>274</v>
      </c>
    </row>
    <row r="12" spans="1:8">
      <c r="A12" s="7" t="s">
        <v>283</v>
      </c>
    </row>
    <row r="13" spans="1:8">
      <c r="A13" s="8" t="s">
        <v>284</v>
      </c>
    </row>
    <row r="14" spans="1:8">
      <c r="A14" s="9" t="s">
        <v>509</v>
      </c>
      <c r="B14" s="3"/>
    </row>
    <row r="15" spans="1:8">
      <c r="A15" s="10" t="s">
        <v>514</v>
      </c>
    </row>
    <row r="16" spans="1:8">
      <c r="A16" s="10" t="s">
        <v>515</v>
      </c>
    </row>
    <row r="17" spans="1:1">
      <c r="A17" s="10" t="s">
        <v>519</v>
      </c>
    </row>
    <row r="18" spans="1:1">
      <c r="A18" s="10" t="s">
        <v>516</v>
      </c>
    </row>
    <row r="19" spans="1:1">
      <c r="A19" s="10" t="s">
        <v>517</v>
      </c>
    </row>
    <row r="20" spans="1:1">
      <c r="A20" s="10" t="s">
        <v>518</v>
      </c>
    </row>
    <row r="21" spans="1:1">
      <c r="A21" s="10" t="s">
        <v>484</v>
      </c>
    </row>
    <row r="22" spans="1:1">
      <c r="A22" s="10" t="s">
        <v>652</v>
      </c>
    </row>
    <row r="23" spans="1:1">
      <c r="A23" s="10" t="s">
        <v>3</v>
      </c>
    </row>
    <row r="24" spans="1:1">
      <c r="A24" s="9" t="s">
        <v>421</v>
      </c>
    </row>
    <row r="25" spans="1:1">
      <c r="A25" s="8"/>
    </row>
    <row r="26" spans="1:1">
      <c r="A26" s="8" t="s">
        <v>699</v>
      </c>
    </row>
    <row r="27" spans="1:1">
      <c r="A27" s="5" t="s">
        <v>285</v>
      </c>
    </row>
    <row r="28" spans="1:1">
      <c r="A28" s="5" t="s">
        <v>480</v>
      </c>
    </row>
    <row r="29" spans="1:1">
      <c r="A29" s="5" t="s">
        <v>286</v>
      </c>
    </row>
    <row r="30" spans="1:1">
      <c r="A30" s="5" t="s">
        <v>630</v>
      </c>
    </row>
    <row r="31" spans="1:1">
      <c r="A31" s="5" t="s">
        <v>287</v>
      </c>
    </row>
    <row r="32" spans="1:1">
      <c r="A32" s="5" t="s">
        <v>288</v>
      </c>
    </row>
    <row r="33" spans="1:3">
      <c r="A33" s="5" t="s">
        <v>289</v>
      </c>
    </row>
    <row r="34" spans="1:3">
      <c r="A34" s="5" t="s">
        <v>290</v>
      </c>
    </row>
    <row r="35" spans="1:3">
      <c r="A35" s="5" t="s">
        <v>291</v>
      </c>
    </row>
    <row r="36" spans="1:3">
      <c r="A36" s="5" t="s">
        <v>419</v>
      </c>
    </row>
    <row r="37" spans="1:3">
      <c r="A37" s="5" t="s">
        <v>412</v>
      </c>
      <c r="B37" s="3"/>
    </row>
    <row r="38" spans="1:3">
      <c r="A38" s="5"/>
    </row>
    <row r="39" spans="1:3">
      <c r="A39" s="7" t="s">
        <v>280</v>
      </c>
    </row>
    <row r="40" spans="1:3" s="11" customFormat="1">
      <c r="A40" s="203" t="s">
        <v>682</v>
      </c>
      <c r="B40" s="159"/>
      <c r="C40" s="159"/>
    </row>
    <row r="41" spans="1:3" s="11" customFormat="1">
      <c r="A41" s="203" t="s">
        <v>598</v>
      </c>
    </row>
    <row r="42" spans="1:3" s="11" customFormat="1"/>
    <row r="43" spans="1:3">
      <c r="A43" s="4" t="s">
        <v>275</v>
      </c>
    </row>
    <row r="44" spans="1:3">
      <c r="A44" s="7" t="s">
        <v>292</v>
      </c>
    </row>
    <row r="45" spans="1:3">
      <c r="A45" s="5" t="s">
        <v>599</v>
      </c>
    </row>
    <row r="46" spans="1:3">
      <c r="A46" s="5"/>
    </row>
    <row r="47" spans="1:3">
      <c r="A47" s="7" t="s">
        <v>281</v>
      </c>
    </row>
    <row r="48" spans="1:3" s="11" customFormat="1">
      <c r="A48" s="5" t="s">
        <v>682</v>
      </c>
      <c r="C48" s="159"/>
    </row>
    <row r="49" spans="1:8">
      <c r="A49" s="5" t="s">
        <v>598</v>
      </c>
    </row>
    <row r="51" spans="1:8" ht="18.75">
      <c r="A51" s="222" t="s">
        <v>710</v>
      </c>
    </row>
    <row r="52" spans="1:8">
      <c r="A52" s="203" t="s">
        <v>724</v>
      </c>
      <c r="B52" s="3"/>
      <c r="C52" s="3"/>
      <c r="D52" s="3"/>
      <c r="E52" s="3"/>
      <c r="F52" s="3"/>
      <c r="G52" s="3"/>
      <c r="H52" s="3"/>
    </row>
    <row r="53" spans="1:8">
      <c r="A53" s="203" t="s">
        <v>728</v>
      </c>
      <c r="B53" s="3"/>
      <c r="C53" s="3"/>
      <c r="D53" s="3"/>
      <c r="E53" s="3"/>
      <c r="F53" s="3"/>
      <c r="G53" s="3"/>
      <c r="H53" s="3"/>
    </row>
    <row r="54" spans="1:8">
      <c r="A54" s="203" t="s">
        <v>684</v>
      </c>
      <c r="B54" s="3"/>
      <c r="C54" s="159"/>
    </row>
    <row r="55" spans="1:8" s="11" customFormat="1">
      <c r="A55" s="203" t="s">
        <v>685</v>
      </c>
      <c r="C55" s="159"/>
    </row>
    <row r="56" spans="1:8">
      <c r="A56" s="203" t="s">
        <v>687</v>
      </c>
    </row>
    <row r="57" spans="1:8">
      <c r="A57" s="203" t="s">
        <v>688</v>
      </c>
    </row>
    <row r="58" spans="1:8">
      <c r="A58" s="203" t="s">
        <v>686</v>
      </c>
      <c r="C58" s="159"/>
    </row>
  </sheetData>
  <phoneticPr fontId="42" type="noConversion"/>
  <hyperlinks>
    <hyperlink ref="A8" location="'Schedule - Kent Campus E&amp;G '!A1" display="Kent Campus Educational and General Expenditures"/>
    <hyperlink ref="A9" location="'Schedule- Regional Campuses E&amp;G'!A1" display="Regional Campuses Educational and General Expenditures"/>
    <hyperlink ref="A54" location="'KC E&amp;G by function FY09-FY12'!A1" display="Kent Campus Educational and General Expenditures Summary by Functional Category FY09 to FY12"/>
    <hyperlink ref="A18" location="BUS!A1" display="Business Administration"/>
    <hyperlink ref="A58" location="'RC Aux Expenditure FY09-FY12'!A1" display="Regional Campus Auxiliary Enterprises Expenditure Budget Summary FY09 to FY12"/>
    <hyperlink ref="A49" location="'RC Aux Expenditure Budget FY12'!A1" display="FY12 Original Budget by Expenditure Category"/>
    <hyperlink ref="A56" location="'RC E&amp;G by function FY09-FY12'!A1" display="Regional Campuses Educational and General Expenditures Expenditure Budget Summary by Functional Category FY09 to FY12"/>
    <hyperlink ref="A57" location="'RC E&amp;G by campus FY09-FY12'!A1" display="Regional Campuses Educational and General Expenditures Expenditure Budget Summary by Campus FY09 to FY12"/>
    <hyperlink ref="A45" location="'RC FY12 Budget by Campus'!A1" display="FY12 Original Budget By Category by Campus"/>
    <hyperlink ref="A55" location="'KC Aux Expenditure FY09-FY12'!A1" display="Kent Campus Auxiliary Enterprises Expenditure Budget Summary FY09 to FY12"/>
    <hyperlink ref="A41" location="'KC Aux Expenditure Budget FY12'!A1" display="FY12 Original Budget by Expenditure Category"/>
    <hyperlink ref="A36" location="'Pooled funds and Other'!A1" display="  Other Category Summary"/>
    <hyperlink ref="A35" location="UR!A1" display="  University Relations"/>
    <hyperlink ref="A34" location="President!A1" display="  President's Office"/>
    <hyperlink ref="A33" location="IA!A1" display="  Institutional Advancement"/>
    <hyperlink ref="A32" location="IS!A1" display="  Information Services"/>
    <hyperlink ref="A31" location="HR!A1" display="  Human Resources"/>
    <hyperlink ref="A29" location="EMSA!A1" display="  Enrollment Management and Student Affairs"/>
    <hyperlink ref="A27" location="BF!A1" display="  Business &amp; Finance"/>
    <hyperlink ref="A24" location="'AA SUPPORT'!A1" display="Support Units Summary"/>
    <hyperlink ref="A23" location="TECH!A1" display="Technology"/>
    <hyperlink ref="A17" location="ARTS!A1" display="The Arts"/>
    <hyperlink ref="A21" location="NURS!A1" display="Nursing"/>
    <hyperlink ref="A20" location="EHHS!A1" display="Educ, Health &amp; Hum Svcs"/>
    <hyperlink ref="A19" location="CCI!A1" display="Communic &amp; Information"/>
    <hyperlink ref="A16" location="'A&amp;S'!A1" display="Arts &amp; Sciences"/>
    <hyperlink ref="A15" location="AED!A1" display="College of Architecture and Environmental Design "/>
    <hyperlink ref="A53" location="'KC E&amp;G Resources FY09 - FY12'!A1" display="Kent Campus Educational and General Current Resources FY09 to FY12"/>
    <hyperlink ref="A52" location="'Total Budget &amp; FAQ'!A1" display="University Budget Summary ( FAQ Included )"/>
    <hyperlink ref="A37" location="Scholarships!A1" display="  Scholarships"/>
    <hyperlink ref="A28" location="DEI!A1" display="  Diversity, Equity, &amp; Inclusion"/>
    <hyperlink ref="A14" location="'RCM centers'!A1" display="Responsibility Centers-RCM Model Summary"/>
    <hyperlink ref="A40" location="'KC Aux FY12 Summary'!A1" display="FY12 Budget Summary ( Including Revenues, Expenditures and Transfers)"/>
    <hyperlink ref="A48" location="'RC  Aux FY12 Summary'!A1" display="FY12 Budget Summary ( Including Revenue, Expenditure and Transfer)"/>
    <hyperlink ref="A30" location="'General Counsel'!A1" display="  General Counsel"/>
    <hyperlink ref="A22" location="PH!A1" display="College of Public Health"/>
    <hyperlink ref="A7" location="'Schedule - Total University '!A1" display="Total University Unrestricted Original Budget"/>
  </hyperlinks>
  <pageMargins left="0.75" right="0.75" top="1" bottom="1" header="0.5" footer="0.5"/>
  <pageSetup scale="73"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L27"/>
  <sheetViews>
    <sheetView workbookViewId="0">
      <selection activeCell="I64" sqref="I64"/>
    </sheetView>
  </sheetViews>
  <sheetFormatPr defaultColWidth="9.140625" defaultRowHeight="15"/>
  <cols>
    <col min="1" max="1" width="7.85546875" style="46" bestFit="1" customWidth="1"/>
    <col min="2" max="2" width="37" style="76" bestFit="1" customWidth="1"/>
    <col min="3" max="6" width="18.7109375" style="85" customWidth="1"/>
    <col min="7" max="7" width="17.140625" style="76" customWidth="1"/>
    <col min="8" max="16384" width="9.140625" style="76"/>
  </cols>
  <sheetData>
    <row r="1" spans="1:12">
      <c r="A1" s="46" t="s">
        <v>293</v>
      </c>
      <c r="F1" s="6" t="s">
        <v>301</v>
      </c>
    </row>
    <row r="2" spans="1:12">
      <c r="A2" s="46" t="s">
        <v>359</v>
      </c>
      <c r="F2" s="76"/>
    </row>
    <row r="3" spans="1:12">
      <c r="A3" s="46" t="s">
        <v>274</v>
      </c>
      <c r="F3" s="76"/>
    </row>
    <row r="4" spans="1:12">
      <c r="A4" s="46" t="s">
        <v>296</v>
      </c>
    </row>
    <row r="5" spans="1:12">
      <c r="A5" s="46" t="s">
        <v>591</v>
      </c>
    </row>
    <row r="6" spans="1:12" ht="30" customHeight="1">
      <c r="C6" s="239"/>
      <c r="D6" s="240"/>
      <c r="E6" s="240"/>
      <c r="F6" s="240"/>
    </row>
    <row r="7" spans="1:12">
      <c r="C7" s="101"/>
    </row>
    <row r="8" spans="1:12" ht="17.25">
      <c r="A8" s="86" t="s">
        <v>232</v>
      </c>
      <c r="B8" s="87" t="s">
        <v>267</v>
      </c>
      <c r="C8" s="88" t="s">
        <v>186</v>
      </c>
      <c r="D8" s="88" t="s">
        <v>510</v>
      </c>
      <c r="E8" s="88" t="s">
        <v>187</v>
      </c>
      <c r="F8" s="89" t="s">
        <v>266</v>
      </c>
    </row>
    <row r="9" spans="1:12">
      <c r="A9" s="113">
        <v>100153</v>
      </c>
      <c r="B9" s="98" t="s">
        <v>261</v>
      </c>
      <c r="C9" s="103">
        <v>1716167</v>
      </c>
      <c r="D9" s="103">
        <v>535911</v>
      </c>
      <c r="E9" s="103">
        <v>196200</v>
      </c>
      <c r="F9" s="85">
        <f t="shared" ref="F9:F16" si="0">SUM(C9:E9)</f>
        <v>2448278</v>
      </c>
      <c r="G9" s="91"/>
      <c r="H9" s="91"/>
      <c r="I9" s="92"/>
      <c r="J9" s="92"/>
      <c r="K9" s="92"/>
      <c r="L9" s="92"/>
    </row>
    <row r="10" spans="1:12">
      <c r="A10" s="113">
        <v>101249</v>
      </c>
      <c r="B10" s="98" t="s">
        <v>165</v>
      </c>
      <c r="C10" s="103">
        <v>1206424</v>
      </c>
      <c r="D10" s="103">
        <v>469036</v>
      </c>
      <c r="E10" s="103">
        <f>560881-1</f>
        <v>560880</v>
      </c>
      <c r="F10" s="85">
        <f>SUM(C10:E10)</f>
        <v>2236340</v>
      </c>
      <c r="G10" s="91"/>
      <c r="H10" s="91"/>
      <c r="I10" s="93"/>
      <c r="J10" s="92"/>
      <c r="K10" s="92"/>
      <c r="L10" s="92"/>
    </row>
    <row r="11" spans="1:12">
      <c r="A11" s="113">
        <v>100160</v>
      </c>
      <c r="B11" s="98" t="s">
        <v>437</v>
      </c>
      <c r="C11" s="103">
        <v>0</v>
      </c>
      <c r="D11" s="103">
        <v>0</v>
      </c>
      <c r="E11" s="103">
        <v>8110</v>
      </c>
      <c r="F11" s="85">
        <f t="shared" si="0"/>
        <v>8110</v>
      </c>
      <c r="G11" s="91"/>
      <c r="H11" s="91"/>
      <c r="I11" s="93"/>
      <c r="J11" s="92"/>
      <c r="K11" s="92"/>
      <c r="L11" s="92"/>
    </row>
    <row r="12" spans="1:12">
      <c r="A12" s="113">
        <v>101232</v>
      </c>
      <c r="B12" s="98" t="s">
        <v>494</v>
      </c>
      <c r="C12" s="103">
        <v>105826</v>
      </c>
      <c r="D12" s="103">
        <v>70575</v>
      </c>
      <c r="E12" s="103">
        <v>37500</v>
      </c>
      <c r="F12" s="85">
        <f t="shared" si="0"/>
        <v>213901</v>
      </c>
      <c r="G12" s="91"/>
      <c r="H12" s="91"/>
      <c r="I12" s="92"/>
      <c r="J12" s="92"/>
      <c r="K12" s="92"/>
      <c r="L12" s="92"/>
    </row>
    <row r="13" spans="1:12">
      <c r="A13" s="113">
        <v>100164</v>
      </c>
      <c r="B13" s="98" t="s">
        <v>149</v>
      </c>
      <c r="C13" s="103">
        <v>3408076</v>
      </c>
      <c r="D13" s="103">
        <v>956956</v>
      </c>
      <c r="E13" s="103">
        <v>153500</v>
      </c>
      <c r="F13" s="85">
        <f t="shared" si="0"/>
        <v>4518532</v>
      </c>
      <c r="G13" s="91"/>
      <c r="H13" s="91"/>
      <c r="I13" s="92"/>
      <c r="J13" s="92"/>
      <c r="K13" s="92"/>
      <c r="L13" s="92"/>
    </row>
    <row r="14" spans="1:12">
      <c r="A14" s="113">
        <v>100185</v>
      </c>
      <c r="B14" s="98" t="s">
        <v>7</v>
      </c>
      <c r="C14" s="103">
        <v>2863420</v>
      </c>
      <c r="D14" s="103">
        <v>915965</v>
      </c>
      <c r="E14" s="103">
        <v>395000</v>
      </c>
      <c r="F14" s="85">
        <f t="shared" si="0"/>
        <v>4174385</v>
      </c>
      <c r="G14" s="91"/>
      <c r="H14" s="91"/>
      <c r="I14" s="92"/>
      <c r="J14" s="92"/>
      <c r="K14" s="92"/>
      <c r="L14" s="92"/>
    </row>
    <row r="15" spans="1:12">
      <c r="A15" s="113">
        <v>101396</v>
      </c>
      <c r="B15" s="98" t="s">
        <v>488</v>
      </c>
      <c r="C15" s="103">
        <v>118500</v>
      </c>
      <c r="D15" s="103">
        <v>65715</v>
      </c>
      <c r="E15" s="103">
        <v>0</v>
      </c>
      <c r="F15" s="85">
        <f t="shared" si="0"/>
        <v>184215</v>
      </c>
      <c r="G15" s="91"/>
      <c r="H15" s="91"/>
      <c r="I15" s="92"/>
      <c r="J15" s="92"/>
      <c r="K15" s="92"/>
      <c r="L15" s="92"/>
    </row>
    <row r="16" spans="1:12" ht="17.25">
      <c r="A16" s="113">
        <v>101251</v>
      </c>
      <c r="B16" s="98" t="s">
        <v>2</v>
      </c>
      <c r="C16" s="104">
        <v>1397556</v>
      </c>
      <c r="D16" s="104">
        <v>437889</v>
      </c>
      <c r="E16" s="104">
        <v>101393</v>
      </c>
      <c r="F16" s="89">
        <f t="shared" si="0"/>
        <v>1936838</v>
      </c>
      <c r="G16" s="91"/>
      <c r="H16" s="91"/>
      <c r="I16" s="92"/>
      <c r="J16" s="92"/>
      <c r="K16" s="92"/>
      <c r="L16" s="92"/>
    </row>
    <row r="17" spans="1:8" ht="17.25">
      <c r="A17" s="94" t="s">
        <v>266</v>
      </c>
      <c r="C17" s="95">
        <f>SUM(C9:C16)</f>
        <v>10815969</v>
      </c>
      <c r="D17" s="95">
        <f>SUM(D9:D16)</f>
        <v>3452047</v>
      </c>
      <c r="E17" s="95">
        <f>SUM(E9:E16)</f>
        <v>1452583</v>
      </c>
      <c r="F17" s="95">
        <f>SUM(F9:F16)</f>
        <v>15720599</v>
      </c>
      <c r="G17" s="92"/>
    </row>
    <row r="19" spans="1:8">
      <c r="A19" s="93"/>
      <c r="B19" s="93"/>
      <c r="C19" s="96"/>
      <c r="D19" s="96"/>
      <c r="E19" s="96"/>
      <c r="G19" s="85"/>
      <c r="H19" s="85"/>
    </row>
    <row r="20" spans="1:8" ht="35.25" customHeight="1">
      <c r="A20" s="238" t="s">
        <v>537</v>
      </c>
      <c r="B20" s="238"/>
      <c r="C20" s="238"/>
      <c r="D20" s="238"/>
      <c r="E20" s="238"/>
      <c r="F20" s="238"/>
      <c r="G20" s="85"/>
      <c r="H20" s="85"/>
    </row>
    <row r="21" spans="1:8">
      <c r="B21" s="93"/>
      <c r="C21" s="96"/>
      <c r="D21" s="96"/>
      <c r="E21" s="96"/>
      <c r="G21" s="85"/>
      <c r="H21" s="85"/>
    </row>
    <row r="22" spans="1:8">
      <c r="A22" s="93"/>
      <c r="B22" s="93"/>
      <c r="C22" s="96"/>
      <c r="D22" s="96"/>
      <c r="E22" s="96"/>
      <c r="G22" s="85"/>
      <c r="H22" s="85"/>
    </row>
    <row r="23" spans="1:8">
      <c r="A23" s="93"/>
      <c r="B23" s="93"/>
      <c r="C23" s="96"/>
      <c r="D23" s="96"/>
      <c r="E23" s="96"/>
      <c r="G23" s="85"/>
      <c r="H23" s="85"/>
    </row>
    <row r="24" spans="1:8">
      <c r="A24" s="93"/>
      <c r="B24" s="93"/>
      <c r="C24" s="96"/>
      <c r="D24" s="96"/>
      <c r="E24" s="96"/>
      <c r="G24" s="85"/>
      <c r="H24" s="85"/>
    </row>
    <row r="25" spans="1:8">
      <c r="C25" s="96"/>
      <c r="D25" s="96"/>
      <c r="E25" s="96"/>
      <c r="G25" s="85"/>
      <c r="H25" s="85"/>
    </row>
    <row r="26" spans="1:8">
      <c r="C26" s="96"/>
      <c r="D26" s="96"/>
      <c r="E26" s="96"/>
      <c r="G26" s="85"/>
      <c r="H26" s="85"/>
    </row>
    <row r="27" spans="1:8">
      <c r="C27" s="96"/>
      <c r="D27" s="96"/>
      <c r="E27" s="96"/>
      <c r="G27" s="85"/>
      <c r="H27" s="85"/>
    </row>
  </sheetData>
  <mergeCells count="2">
    <mergeCell ref="A20:F20"/>
    <mergeCell ref="C6:F6"/>
  </mergeCells>
  <phoneticPr fontId="42" type="noConversion"/>
  <hyperlinks>
    <hyperlink ref="F1" location="'Table of Contents'!A1" display="Back to Front Page"/>
  </hyperlinks>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48"/>
  <sheetViews>
    <sheetView workbookViewId="0">
      <selection activeCell="I64" sqref="I64"/>
    </sheetView>
  </sheetViews>
  <sheetFormatPr defaultColWidth="9.140625" defaultRowHeight="15"/>
  <cols>
    <col min="1" max="1" width="7.85546875" style="46" bestFit="1" customWidth="1"/>
    <col min="2" max="2" width="38.5703125" style="76" bestFit="1" customWidth="1"/>
    <col min="3" max="6" width="18.7109375" style="85" customWidth="1"/>
    <col min="7" max="7" width="28.140625" style="76" bestFit="1" customWidth="1"/>
    <col min="8" max="8" width="12.42578125" style="76" customWidth="1"/>
    <col min="9" max="16384" width="9.140625" style="76"/>
  </cols>
  <sheetData>
    <row r="1" spans="1:12">
      <c r="A1" s="46" t="s">
        <v>293</v>
      </c>
      <c r="F1" s="6" t="s">
        <v>301</v>
      </c>
    </row>
    <row r="2" spans="1:12">
      <c r="A2" s="46" t="s">
        <v>359</v>
      </c>
      <c r="F2" s="76"/>
    </row>
    <row r="3" spans="1:12">
      <c r="A3" s="46" t="s">
        <v>274</v>
      </c>
      <c r="F3" s="76"/>
    </row>
    <row r="4" spans="1:12">
      <c r="A4" s="46" t="s">
        <v>513</v>
      </c>
    </row>
    <row r="5" spans="1:12">
      <c r="A5" s="46" t="s">
        <v>591</v>
      </c>
    </row>
    <row r="8" spans="1:12" ht="17.25">
      <c r="A8" s="86" t="s">
        <v>232</v>
      </c>
      <c r="B8" s="87" t="s">
        <v>267</v>
      </c>
      <c r="C8" s="88" t="s">
        <v>186</v>
      </c>
      <c r="D8" s="88" t="s">
        <v>510</v>
      </c>
      <c r="E8" s="88" t="s">
        <v>187</v>
      </c>
      <c r="F8" s="88" t="s">
        <v>266</v>
      </c>
    </row>
    <row r="9" spans="1:12">
      <c r="A9" s="113">
        <v>101058</v>
      </c>
      <c r="B9" s="98" t="s">
        <v>146</v>
      </c>
      <c r="C9" s="105">
        <v>1773514</v>
      </c>
      <c r="D9" s="105">
        <v>1773357</v>
      </c>
      <c r="E9" s="105">
        <v>27400</v>
      </c>
      <c r="F9" s="105">
        <f>SUM(C9:E9)</f>
        <v>3574271</v>
      </c>
      <c r="G9" s="91"/>
      <c r="H9" s="91"/>
      <c r="I9" s="92"/>
      <c r="J9" s="92"/>
      <c r="K9" s="92"/>
      <c r="L9" s="92"/>
    </row>
    <row r="10" spans="1:12">
      <c r="A10" s="113">
        <v>100140</v>
      </c>
      <c r="B10" s="98" t="s">
        <v>619</v>
      </c>
      <c r="C10" s="105">
        <v>35464</v>
      </c>
      <c r="D10" s="105">
        <v>0</v>
      </c>
      <c r="E10" s="105">
        <v>0</v>
      </c>
      <c r="F10" s="105">
        <f t="shared" ref="F10:F27" si="0">SUM(C10:E10)</f>
        <v>35464</v>
      </c>
      <c r="G10" s="91"/>
      <c r="H10" s="91"/>
      <c r="I10" s="92"/>
      <c r="J10" s="92"/>
      <c r="K10" s="92"/>
      <c r="L10" s="92"/>
    </row>
    <row r="11" spans="1:12">
      <c r="A11" s="113">
        <v>101196</v>
      </c>
      <c r="B11" s="98" t="s">
        <v>111</v>
      </c>
      <c r="C11" s="105">
        <v>58084</v>
      </c>
      <c r="D11" s="105">
        <v>21388</v>
      </c>
      <c r="E11" s="105">
        <v>10000</v>
      </c>
      <c r="F11" s="105">
        <f t="shared" si="0"/>
        <v>89472</v>
      </c>
      <c r="G11" s="91"/>
      <c r="H11" s="91"/>
      <c r="I11" s="92"/>
      <c r="J11" s="92"/>
      <c r="K11" s="92"/>
      <c r="L11" s="92"/>
    </row>
    <row r="12" spans="1:12">
      <c r="A12" s="113">
        <v>101066</v>
      </c>
      <c r="B12" s="98" t="s">
        <v>525</v>
      </c>
      <c r="C12" s="105">
        <v>92815</v>
      </c>
      <c r="D12" s="105">
        <v>34707</v>
      </c>
      <c r="E12" s="105">
        <v>30200</v>
      </c>
      <c r="F12" s="105">
        <f t="shared" si="0"/>
        <v>157722</v>
      </c>
      <c r="G12" s="91"/>
      <c r="H12" s="91"/>
      <c r="I12" s="92"/>
      <c r="J12" s="92"/>
      <c r="K12" s="92"/>
      <c r="L12" s="92"/>
    </row>
    <row r="13" spans="1:12">
      <c r="A13" s="113">
        <v>101067</v>
      </c>
      <c r="B13" s="98" t="s">
        <v>526</v>
      </c>
      <c r="C13" s="105">
        <v>110361</v>
      </c>
      <c r="D13" s="105">
        <v>34292</v>
      </c>
      <c r="E13" s="105">
        <v>13425</v>
      </c>
      <c r="F13" s="105">
        <f t="shared" si="0"/>
        <v>158078</v>
      </c>
      <c r="G13" s="91"/>
      <c r="H13" s="91"/>
      <c r="I13" s="92"/>
      <c r="J13" s="92"/>
      <c r="K13" s="92"/>
      <c r="L13" s="92"/>
    </row>
    <row r="14" spans="1:12">
      <c r="A14" s="113">
        <v>100139</v>
      </c>
      <c r="B14" s="98" t="s">
        <v>159</v>
      </c>
      <c r="C14" s="105">
        <v>935443</v>
      </c>
      <c r="D14" s="105">
        <v>209701</v>
      </c>
      <c r="E14" s="105">
        <f>637251-1</f>
        <v>637250</v>
      </c>
      <c r="F14" s="105">
        <f>SUM(C14:E14)</f>
        <v>1782394</v>
      </c>
      <c r="G14" s="91"/>
      <c r="H14" s="91"/>
      <c r="I14" s="92"/>
      <c r="J14" s="92"/>
      <c r="K14" s="92"/>
      <c r="L14" s="92"/>
    </row>
    <row r="15" spans="1:12">
      <c r="A15" s="113">
        <v>100141</v>
      </c>
      <c r="B15" s="98" t="s">
        <v>394</v>
      </c>
      <c r="C15" s="105">
        <v>35048</v>
      </c>
      <c r="D15" s="105">
        <v>0</v>
      </c>
      <c r="E15" s="105">
        <v>0</v>
      </c>
      <c r="F15" s="105">
        <f t="shared" si="0"/>
        <v>35048</v>
      </c>
      <c r="G15" s="91"/>
      <c r="H15" s="91"/>
      <c r="I15" s="92"/>
      <c r="J15" s="92"/>
      <c r="K15" s="92"/>
      <c r="L15" s="92"/>
    </row>
    <row r="16" spans="1:12">
      <c r="A16" s="113">
        <v>101221</v>
      </c>
      <c r="B16" s="98" t="s">
        <v>493</v>
      </c>
      <c r="C16" s="105">
        <v>0</v>
      </c>
      <c r="D16" s="105">
        <v>0</v>
      </c>
      <c r="E16" s="105">
        <v>9500</v>
      </c>
      <c r="F16" s="105">
        <f t="shared" si="0"/>
        <v>9500</v>
      </c>
      <c r="G16" s="91"/>
      <c r="H16" s="91"/>
      <c r="I16" s="93"/>
      <c r="J16" s="92"/>
      <c r="K16" s="92"/>
      <c r="L16" s="92"/>
    </row>
    <row r="17" spans="1:12">
      <c r="A17" s="113">
        <v>101051</v>
      </c>
      <c r="B17" s="98" t="s">
        <v>604</v>
      </c>
      <c r="C17" s="105">
        <v>0</v>
      </c>
      <c r="D17" s="105">
        <v>0</v>
      </c>
      <c r="E17" s="105">
        <v>106600</v>
      </c>
      <c r="F17" s="105">
        <f t="shared" si="0"/>
        <v>106600</v>
      </c>
      <c r="G17" s="91"/>
      <c r="H17" s="91"/>
      <c r="I17" s="93"/>
      <c r="J17" s="92"/>
      <c r="K17" s="92"/>
      <c r="L17" s="92"/>
    </row>
    <row r="18" spans="1:12">
      <c r="A18" s="113">
        <v>100461</v>
      </c>
      <c r="B18" s="98" t="s">
        <v>527</v>
      </c>
      <c r="C18" s="105">
        <v>3078144</v>
      </c>
      <c r="D18" s="105">
        <v>846031</v>
      </c>
      <c r="E18" s="105">
        <v>131051</v>
      </c>
      <c r="F18" s="105">
        <f t="shared" si="0"/>
        <v>4055226</v>
      </c>
      <c r="G18" s="91"/>
      <c r="H18" s="91"/>
      <c r="I18" s="92"/>
      <c r="J18" s="92"/>
      <c r="K18" s="92"/>
      <c r="L18" s="92"/>
    </row>
    <row r="19" spans="1:12">
      <c r="A19" s="113">
        <v>100453</v>
      </c>
      <c r="B19" s="98" t="s">
        <v>169</v>
      </c>
      <c r="C19" s="105">
        <v>3212603</v>
      </c>
      <c r="D19" s="105">
        <v>955456</v>
      </c>
      <c r="E19" s="105">
        <v>194660</v>
      </c>
      <c r="F19" s="105">
        <f t="shared" si="0"/>
        <v>4362719</v>
      </c>
      <c r="G19" s="91"/>
      <c r="H19" s="91"/>
      <c r="I19" s="92"/>
      <c r="J19" s="92"/>
      <c r="K19" s="92"/>
      <c r="L19" s="92"/>
    </row>
    <row r="20" spans="1:12">
      <c r="A20" s="113">
        <v>100143</v>
      </c>
      <c r="B20" s="98" t="s">
        <v>258</v>
      </c>
      <c r="C20" s="105">
        <v>184617</v>
      </c>
      <c r="D20" s="105">
        <v>77188</v>
      </c>
      <c r="E20" s="105">
        <v>45000</v>
      </c>
      <c r="F20" s="105">
        <f t="shared" si="0"/>
        <v>306805</v>
      </c>
      <c r="G20" s="91"/>
      <c r="H20" s="91"/>
      <c r="I20" s="92"/>
      <c r="J20" s="92"/>
      <c r="K20" s="92"/>
      <c r="L20" s="92"/>
    </row>
    <row r="21" spans="1:12">
      <c r="A21" s="113">
        <v>100469</v>
      </c>
      <c r="B21" s="98" t="s">
        <v>170</v>
      </c>
      <c r="C21" s="105">
        <v>4648374</v>
      </c>
      <c r="D21" s="105">
        <v>1274740</v>
      </c>
      <c r="E21" s="105">
        <v>196500</v>
      </c>
      <c r="F21" s="105">
        <f t="shared" si="0"/>
        <v>6119614</v>
      </c>
      <c r="G21" s="91"/>
      <c r="H21" s="91"/>
      <c r="I21" s="92"/>
      <c r="J21" s="92"/>
      <c r="K21" s="92"/>
      <c r="L21" s="92"/>
    </row>
    <row r="22" spans="1:12">
      <c r="A22" s="113">
        <v>101147</v>
      </c>
      <c r="B22" s="98" t="s">
        <v>489</v>
      </c>
      <c r="C22" s="105">
        <v>65834</v>
      </c>
      <c r="D22" s="105">
        <v>17553</v>
      </c>
      <c r="E22" s="105">
        <v>25000</v>
      </c>
      <c r="F22" s="105">
        <f t="shared" si="0"/>
        <v>108387</v>
      </c>
      <c r="G22" s="91"/>
      <c r="H22" s="91"/>
      <c r="I22" s="92"/>
      <c r="J22" s="92"/>
      <c r="K22" s="92"/>
      <c r="L22" s="92"/>
    </row>
    <row r="23" spans="1:12">
      <c r="A23" s="113">
        <v>101031</v>
      </c>
      <c r="B23" s="98" t="s">
        <v>78</v>
      </c>
      <c r="C23" s="105">
        <v>85059</v>
      </c>
      <c r="D23" s="105">
        <v>32974</v>
      </c>
      <c r="E23" s="105">
        <v>20650</v>
      </c>
      <c r="F23" s="105">
        <f t="shared" si="0"/>
        <v>138683</v>
      </c>
      <c r="G23" s="91"/>
      <c r="H23" s="91"/>
      <c r="I23" s="92"/>
      <c r="J23" s="92"/>
      <c r="K23" s="92"/>
      <c r="L23" s="92"/>
    </row>
    <row r="24" spans="1:12">
      <c r="A24" s="113">
        <v>100145</v>
      </c>
      <c r="B24" s="98" t="s">
        <v>528</v>
      </c>
      <c r="C24" s="105">
        <v>0</v>
      </c>
      <c r="D24" s="105">
        <v>0</v>
      </c>
      <c r="E24" s="105">
        <v>4050</v>
      </c>
      <c r="F24" s="105">
        <f t="shared" si="0"/>
        <v>4050</v>
      </c>
      <c r="G24" s="91"/>
      <c r="H24" s="91"/>
      <c r="I24" s="93"/>
      <c r="J24" s="92"/>
      <c r="K24" s="92"/>
      <c r="L24" s="92"/>
    </row>
    <row r="25" spans="1:12">
      <c r="A25" s="113">
        <v>100144</v>
      </c>
      <c r="B25" s="98" t="s">
        <v>483</v>
      </c>
      <c r="C25" s="105">
        <v>194483</v>
      </c>
      <c r="D25" s="105">
        <v>57214</v>
      </c>
      <c r="E25" s="105">
        <v>15600</v>
      </c>
      <c r="F25" s="105">
        <f t="shared" si="0"/>
        <v>267297</v>
      </c>
      <c r="G25" s="91"/>
      <c r="H25" s="91"/>
      <c r="I25" s="92"/>
      <c r="J25" s="92"/>
      <c r="K25" s="92"/>
      <c r="L25" s="92"/>
    </row>
    <row r="26" spans="1:12">
      <c r="A26" s="113">
        <v>100475</v>
      </c>
      <c r="B26" s="98" t="s">
        <v>171</v>
      </c>
      <c r="C26" s="105">
        <v>4144087</v>
      </c>
      <c r="D26" s="105">
        <v>1127904</v>
      </c>
      <c r="E26" s="105">
        <v>307450</v>
      </c>
      <c r="F26" s="105">
        <f t="shared" si="0"/>
        <v>5579441</v>
      </c>
      <c r="G26" s="91"/>
      <c r="H26" s="91"/>
      <c r="I26" s="92"/>
      <c r="J26" s="92"/>
      <c r="K26" s="92"/>
      <c r="L26" s="92"/>
    </row>
    <row r="27" spans="1:12" ht="17.25">
      <c r="A27" s="113">
        <v>101011</v>
      </c>
      <c r="B27" s="98" t="s">
        <v>145</v>
      </c>
      <c r="C27" s="106">
        <v>722505</v>
      </c>
      <c r="D27" s="106">
        <v>332268</v>
      </c>
      <c r="E27" s="106">
        <v>181600</v>
      </c>
      <c r="F27" s="106">
        <f t="shared" si="0"/>
        <v>1236373</v>
      </c>
      <c r="G27" s="91"/>
      <c r="H27" s="91"/>
      <c r="I27" s="92"/>
      <c r="J27" s="92"/>
      <c r="K27" s="92"/>
      <c r="L27" s="92"/>
    </row>
    <row r="28" spans="1:12" ht="17.25">
      <c r="A28" s="94" t="s">
        <v>266</v>
      </c>
      <c r="C28" s="95">
        <f>SUM(C9:C27)</f>
        <v>19376435</v>
      </c>
      <c r="D28" s="95">
        <f>SUM(D9:D27)</f>
        <v>6794773</v>
      </c>
      <c r="E28" s="95">
        <f>SUM(E9:E27)</f>
        <v>1955936</v>
      </c>
      <c r="F28" s="95">
        <f>SUM(F9:F27)</f>
        <v>28127144</v>
      </c>
      <c r="G28" s="92"/>
    </row>
    <row r="30" spans="1:12">
      <c r="C30" s="96"/>
      <c r="D30" s="96"/>
      <c r="E30" s="96"/>
      <c r="G30" s="85"/>
      <c r="H30" s="85"/>
    </row>
    <row r="31" spans="1:12" ht="33" customHeight="1">
      <c r="A31" s="238" t="s">
        <v>537</v>
      </c>
      <c r="B31" s="238"/>
      <c r="C31" s="238"/>
      <c r="D31" s="238"/>
      <c r="E31" s="238"/>
      <c r="F31" s="238"/>
      <c r="G31" s="85"/>
      <c r="H31" s="85"/>
    </row>
    <row r="32" spans="1:12">
      <c r="B32" s="93"/>
      <c r="C32" s="96"/>
      <c r="D32" s="96"/>
      <c r="E32" s="96"/>
      <c r="G32" s="85"/>
      <c r="H32" s="85"/>
    </row>
    <row r="33" spans="1:8">
      <c r="A33" s="93"/>
      <c r="B33" s="93"/>
      <c r="C33" s="96"/>
      <c r="D33" s="96"/>
      <c r="E33" s="96"/>
      <c r="G33" s="85"/>
      <c r="H33" s="85"/>
    </row>
    <row r="34" spans="1:8">
      <c r="A34" s="93"/>
      <c r="B34" s="93"/>
      <c r="C34" s="96"/>
      <c r="D34" s="96"/>
      <c r="E34" s="96"/>
      <c r="G34" s="85"/>
      <c r="H34" s="85"/>
    </row>
    <row r="35" spans="1:8">
      <c r="A35" s="93"/>
      <c r="B35" s="93"/>
      <c r="C35" s="96"/>
      <c r="D35" s="96"/>
      <c r="E35" s="96"/>
      <c r="G35" s="85"/>
      <c r="H35" s="85"/>
    </row>
    <row r="36" spans="1:8">
      <c r="A36" s="93"/>
      <c r="B36" s="93"/>
      <c r="C36" s="96"/>
      <c r="D36" s="96"/>
      <c r="E36" s="96"/>
      <c r="G36" s="85"/>
      <c r="H36" s="85"/>
    </row>
    <row r="37" spans="1:8">
      <c r="A37" s="93"/>
      <c r="B37" s="93"/>
      <c r="C37" s="96"/>
      <c r="D37" s="96"/>
      <c r="E37" s="96"/>
      <c r="G37" s="85"/>
      <c r="H37" s="85"/>
    </row>
    <row r="38" spans="1:8">
      <c r="A38" s="93"/>
      <c r="B38" s="93"/>
      <c r="C38" s="96"/>
      <c r="D38" s="96"/>
      <c r="E38" s="96"/>
      <c r="G38" s="85"/>
      <c r="H38" s="85"/>
    </row>
    <row r="39" spans="1:8">
      <c r="A39" s="93"/>
      <c r="B39" s="93"/>
      <c r="C39" s="96"/>
      <c r="D39" s="96"/>
      <c r="E39" s="96"/>
      <c r="G39" s="85"/>
      <c r="H39" s="85"/>
    </row>
    <row r="40" spans="1:8">
      <c r="A40" s="93"/>
      <c r="B40" s="93"/>
      <c r="C40" s="96"/>
      <c r="D40" s="96"/>
      <c r="E40" s="96"/>
      <c r="G40" s="85"/>
      <c r="H40" s="85"/>
    </row>
    <row r="41" spans="1:8">
      <c r="A41" s="93"/>
      <c r="B41" s="93"/>
      <c r="C41" s="96"/>
      <c r="D41" s="96"/>
      <c r="E41" s="96"/>
      <c r="G41" s="85"/>
      <c r="H41" s="85"/>
    </row>
    <row r="42" spans="1:8">
      <c r="A42" s="93"/>
      <c r="B42" s="93"/>
      <c r="C42" s="96"/>
      <c r="D42" s="96"/>
      <c r="E42" s="96"/>
      <c r="G42" s="85"/>
      <c r="H42" s="85"/>
    </row>
    <row r="43" spans="1:8">
      <c r="A43" s="93"/>
      <c r="B43" s="93"/>
      <c r="C43" s="96"/>
      <c r="D43" s="96"/>
      <c r="E43" s="96"/>
      <c r="G43" s="85"/>
      <c r="H43" s="85"/>
    </row>
    <row r="44" spans="1:8">
      <c r="A44" s="93"/>
      <c r="B44" s="93"/>
      <c r="C44" s="96"/>
      <c r="D44" s="96"/>
      <c r="E44" s="96"/>
      <c r="G44" s="85"/>
      <c r="H44" s="85"/>
    </row>
    <row r="45" spans="1:8">
      <c r="A45" s="93"/>
      <c r="B45" s="93"/>
      <c r="C45" s="96"/>
      <c r="D45" s="96"/>
      <c r="E45" s="96"/>
      <c r="G45" s="85"/>
      <c r="H45" s="85"/>
    </row>
    <row r="46" spans="1:8">
      <c r="A46" s="93"/>
      <c r="B46" s="93"/>
      <c r="C46" s="96"/>
      <c r="D46" s="96"/>
      <c r="E46" s="96"/>
      <c r="G46" s="85"/>
      <c r="H46" s="85"/>
    </row>
    <row r="47" spans="1:8">
      <c r="C47" s="96"/>
      <c r="D47" s="96"/>
      <c r="E47" s="96"/>
      <c r="G47" s="85"/>
      <c r="H47" s="85"/>
    </row>
    <row r="48" spans="1:8">
      <c r="C48" s="96"/>
      <c r="D48" s="96"/>
      <c r="E48" s="96"/>
      <c r="G48" s="85"/>
      <c r="H48" s="85"/>
    </row>
  </sheetData>
  <mergeCells count="1">
    <mergeCell ref="A31:F31"/>
  </mergeCells>
  <phoneticPr fontId="42" type="noConversion"/>
  <hyperlinks>
    <hyperlink ref="F1" location="'Table of Contents'!A1" display="Back to Front Page"/>
  </hyperlinks>
  <pageMargins left="0.75" right="0.75" top="1" bottom="1" header="0.5" footer="0.5"/>
  <pageSetup scale="98"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L23"/>
  <sheetViews>
    <sheetView workbookViewId="0">
      <selection activeCell="I64" sqref="I64"/>
    </sheetView>
  </sheetViews>
  <sheetFormatPr defaultColWidth="9.140625" defaultRowHeight="15"/>
  <cols>
    <col min="1" max="1" width="7.85546875" style="107" bestFit="1" customWidth="1"/>
    <col min="2" max="2" width="26.140625" style="76" bestFit="1" customWidth="1"/>
    <col min="3" max="6" width="18.7109375" style="85" customWidth="1"/>
    <col min="7" max="7" width="19" style="76" customWidth="1"/>
    <col min="8" max="8" width="12.140625" style="76" customWidth="1"/>
    <col min="9" max="16384" width="9.140625" style="76"/>
  </cols>
  <sheetData>
    <row r="1" spans="1:12">
      <c r="A1" s="107" t="s">
        <v>293</v>
      </c>
      <c r="F1" s="6" t="s">
        <v>301</v>
      </c>
    </row>
    <row r="2" spans="1:12">
      <c r="A2" s="46" t="s">
        <v>359</v>
      </c>
      <c r="F2" s="76"/>
    </row>
    <row r="3" spans="1:12">
      <c r="A3" s="46" t="s">
        <v>274</v>
      </c>
      <c r="F3" s="76"/>
    </row>
    <row r="4" spans="1:12">
      <c r="A4" s="107" t="s">
        <v>297</v>
      </c>
    </row>
    <row r="5" spans="1:12">
      <c r="A5" s="107" t="s">
        <v>591</v>
      </c>
    </row>
    <row r="6" spans="1:12" ht="17.25" customHeight="1"/>
    <row r="8" spans="1:12" ht="17.25">
      <c r="A8" s="86" t="s">
        <v>232</v>
      </c>
      <c r="B8" s="87" t="s">
        <v>267</v>
      </c>
      <c r="C8" s="88" t="s">
        <v>186</v>
      </c>
      <c r="D8" s="88" t="s">
        <v>510</v>
      </c>
      <c r="E8" s="88" t="s">
        <v>187</v>
      </c>
      <c r="F8" s="89" t="s">
        <v>266</v>
      </c>
    </row>
    <row r="9" spans="1:12">
      <c r="A9" s="112">
        <v>100176</v>
      </c>
      <c r="B9" s="108" t="s">
        <v>484</v>
      </c>
      <c r="C9" s="109">
        <v>6585039</v>
      </c>
      <c r="D9" s="109">
        <v>1990335</v>
      </c>
      <c r="E9" s="109">
        <v>614380</v>
      </c>
      <c r="F9" s="85">
        <f>SUM(C9:E9)</f>
        <v>9189754</v>
      </c>
      <c r="G9" s="91"/>
      <c r="H9" s="91"/>
      <c r="I9" s="92"/>
      <c r="J9" s="92"/>
      <c r="K9" s="92"/>
      <c r="L9" s="92"/>
    </row>
    <row r="10" spans="1:12" ht="17.25">
      <c r="A10" s="112">
        <v>101403</v>
      </c>
      <c r="B10" s="108" t="s">
        <v>490</v>
      </c>
      <c r="C10" s="88">
        <v>0</v>
      </c>
      <c r="D10" s="88">
        <v>0</v>
      </c>
      <c r="E10" s="88">
        <v>250000</v>
      </c>
      <c r="F10" s="89">
        <f>SUM(C10:E10)</f>
        <v>250000</v>
      </c>
      <c r="G10" s="91"/>
      <c r="H10" s="91"/>
      <c r="I10" s="93"/>
      <c r="J10" s="92"/>
      <c r="K10" s="92"/>
      <c r="L10" s="92"/>
    </row>
    <row r="11" spans="1:12" ht="17.25">
      <c r="A11" s="94" t="s">
        <v>266</v>
      </c>
      <c r="C11" s="95">
        <f>SUM(C9:C10)</f>
        <v>6585039</v>
      </c>
      <c r="D11" s="95">
        <f t="shared" ref="D11:F11" si="0">SUM(D9:D10)</f>
        <v>1990335</v>
      </c>
      <c r="E11" s="95">
        <f t="shared" si="0"/>
        <v>864380</v>
      </c>
      <c r="F11" s="95">
        <f t="shared" si="0"/>
        <v>9439754</v>
      </c>
      <c r="G11" s="92"/>
    </row>
    <row r="14" spans="1:12" ht="31.5" customHeight="1">
      <c r="A14" s="238" t="s">
        <v>537</v>
      </c>
      <c r="B14" s="238"/>
      <c r="C14" s="238"/>
      <c r="D14" s="238"/>
      <c r="E14" s="238"/>
      <c r="F14" s="238"/>
      <c r="G14" s="85"/>
      <c r="H14" s="85"/>
    </row>
    <row r="15" spans="1:12">
      <c r="A15" s="46"/>
      <c r="C15" s="96"/>
      <c r="D15" s="96"/>
      <c r="E15" s="96"/>
      <c r="G15" s="85"/>
      <c r="H15" s="85"/>
    </row>
    <row r="17" spans="1:5">
      <c r="A17" s="93"/>
      <c r="B17" s="93"/>
      <c r="C17" s="96"/>
      <c r="D17" s="96"/>
      <c r="E17" s="96"/>
    </row>
    <row r="22" spans="1:5" ht="17.25">
      <c r="B22" s="97"/>
      <c r="C22" s="89"/>
      <c r="D22" s="89"/>
    </row>
    <row r="23" spans="1:5" ht="17.25">
      <c r="B23" s="97"/>
      <c r="C23" s="89"/>
      <c r="D23" s="89"/>
    </row>
  </sheetData>
  <mergeCells count="1">
    <mergeCell ref="A14:F14"/>
  </mergeCells>
  <phoneticPr fontId="42" type="noConversion"/>
  <hyperlinks>
    <hyperlink ref="F1" location="'Table of Contents'!A1" display="Back to Front Page"/>
  </hyperlinks>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L23"/>
  <sheetViews>
    <sheetView workbookViewId="0">
      <selection activeCell="I64" sqref="I64"/>
    </sheetView>
  </sheetViews>
  <sheetFormatPr defaultColWidth="9.140625" defaultRowHeight="15"/>
  <cols>
    <col min="1" max="1" width="7.85546875" style="46" bestFit="1" customWidth="1"/>
    <col min="2" max="2" width="36.140625" style="76" customWidth="1"/>
    <col min="3" max="6" width="18.7109375" style="85" customWidth="1"/>
    <col min="7" max="7" width="18.85546875" style="76" customWidth="1"/>
    <col min="8" max="8" width="11" style="76" customWidth="1"/>
    <col min="9" max="16384" width="9.140625" style="76"/>
  </cols>
  <sheetData>
    <row r="1" spans="1:12">
      <c r="A1" s="46" t="s">
        <v>293</v>
      </c>
      <c r="F1" s="6" t="s">
        <v>301</v>
      </c>
    </row>
    <row r="2" spans="1:12">
      <c r="A2" s="46" t="s">
        <v>359</v>
      </c>
      <c r="F2" s="76"/>
    </row>
    <row r="3" spans="1:12">
      <c r="A3" s="46" t="s">
        <v>274</v>
      </c>
      <c r="F3" s="76"/>
    </row>
    <row r="4" spans="1:12">
      <c r="A4" s="46" t="s">
        <v>648</v>
      </c>
    </row>
    <row r="5" spans="1:12">
      <c r="A5" s="46" t="s">
        <v>591</v>
      </c>
    </row>
    <row r="8" spans="1:12" ht="17.25">
      <c r="A8" s="86" t="s">
        <v>232</v>
      </c>
      <c r="B8" s="87" t="s">
        <v>267</v>
      </c>
      <c r="C8" s="89" t="s">
        <v>186</v>
      </c>
      <c r="D8" s="89" t="s">
        <v>510</v>
      </c>
      <c r="E8" s="89" t="s">
        <v>187</v>
      </c>
      <c r="F8" s="89" t="s">
        <v>266</v>
      </c>
    </row>
    <row r="9" spans="1:12">
      <c r="A9" s="111">
        <v>101378</v>
      </c>
      <c r="B9" s="110" t="s">
        <v>649</v>
      </c>
      <c r="C9" s="85">
        <v>1383692</v>
      </c>
      <c r="D9" s="85">
        <v>383174</v>
      </c>
      <c r="E9" s="85">
        <v>107160</v>
      </c>
      <c r="F9" s="85">
        <f t="shared" ref="F9:F10" si="0">SUM(C9:E9)</f>
        <v>1874026</v>
      </c>
      <c r="G9" s="91"/>
      <c r="H9" s="91"/>
      <c r="I9" s="93"/>
      <c r="J9" s="92"/>
      <c r="K9" s="92"/>
      <c r="L9" s="92"/>
    </row>
    <row r="10" spans="1:12">
      <c r="A10" s="111">
        <v>101351</v>
      </c>
      <c r="B10" s="110" t="s">
        <v>650</v>
      </c>
      <c r="C10" s="85">
        <v>888119</v>
      </c>
      <c r="D10" s="85">
        <v>237603</v>
      </c>
      <c r="E10" s="85">
        <v>1099334</v>
      </c>
      <c r="F10" s="85">
        <f t="shared" si="0"/>
        <v>2225056</v>
      </c>
      <c r="G10" s="91"/>
      <c r="H10" s="91"/>
      <c r="I10" s="92"/>
      <c r="J10" s="92"/>
      <c r="K10" s="92"/>
      <c r="L10" s="92"/>
    </row>
    <row r="11" spans="1:12" ht="17.25">
      <c r="A11" s="111">
        <v>101377</v>
      </c>
      <c r="B11" s="110" t="s">
        <v>651</v>
      </c>
      <c r="C11" s="89">
        <v>828936</v>
      </c>
      <c r="D11" s="89">
        <v>305171</v>
      </c>
      <c r="E11" s="89">
        <v>101660</v>
      </c>
      <c r="F11" s="89">
        <f>SUM(C11:E11)</f>
        <v>1235767</v>
      </c>
      <c r="G11" s="91"/>
      <c r="H11" s="91"/>
      <c r="I11" s="92"/>
      <c r="J11" s="92"/>
      <c r="K11" s="92"/>
      <c r="L11" s="92"/>
    </row>
    <row r="12" spans="1:12" ht="17.25">
      <c r="A12" s="94" t="s">
        <v>266</v>
      </c>
      <c r="C12" s="95">
        <f>SUM(C9:C11)</f>
        <v>3100747</v>
      </c>
      <c r="D12" s="95">
        <f>SUM(D9:D11)</f>
        <v>925948</v>
      </c>
      <c r="E12" s="95">
        <f>SUM(E9:E11)</f>
        <v>1308154</v>
      </c>
      <c r="F12" s="95">
        <f>SUM(F9:F11)</f>
        <v>5334849</v>
      </c>
      <c r="G12" s="92"/>
    </row>
    <row r="15" spans="1:12" ht="35.25" customHeight="1">
      <c r="A15" s="238" t="s">
        <v>537</v>
      </c>
      <c r="B15" s="238"/>
      <c r="C15" s="238"/>
      <c r="D15" s="238"/>
      <c r="E15" s="238"/>
      <c r="F15" s="238"/>
    </row>
    <row r="16" spans="1:12">
      <c r="C16" s="96"/>
      <c r="D16" s="96"/>
      <c r="E16" s="96"/>
      <c r="G16" s="85"/>
      <c r="H16" s="85"/>
    </row>
    <row r="17" spans="1:8">
      <c r="C17" s="96"/>
      <c r="D17" s="96"/>
      <c r="E17" s="96"/>
      <c r="G17" s="85"/>
      <c r="H17" s="85"/>
    </row>
    <row r="18" spans="1:8">
      <c r="A18" s="93"/>
      <c r="B18" s="93"/>
      <c r="C18" s="96"/>
      <c r="D18" s="96"/>
      <c r="E18" s="96"/>
      <c r="G18" s="85"/>
      <c r="H18" s="85"/>
    </row>
    <row r="19" spans="1:8">
      <c r="A19" s="110"/>
      <c r="B19" s="110"/>
      <c r="C19" s="110"/>
      <c r="D19" s="110"/>
      <c r="E19" s="110"/>
      <c r="G19" s="85"/>
      <c r="H19" s="85"/>
    </row>
    <row r="20" spans="1:8">
      <c r="A20" s="110"/>
      <c r="B20" s="110"/>
      <c r="C20" s="110"/>
      <c r="D20" s="110"/>
      <c r="E20" s="110"/>
    </row>
    <row r="21" spans="1:8">
      <c r="A21" s="110"/>
      <c r="B21" s="110"/>
      <c r="C21" s="110"/>
      <c r="D21" s="110"/>
      <c r="E21" s="110"/>
    </row>
    <row r="22" spans="1:8" ht="17.25">
      <c r="B22" s="97"/>
    </row>
    <row r="23" spans="1:8" ht="17.25">
      <c r="B23" s="97"/>
      <c r="C23" s="89"/>
      <c r="D23" s="89"/>
    </row>
  </sheetData>
  <mergeCells count="1">
    <mergeCell ref="A15:F15"/>
  </mergeCells>
  <hyperlinks>
    <hyperlink ref="F1" location="'Table of Contents'!A1" display="Back to Front Page"/>
  </hyperlinks>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L23"/>
  <sheetViews>
    <sheetView workbookViewId="0">
      <selection activeCell="I64" sqref="I64"/>
    </sheetView>
  </sheetViews>
  <sheetFormatPr defaultColWidth="9.140625" defaultRowHeight="15"/>
  <cols>
    <col min="1" max="1" width="7.85546875" style="46" bestFit="1" customWidth="1"/>
    <col min="2" max="2" width="29.42578125" style="76" bestFit="1" customWidth="1"/>
    <col min="3" max="6" width="18.7109375" style="85" customWidth="1"/>
    <col min="7" max="7" width="18.85546875" style="76" customWidth="1"/>
    <col min="8" max="8" width="11" style="76" customWidth="1"/>
    <col min="9" max="16384" width="9.140625" style="76"/>
  </cols>
  <sheetData>
    <row r="1" spans="1:12">
      <c r="A1" s="46" t="s">
        <v>293</v>
      </c>
      <c r="F1" s="6" t="s">
        <v>301</v>
      </c>
    </row>
    <row r="2" spans="1:12">
      <c r="A2" s="46" t="s">
        <v>359</v>
      </c>
      <c r="F2" s="76"/>
    </row>
    <row r="3" spans="1:12">
      <c r="A3" s="46" t="s">
        <v>274</v>
      </c>
      <c r="F3" s="76"/>
    </row>
    <row r="4" spans="1:12">
      <c r="A4" s="46" t="s">
        <v>294</v>
      </c>
      <c r="F4" s="76"/>
    </row>
    <row r="5" spans="1:12">
      <c r="A5" s="46" t="s">
        <v>591</v>
      </c>
    </row>
    <row r="8" spans="1:12" ht="17.25">
      <c r="A8" s="86" t="s">
        <v>232</v>
      </c>
      <c r="B8" s="87" t="s">
        <v>267</v>
      </c>
      <c r="C8" s="88" t="s">
        <v>186</v>
      </c>
      <c r="D8" s="88" t="s">
        <v>510</v>
      </c>
      <c r="E8" s="88" t="s">
        <v>187</v>
      </c>
      <c r="F8" s="89" t="s">
        <v>266</v>
      </c>
    </row>
    <row r="9" spans="1:12">
      <c r="A9" s="112">
        <v>101397</v>
      </c>
      <c r="B9" s="108" t="s">
        <v>433</v>
      </c>
      <c r="C9" s="109">
        <v>0</v>
      </c>
      <c r="D9" s="109">
        <v>0</v>
      </c>
      <c r="E9" s="109">
        <v>2029447</v>
      </c>
      <c r="F9" s="85">
        <f t="shared" ref="F9" si="0">SUM(C9:E9)</f>
        <v>2029447</v>
      </c>
      <c r="G9" s="91"/>
      <c r="H9" s="91"/>
      <c r="I9" s="93"/>
      <c r="J9" s="92"/>
      <c r="K9" s="92"/>
      <c r="L9" s="92"/>
    </row>
    <row r="10" spans="1:12">
      <c r="A10" s="112">
        <v>100163</v>
      </c>
      <c r="B10" s="108" t="s">
        <v>3</v>
      </c>
      <c r="C10" s="109">
        <v>1949137</v>
      </c>
      <c r="D10" s="109">
        <v>524025</v>
      </c>
      <c r="E10" s="109">
        <f>986384-1</f>
        <v>986383</v>
      </c>
      <c r="F10" s="85">
        <f>SUM(C10:E10)</f>
        <v>3459545</v>
      </c>
      <c r="G10" s="91"/>
      <c r="H10" s="91"/>
      <c r="I10" s="93"/>
      <c r="J10" s="92"/>
      <c r="K10" s="92"/>
      <c r="L10" s="92"/>
    </row>
    <row r="11" spans="1:12" ht="17.25">
      <c r="A11" s="112">
        <v>101097</v>
      </c>
      <c r="B11" s="108" t="s">
        <v>88</v>
      </c>
      <c r="C11" s="88">
        <v>665652</v>
      </c>
      <c r="D11" s="88">
        <v>176854</v>
      </c>
      <c r="E11" s="88">
        <v>-853650</v>
      </c>
      <c r="F11" s="89">
        <f>SUM(C11:E11)</f>
        <v>-11144</v>
      </c>
      <c r="G11" s="91"/>
      <c r="H11" s="91"/>
      <c r="I11" s="92"/>
      <c r="J11" s="92"/>
      <c r="K11" s="92"/>
      <c r="L11" s="92"/>
    </row>
    <row r="12" spans="1:12" ht="17.25">
      <c r="A12" s="94" t="s">
        <v>266</v>
      </c>
      <c r="C12" s="95">
        <f>SUM(C9:C11)</f>
        <v>2614789</v>
      </c>
      <c r="D12" s="95">
        <f>SUM(D9:D11)</f>
        <v>700879</v>
      </c>
      <c r="E12" s="95">
        <f>SUM(E9:E11)</f>
        <v>2162180</v>
      </c>
      <c r="F12" s="95">
        <f>SUM(F9:F11)</f>
        <v>5477848</v>
      </c>
      <c r="G12" s="92"/>
    </row>
    <row r="15" spans="1:12" ht="35.25" customHeight="1">
      <c r="A15" s="238" t="s">
        <v>537</v>
      </c>
      <c r="B15" s="238"/>
      <c r="C15" s="238"/>
      <c r="D15" s="238"/>
      <c r="E15" s="238"/>
      <c r="F15" s="238"/>
    </row>
    <row r="16" spans="1:12">
      <c r="C16" s="96"/>
      <c r="D16" s="96"/>
      <c r="E16" s="96"/>
      <c r="G16" s="85"/>
      <c r="H16" s="85"/>
    </row>
    <row r="17" spans="1:8">
      <c r="C17" s="96"/>
      <c r="D17" s="96"/>
      <c r="E17" s="96"/>
      <c r="G17" s="85"/>
      <c r="H17" s="85"/>
    </row>
    <row r="18" spans="1:8">
      <c r="A18" s="93"/>
      <c r="B18" s="93"/>
      <c r="C18" s="96"/>
      <c r="D18" s="96"/>
      <c r="E18" s="96"/>
      <c r="G18" s="85"/>
      <c r="H18" s="85"/>
    </row>
    <row r="19" spans="1:8">
      <c r="A19" s="93"/>
      <c r="B19" s="93"/>
      <c r="C19" s="96"/>
      <c r="D19" s="96"/>
      <c r="E19" s="96"/>
      <c r="G19" s="85"/>
      <c r="H19" s="85"/>
    </row>
    <row r="22" spans="1:8" ht="17.25">
      <c r="B22" s="97"/>
    </row>
    <row r="23" spans="1:8" ht="17.25">
      <c r="B23" s="97"/>
      <c r="C23" s="89"/>
      <c r="D23" s="89"/>
    </row>
  </sheetData>
  <mergeCells count="1">
    <mergeCell ref="A15:F15"/>
  </mergeCells>
  <phoneticPr fontId="42" type="noConversion"/>
  <hyperlinks>
    <hyperlink ref="F1" location="'Table of Contents'!A1" display="Back to Front Page"/>
  </hyperlinks>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L66"/>
  <sheetViews>
    <sheetView topLeftCell="A30" workbookViewId="0">
      <selection activeCell="I64" sqref="I64"/>
    </sheetView>
  </sheetViews>
  <sheetFormatPr defaultColWidth="9.140625" defaultRowHeight="15"/>
  <cols>
    <col min="1" max="1" width="7.85546875" style="46" customWidth="1"/>
    <col min="2" max="2" width="36.28515625" style="76" bestFit="1" customWidth="1"/>
    <col min="3" max="6" width="18.7109375" style="85" customWidth="1"/>
    <col min="7" max="7" width="32.28515625" style="76" bestFit="1" customWidth="1"/>
    <col min="8" max="8" width="13.42578125" style="76" customWidth="1"/>
    <col min="9" max="9" width="11.42578125" style="76" customWidth="1"/>
    <col min="10" max="10" width="11.5703125" style="76" customWidth="1"/>
    <col min="11" max="11" width="11.7109375" style="76" customWidth="1"/>
    <col min="12" max="12" width="12.85546875" style="76" customWidth="1"/>
    <col min="13" max="17" width="9.140625" style="76" customWidth="1"/>
    <col min="18" max="16384" width="9.140625" style="76"/>
  </cols>
  <sheetData>
    <row r="1" spans="1:12">
      <c r="A1" s="46" t="s">
        <v>293</v>
      </c>
      <c r="F1" s="115" t="s">
        <v>301</v>
      </c>
    </row>
    <row r="2" spans="1:12">
      <c r="A2" s="46" t="s">
        <v>359</v>
      </c>
      <c r="F2" s="76"/>
    </row>
    <row r="3" spans="1:12">
      <c r="A3" s="46" t="s">
        <v>274</v>
      </c>
      <c r="F3" s="76"/>
    </row>
    <row r="4" spans="1:12">
      <c r="A4" s="46" t="s">
        <v>299</v>
      </c>
    </row>
    <row r="5" spans="1:12">
      <c r="A5" s="46" t="s">
        <v>591</v>
      </c>
    </row>
    <row r="8" spans="1:12" ht="17.25">
      <c r="A8" s="86" t="s">
        <v>232</v>
      </c>
      <c r="B8" s="87" t="s">
        <v>267</v>
      </c>
      <c r="C8" s="88" t="s">
        <v>186</v>
      </c>
      <c r="D8" s="88" t="s">
        <v>510</v>
      </c>
      <c r="E8" s="88" t="s">
        <v>187</v>
      </c>
      <c r="F8" s="89" t="s">
        <v>266</v>
      </c>
    </row>
    <row r="9" spans="1:12">
      <c r="A9" s="116">
        <v>101393</v>
      </c>
      <c r="B9" s="117" t="s">
        <v>466</v>
      </c>
      <c r="C9" s="118">
        <v>299115</v>
      </c>
      <c r="D9" s="118">
        <v>0</v>
      </c>
      <c r="E9" s="118">
        <v>14853</v>
      </c>
      <c r="F9" s="118">
        <f>SUM(C9:E9)</f>
        <v>313968</v>
      </c>
      <c r="G9" s="91"/>
      <c r="H9" s="91"/>
      <c r="I9" s="92"/>
      <c r="J9" s="92"/>
      <c r="K9" s="92"/>
      <c r="L9" s="92"/>
    </row>
    <row r="10" spans="1:12">
      <c r="A10" s="116">
        <v>101338</v>
      </c>
      <c r="B10" s="117" t="s">
        <v>463</v>
      </c>
      <c r="C10" s="118">
        <v>176689</v>
      </c>
      <c r="D10" s="118">
        <v>0</v>
      </c>
      <c r="E10" s="118">
        <v>20230</v>
      </c>
      <c r="F10" s="118">
        <f t="shared" ref="F10:F61" si="0">SUM(C10:E10)</f>
        <v>196919</v>
      </c>
      <c r="G10" s="91"/>
      <c r="H10" s="91"/>
      <c r="I10" s="92"/>
      <c r="J10" s="92"/>
      <c r="K10" s="92"/>
      <c r="L10" s="92"/>
    </row>
    <row r="11" spans="1:12">
      <c r="A11" s="116">
        <v>100331</v>
      </c>
      <c r="B11" s="117" t="s">
        <v>60</v>
      </c>
      <c r="C11" s="118">
        <v>163637</v>
      </c>
      <c r="D11" s="118">
        <v>0</v>
      </c>
      <c r="E11" s="118">
        <v>9905</v>
      </c>
      <c r="F11" s="118">
        <f t="shared" si="0"/>
        <v>173542</v>
      </c>
      <c r="G11" s="91"/>
      <c r="H11" s="91"/>
      <c r="I11" s="92"/>
      <c r="J11" s="92"/>
      <c r="K11" s="92"/>
      <c r="L11" s="92"/>
    </row>
    <row r="12" spans="1:12">
      <c r="A12" s="116">
        <v>101205</v>
      </c>
      <c r="B12" s="117" t="s">
        <v>115</v>
      </c>
      <c r="C12" s="118">
        <v>438157</v>
      </c>
      <c r="D12" s="118">
        <v>0</v>
      </c>
      <c r="E12" s="118">
        <v>992050</v>
      </c>
      <c r="F12" s="118">
        <f t="shared" si="0"/>
        <v>1430207</v>
      </c>
      <c r="G12" s="91"/>
      <c r="H12" s="91"/>
      <c r="I12" s="92"/>
      <c r="J12" s="92"/>
      <c r="K12" s="92"/>
      <c r="L12" s="92"/>
    </row>
    <row r="13" spans="1:12">
      <c r="A13" s="116">
        <v>101386</v>
      </c>
      <c r="B13" s="117" t="s">
        <v>467</v>
      </c>
      <c r="C13" s="118">
        <v>97366</v>
      </c>
      <c r="D13" s="118">
        <v>0</v>
      </c>
      <c r="E13" s="118">
        <v>0</v>
      </c>
      <c r="F13" s="118">
        <f t="shared" si="0"/>
        <v>97366</v>
      </c>
      <c r="G13" s="91"/>
      <c r="H13" s="91"/>
      <c r="I13" s="92"/>
      <c r="J13" s="92"/>
      <c r="K13" s="92"/>
      <c r="L13" s="92"/>
    </row>
    <row r="14" spans="1:12">
      <c r="A14" s="116">
        <v>100252</v>
      </c>
      <c r="B14" s="117" t="s">
        <v>27</v>
      </c>
      <c r="C14" s="118">
        <v>362412</v>
      </c>
      <c r="D14" s="118">
        <v>26200</v>
      </c>
      <c r="E14" s="118">
        <v>27617</v>
      </c>
      <c r="F14" s="118">
        <f t="shared" si="0"/>
        <v>416229</v>
      </c>
      <c r="G14" s="91"/>
      <c r="H14" s="91"/>
      <c r="I14" s="92"/>
      <c r="J14" s="92"/>
      <c r="K14" s="92"/>
      <c r="L14" s="92"/>
    </row>
    <row r="15" spans="1:12">
      <c r="A15" s="116">
        <v>101316</v>
      </c>
      <c r="B15" s="117" t="s">
        <v>620</v>
      </c>
      <c r="C15" s="118">
        <v>174352</v>
      </c>
      <c r="D15" s="118">
        <v>0</v>
      </c>
      <c r="E15" s="118">
        <v>5000</v>
      </c>
      <c r="F15" s="118">
        <f>SUM(C15:E15)</f>
        <v>179352</v>
      </c>
      <c r="G15" s="91"/>
      <c r="H15" s="91"/>
      <c r="I15" s="92"/>
      <c r="J15" s="92"/>
      <c r="K15" s="92"/>
      <c r="L15" s="92"/>
    </row>
    <row r="16" spans="1:12">
      <c r="A16" s="116">
        <v>100192</v>
      </c>
      <c r="B16" s="117" t="s">
        <v>8</v>
      </c>
      <c r="C16" s="118">
        <v>28439</v>
      </c>
      <c r="D16" s="118">
        <v>0</v>
      </c>
      <c r="E16" s="118">
        <v>14500</v>
      </c>
      <c r="F16" s="118">
        <f t="shared" si="0"/>
        <v>42939</v>
      </c>
      <c r="G16" s="91"/>
      <c r="H16" s="91"/>
      <c r="I16" s="92"/>
      <c r="J16" s="92"/>
      <c r="K16" s="92"/>
      <c r="L16" s="92"/>
    </row>
    <row r="17" spans="1:12">
      <c r="A17" s="116">
        <v>101020</v>
      </c>
      <c r="B17" s="117" t="s">
        <v>75</v>
      </c>
      <c r="C17" s="118">
        <v>77996</v>
      </c>
      <c r="D17" s="118">
        <v>0</v>
      </c>
      <c r="E17" s="118">
        <v>174605</v>
      </c>
      <c r="F17" s="118">
        <f t="shared" si="0"/>
        <v>252601</v>
      </c>
      <c r="G17" s="91"/>
      <c r="H17" s="91"/>
      <c r="I17" s="92"/>
      <c r="J17" s="92"/>
      <c r="K17" s="92"/>
      <c r="L17" s="92"/>
    </row>
    <row r="18" spans="1:12">
      <c r="A18" s="116">
        <v>101098</v>
      </c>
      <c r="B18" s="117" t="s">
        <v>89</v>
      </c>
      <c r="C18" s="118">
        <v>191937</v>
      </c>
      <c r="D18" s="118">
        <v>0</v>
      </c>
      <c r="E18" s="118">
        <v>22476</v>
      </c>
      <c r="F18" s="118">
        <f t="shared" si="0"/>
        <v>214413</v>
      </c>
      <c r="G18" s="91"/>
      <c r="H18" s="91"/>
      <c r="I18" s="92"/>
      <c r="J18" s="92"/>
      <c r="K18" s="92"/>
      <c r="L18" s="92"/>
    </row>
    <row r="19" spans="1:12">
      <c r="A19" s="116">
        <v>101376</v>
      </c>
      <c r="B19" s="117" t="s">
        <v>178</v>
      </c>
      <c r="C19" s="118">
        <v>0</v>
      </c>
      <c r="D19" s="118">
        <v>0</v>
      </c>
      <c r="E19" s="118">
        <v>100000</v>
      </c>
      <c r="F19" s="118">
        <f t="shared" si="0"/>
        <v>100000</v>
      </c>
      <c r="G19" s="91"/>
      <c r="H19" s="91"/>
      <c r="I19" s="93"/>
      <c r="J19" s="92"/>
      <c r="K19" s="92"/>
      <c r="L19" s="92"/>
    </row>
    <row r="20" spans="1:12">
      <c r="A20" s="116">
        <v>100438</v>
      </c>
      <c r="B20" s="117" t="s">
        <v>160</v>
      </c>
      <c r="C20" s="118">
        <v>440531</v>
      </c>
      <c r="D20" s="118">
        <v>0</v>
      </c>
      <c r="E20" s="118">
        <v>54604</v>
      </c>
      <c r="F20" s="118">
        <f t="shared" si="0"/>
        <v>495135</v>
      </c>
      <c r="G20" s="91"/>
      <c r="H20" s="91"/>
      <c r="I20" s="92"/>
      <c r="J20" s="92"/>
      <c r="K20" s="92"/>
      <c r="L20" s="92"/>
    </row>
    <row r="21" spans="1:12">
      <c r="A21" s="116">
        <v>101416</v>
      </c>
      <c r="B21" s="117" t="s">
        <v>621</v>
      </c>
      <c r="C21" s="118">
        <v>534818</v>
      </c>
      <c r="D21" s="118">
        <v>0</v>
      </c>
      <c r="E21" s="118">
        <v>215182</v>
      </c>
      <c r="F21" s="118">
        <f t="shared" si="0"/>
        <v>750000</v>
      </c>
      <c r="G21" s="91"/>
      <c r="H21" s="91"/>
      <c r="I21" s="92"/>
      <c r="J21" s="92"/>
      <c r="K21" s="92"/>
      <c r="L21" s="92"/>
    </row>
    <row r="22" spans="1:12">
      <c r="A22" s="116">
        <v>101146</v>
      </c>
      <c r="B22" s="117" t="s">
        <v>464</v>
      </c>
      <c r="C22" s="118">
        <v>559077</v>
      </c>
      <c r="D22" s="118">
        <v>19136</v>
      </c>
      <c r="E22" s="118">
        <v>44374</v>
      </c>
      <c r="F22" s="118">
        <f t="shared" si="0"/>
        <v>622587</v>
      </c>
      <c r="G22" s="91"/>
      <c r="H22" s="91"/>
      <c r="I22" s="92"/>
      <c r="J22" s="92"/>
      <c r="K22" s="92"/>
      <c r="L22" s="92"/>
    </row>
    <row r="23" spans="1:12">
      <c r="A23" s="116">
        <v>100310</v>
      </c>
      <c r="B23" s="117" t="s">
        <v>51</v>
      </c>
      <c r="C23" s="118">
        <v>226954</v>
      </c>
      <c r="D23" s="118">
        <v>0</v>
      </c>
      <c r="E23" s="118">
        <v>9907</v>
      </c>
      <c r="F23" s="118">
        <f t="shared" si="0"/>
        <v>236861</v>
      </c>
      <c r="G23" s="91"/>
      <c r="H23" s="91"/>
      <c r="I23" s="92"/>
      <c r="J23" s="92"/>
      <c r="K23" s="92"/>
      <c r="L23" s="92"/>
    </row>
    <row r="24" spans="1:12">
      <c r="A24" s="116">
        <v>101189</v>
      </c>
      <c r="B24" s="117" t="s">
        <v>108</v>
      </c>
      <c r="C24" s="118">
        <v>167615</v>
      </c>
      <c r="D24" s="118">
        <v>9524</v>
      </c>
      <c r="E24" s="118">
        <v>53715</v>
      </c>
      <c r="F24" s="118">
        <f t="shared" si="0"/>
        <v>230854</v>
      </c>
      <c r="G24" s="91"/>
      <c r="H24" s="91"/>
      <c r="I24" s="92"/>
      <c r="J24" s="92"/>
      <c r="K24" s="92"/>
      <c r="L24" s="92"/>
    </row>
    <row r="25" spans="1:12">
      <c r="A25" s="116">
        <v>101135</v>
      </c>
      <c r="B25" s="117" t="s">
        <v>468</v>
      </c>
      <c r="C25" s="118">
        <v>103219</v>
      </c>
      <c r="D25" s="118">
        <v>0</v>
      </c>
      <c r="E25" s="118">
        <v>0</v>
      </c>
      <c r="F25" s="118">
        <f t="shared" si="0"/>
        <v>103219</v>
      </c>
      <c r="G25" s="91"/>
      <c r="H25" s="91"/>
      <c r="I25" s="92"/>
      <c r="J25" s="92"/>
      <c r="K25" s="92"/>
      <c r="L25" s="92"/>
    </row>
    <row r="26" spans="1:12">
      <c r="A26" s="116">
        <v>100207</v>
      </c>
      <c r="B26" s="117" t="s">
        <v>12</v>
      </c>
      <c r="C26" s="118">
        <v>32977</v>
      </c>
      <c r="D26" s="118">
        <v>0</v>
      </c>
      <c r="E26" s="118">
        <v>24648</v>
      </c>
      <c r="F26" s="118">
        <f t="shared" si="0"/>
        <v>57625</v>
      </c>
      <c r="G26" s="91"/>
      <c r="H26" s="91"/>
      <c r="I26" s="92"/>
      <c r="J26" s="92"/>
      <c r="K26" s="92"/>
      <c r="L26" s="92"/>
    </row>
    <row r="27" spans="1:12">
      <c r="A27" s="116">
        <v>100322</v>
      </c>
      <c r="B27" s="117" t="s">
        <v>57</v>
      </c>
      <c r="C27" s="118">
        <v>0</v>
      </c>
      <c r="D27" s="118">
        <v>0</v>
      </c>
      <c r="E27" s="118">
        <v>27500</v>
      </c>
      <c r="F27" s="118">
        <f t="shared" si="0"/>
        <v>27500</v>
      </c>
      <c r="G27" s="91"/>
      <c r="H27" s="91"/>
      <c r="I27" s="93"/>
      <c r="J27" s="92"/>
      <c r="K27" s="92"/>
      <c r="L27" s="92"/>
    </row>
    <row r="28" spans="1:12">
      <c r="A28" s="116">
        <v>101129</v>
      </c>
      <c r="B28" s="117" t="s">
        <v>492</v>
      </c>
      <c r="C28" s="118">
        <v>135660</v>
      </c>
      <c r="D28" s="118">
        <v>167593</v>
      </c>
      <c r="E28" s="118">
        <v>24660</v>
      </c>
      <c r="F28" s="118">
        <f t="shared" si="0"/>
        <v>327913</v>
      </c>
      <c r="G28" s="91"/>
      <c r="H28" s="91"/>
      <c r="I28" s="92"/>
      <c r="J28" s="92"/>
      <c r="K28" s="92"/>
      <c r="L28" s="92"/>
    </row>
    <row r="29" spans="1:12">
      <c r="A29" s="116">
        <v>101194</v>
      </c>
      <c r="B29" s="117" t="s">
        <v>109</v>
      </c>
      <c r="C29" s="118">
        <v>574483</v>
      </c>
      <c r="D29" s="118">
        <v>17200</v>
      </c>
      <c r="E29" s="118">
        <v>161374</v>
      </c>
      <c r="F29" s="118">
        <f t="shared" si="0"/>
        <v>753057</v>
      </c>
      <c r="G29" s="91"/>
      <c r="H29" s="91"/>
      <c r="I29" s="92"/>
      <c r="J29" s="92"/>
      <c r="K29" s="92"/>
      <c r="L29" s="92"/>
    </row>
    <row r="30" spans="1:12">
      <c r="A30" s="116">
        <v>101289</v>
      </c>
      <c r="B30" s="117" t="s">
        <v>179</v>
      </c>
      <c r="C30" s="118">
        <v>0</v>
      </c>
      <c r="D30" s="118">
        <v>0</v>
      </c>
      <c r="E30" s="118">
        <v>128800</v>
      </c>
      <c r="F30" s="118">
        <f t="shared" si="0"/>
        <v>128800</v>
      </c>
      <c r="G30" s="91"/>
      <c r="H30" s="91"/>
      <c r="I30" s="93"/>
      <c r="J30" s="92"/>
      <c r="K30" s="92"/>
      <c r="L30" s="92"/>
    </row>
    <row r="31" spans="1:12">
      <c r="A31" s="116">
        <v>101337</v>
      </c>
      <c r="B31" s="117" t="s">
        <v>164</v>
      </c>
      <c r="C31" s="118">
        <v>281907</v>
      </c>
      <c r="D31" s="118">
        <v>0</v>
      </c>
      <c r="E31" s="118">
        <v>172796</v>
      </c>
      <c r="F31" s="118">
        <f t="shared" si="0"/>
        <v>454703</v>
      </c>
      <c r="G31" s="91"/>
      <c r="H31" s="91"/>
      <c r="I31" s="92"/>
      <c r="J31" s="92"/>
      <c r="K31" s="92"/>
      <c r="L31" s="92"/>
    </row>
    <row r="32" spans="1:12">
      <c r="A32" s="116">
        <v>100181</v>
      </c>
      <c r="B32" s="117" t="s">
        <v>6</v>
      </c>
      <c r="C32" s="118">
        <v>1047878</v>
      </c>
      <c r="D32" s="118">
        <v>27846</v>
      </c>
      <c r="E32" s="118">
        <v>32403</v>
      </c>
      <c r="F32" s="118">
        <f t="shared" si="0"/>
        <v>1108127</v>
      </c>
      <c r="G32" s="91"/>
      <c r="H32" s="91"/>
      <c r="I32" s="92"/>
      <c r="J32" s="92"/>
      <c r="K32" s="92"/>
      <c r="L32" s="92"/>
    </row>
    <row r="33" spans="1:12">
      <c r="A33" s="116">
        <v>101191</v>
      </c>
      <c r="B33" s="117" t="s">
        <v>471</v>
      </c>
      <c r="C33" s="118">
        <v>28522</v>
      </c>
      <c r="D33" s="118">
        <v>0</v>
      </c>
      <c r="E33" s="118">
        <v>0</v>
      </c>
      <c r="F33" s="118">
        <f t="shared" si="0"/>
        <v>28522</v>
      </c>
      <c r="G33" s="91"/>
      <c r="H33" s="91"/>
      <c r="I33" s="92"/>
      <c r="J33" s="92"/>
      <c r="K33" s="92"/>
      <c r="L33" s="92"/>
    </row>
    <row r="34" spans="1:12">
      <c r="A34" s="116">
        <v>100206</v>
      </c>
      <c r="B34" s="117" t="s">
        <v>10</v>
      </c>
      <c r="C34" s="118">
        <v>0</v>
      </c>
      <c r="D34" s="118">
        <v>0</v>
      </c>
      <c r="E34" s="118">
        <v>853358</v>
      </c>
      <c r="F34" s="118">
        <f t="shared" si="0"/>
        <v>853358</v>
      </c>
      <c r="G34" s="91"/>
      <c r="H34" s="91"/>
      <c r="I34" s="93"/>
      <c r="J34" s="92"/>
      <c r="K34" s="92"/>
      <c r="L34" s="92"/>
    </row>
    <row r="35" spans="1:12">
      <c r="A35" s="116">
        <v>101227</v>
      </c>
      <c r="B35" s="117" t="s">
        <v>123</v>
      </c>
      <c r="C35" s="118">
        <v>0</v>
      </c>
      <c r="D35" s="118">
        <v>0</v>
      </c>
      <c r="E35" s="118">
        <v>1029466</v>
      </c>
      <c r="F35" s="118">
        <f t="shared" si="0"/>
        <v>1029466</v>
      </c>
      <c r="G35" s="91"/>
      <c r="H35" s="91"/>
      <c r="I35" s="93"/>
      <c r="J35" s="92"/>
      <c r="K35" s="92"/>
      <c r="L35" s="92"/>
    </row>
    <row r="36" spans="1:12">
      <c r="A36" s="116">
        <v>101369</v>
      </c>
      <c r="B36" s="117" t="s">
        <v>185</v>
      </c>
      <c r="C36" s="118">
        <v>0</v>
      </c>
      <c r="D36" s="118">
        <v>0</v>
      </c>
      <c r="E36" s="118">
        <v>1662581</v>
      </c>
      <c r="F36" s="118">
        <f t="shared" si="0"/>
        <v>1662581</v>
      </c>
      <c r="G36" s="91"/>
      <c r="H36" s="91"/>
      <c r="I36" s="93"/>
      <c r="J36" s="92"/>
      <c r="K36" s="92"/>
      <c r="L36" s="92"/>
    </row>
    <row r="37" spans="1:12">
      <c r="A37" s="116">
        <v>101197</v>
      </c>
      <c r="B37" s="117" t="s">
        <v>112</v>
      </c>
      <c r="C37" s="118">
        <v>0</v>
      </c>
      <c r="D37" s="118">
        <v>0</v>
      </c>
      <c r="E37" s="118">
        <v>4898872</v>
      </c>
      <c r="F37" s="118">
        <f t="shared" si="0"/>
        <v>4898872</v>
      </c>
      <c r="G37" s="91"/>
      <c r="H37" s="91"/>
      <c r="I37" s="93"/>
      <c r="J37" s="92"/>
      <c r="K37" s="92"/>
      <c r="L37" s="92"/>
    </row>
    <row r="38" spans="1:12">
      <c r="A38" s="116">
        <v>100340</v>
      </c>
      <c r="B38" s="117" t="s">
        <v>61</v>
      </c>
      <c r="C38" s="118">
        <v>661552</v>
      </c>
      <c r="D38" s="118">
        <v>0</v>
      </c>
      <c r="E38" s="118">
        <v>36203</v>
      </c>
      <c r="F38" s="118">
        <f t="shared" si="0"/>
        <v>697755</v>
      </c>
      <c r="G38" s="91"/>
      <c r="H38" s="91"/>
      <c r="I38" s="92"/>
      <c r="J38" s="92"/>
      <c r="K38" s="92"/>
      <c r="L38" s="92"/>
    </row>
    <row r="39" spans="1:12">
      <c r="A39" s="116">
        <v>100193</v>
      </c>
      <c r="B39" s="117" t="s">
        <v>9</v>
      </c>
      <c r="C39" s="118">
        <v>29039</v>
      </c>
      <c r="D39" s="118">
        <v>0</v>
      </c>
      <c r="E39" s="118">
        <v>17071</v>
      </c>
      <c r="F39" s="118">
        <f t="shared" si="0"/>
        <v>46110</v>
      </c>
      <c r="G39" s="91"/>
      <c r="H39" s="91"/>
      <c r="I39" s="92"/>
      <c r="J39" s="92"/>
      <c r="K39" s="92"/>
      <c r="L39" s="92"/>
    </row>
    <row r="40" spans="1:12">
      <c r="A40" s="116">
        <v>101050</v>
      </c>
      <c r="B40" s="117" t="s">
        <v>605</v>
      </c>
      <c r="C40" s="118">
        <v>75973</v>
      </c>
      <c r="D40" s="118">
        <v>20796</v>
      </c>
      <c r="E40" s="118">
        <v>22295</v>
      </c>
      <c r="F40" s="118">
        <f>SUM(C40:E40)</f>
        <v>119064</v>
      </c>
      <c r="G40" s="91"/>
      <c r="H40" s="91"/>
      <c r="I40" s="92"/>
      <c r="J40" s="92"/>
      <c r="K40" s="92"/>
      <c r="L40" s="92"/>
    </row>
    <row r="41" spans="1:12">
      <c r="A41" s="116">
        <v>101112</v>
      </c>
      <c r="B41" s="117" t="s">
        <v>176</v>
      </c>
      <c r="C41" s="118">
        <v>422040</v>
      </c>
      <c r="D41" s="118">
        <v>0</v>
      </c>
      <c r="E41" s="118">
        <v>78960</v>
      </c>
      <c r="F41" s="118">
        <f t="shared" si="0"/>
        <v>501000</v>
      </c>
      <c r="G41" s="91"/>
      <c r="H41" s="91"/>
      <c r="I41" s="92"/>
      <c r="J41" s="92"/>
      <c r="K41" s="92"/>
      <c r="L41" s="92"/>
    </row>
    <row r="42" spans="1:12">
      <c r="A42" s="116">
        <v>101113</v>
      </c>
      <c r="B42" s="117" t="s">
        <v>177</v>
      </c>
      <c r="C42" s="118">
        <v>200000</v>
      </c>
      <c r="D42" s="118">
        <v>0</v>
      </c>
      <c r="E42" s="118">
        <v>84600</v>
      </c>
      <c r="F42" s="118">
        <f t="shared" si="0"/>
        <v>284600</v>
      </c>
      <c r="G42" s="91"/>
      <c r="H42" s="91"/>
      <c r="I42" s="92"/>
      <c r="J42" s="92"/>
      <c r="K42" s="92"/>
      <c r="L42" s="92"/>
    </row>
    <row r="43" spans="1:12">
      <c r="A43" s="116">
        <v>100323</v>
      </c>
      <c r="B43" s="117" t="s">
        <v>606</v>
      </c>
      <c r="C43" s="118">
        <v>874142</v>
      </c>
      <c r="D43" s="118">
        <v>20726</v>
      </c>
      <c r="E43" s="118">
        <v>120778</v>
      </c>
      <c r="F43" s="118">
        <f t="shared" si="0"/>
        <v>1015646</v>
      </c>
      <c r="G43" s="91"/>
      <c r="H43" s="91"/>
      <c r="I43" s="92"/>
      <c r="J43" s="92"/>
      <c r="K43" s="92"/>
      <c r="L43" s="92"/>
    </row>
    <row r="44" spans="1:12">
      <c r="A44" s="116">
        <v>100208</v>
      </c>
      <c r="B44" s="117" t="s">
        <v>13</v>
      </c>
      <c r="C44" s="118">
        <v>0</v>
      </c>
      <c r="D44" s="118">
        <v>0</v>
      </c>
      <c r="E44" s="118">
        <v>136554</v>
      </c>
      <c r="F44" s="118">
        <f t="shared" si="0"/>
        <v>136554</v>
      </c>
      <c r="G44" s="91"/>
      <c r="H44" s="91"/>
      <c r="I44" s="93"/>
      <c r="J44" s="92"/>
      <c r="K44" s="92"/>
      <c r="L44" s="92"/>
    </row>
    <row r="45" spans="1:12">
      <c r="A45" s="116">
        <v>100301</v>
      </c>
      <c r="B45" s="117" t="s">
        <v>11</v>
      </c>
      <c r="C45" s="118">
        <v>1247004</v>
      </c>
      <c r="D45" s="118">
        <v>0</v>
      </c>
      <c r="E45" s="118">
        <f>277002-2</f>
        <v>277000</v>
      </c>
      <c r="F45" s="118">
        <f>SUM(C45:E45)</f>
        <v>1524004</v>
      </c>
      <c r="G45" s="91"/>
      <c r="H45" s="91"/>
      <c r="I45" s="92"/>
      <c r="J45" s="92"/>
      <c r="K45" s="92"/>
      <c r="L45" s="92"/>
    </row>
    <row r="46" spans="1:12">
      <c r="A46" s="116">
        <v>101358</v>
      </c>
      <c r="B46" s="117" t="s">
        <v>469</v>
      </c>
      <c r="C46" s="118">
        <v>236413</v>
      </c>
      <c r="D46" s="118">
        <v>0</v>
      </c>
      <c r="E46" s="118">
        <v>21289</v>
      </c>
      <c r="F46" s="118">
        <f t="shared" si="0"/>
        <v>257702</v>
      </c>
      <c r="G46" s="91"/>
      <c r="H46" s="91"/>
      <c r="I46" s="92"/>
      <c r="J46" s="92"/>
      <c r="K46" s="92"/>
      <c r="L46" s="92"/>
    </row>
    <row r="47" spans="1:12">
      <c r="A47" s="116">
        <v>101122</v>
      </c>
      <c r="B47" s="117" t="s">
        <v>536</v>
      </c>
      <c r="C47" s="118">
        <v>1313228</v>
      </c>
      <c r="D47" s="118">
        <v>419901</v>
      </c>
      <c r="E47" s="118">
        <v>5575</v>
      </c>
      <c r="F47" s="118">
        <f t="shared" si="0"/>
        <v>1738704</v>
      </c>
      <c r="G47" s="91"/>
      <c r="H47" s="91"/>
      <c r="I47" s="92"/>
      <c r="J47" s="92"/>
      <c r="K47" s="92"/>
      <c r="L47" s="92"/>
    </row>
    <row r="48" spans="1:12">
      <c r="A48" s="116">
        <v>100297</v>
      </c>
      <c r="B48" s="117" t="s">
        <v>46</v>
      </c>
      <c r="C48" s="118">
        <v>509225</v>
      </c>
      <c r="D48" s="118">
        <v>0</v>
      </c>
      <c r="E48" s="118">
        <v>32575</v>
      </c>
      <c r="F48" s="118">
        <f t="shared" si="0"/>
        <v>541800</v>
      </c>
      <c r="G48" s="91"/>
      <c r="H48" s="91"/>
      <c r="I48" s="92"/>
      <c r="J48" s="92"/>
      <c r="K48" s="92"/>
      <c r="L48" s="92"/>
    </row>
    <row r="49" spans="1:12">
      <c r="A49" s="116">
        <v>101313</v>
      </c>
      <c r="B49" s="117" t="s">
        <v>196</v>
      </c>
      <c r="C49" s="118">
        <v>395592</v>
      </c>
      <c r="D49" s="118">
        <v>28911</v>
      </c>
      <c r="E49" s="118">
        <v>397000</v>
      </c>
      <c r="F49" s="118">
        <f t="shared" si="0"/>
        <v>821503</v>
      </c>
      <c r="G49" s="91"/>
      <c r="H49" s="91"/>
      <c r="I49" s="92"/>
      <c r="J49" s="92"/>
      <c r="K49" s="92"/>
      <c r="L49" s="92"/>
    </row>
    <row r="50" spans="1:12">
      <c r="A50" s="116">
        <v>100194</v>
      </c>
      <c r="B50" s="117" t="s">
        <v>174</v>
      </c>
      <c r="C50" s="118">
        <v>0</v>
      </c>
      <c r="D50" s="118">
        <v>0</v>
      </c>
      <c r="E50" s="118">
        <v>30000</v>
      </c>
      <c r="F50" s="118">
        <f t="shared" si="0"/>
        <v>30000</v>
      </c>
      <c r="G50" s="91"/>
      <c r="H50" s="91"/>
      <c r="I50" s="93"/>
      <c r="J50" s="92"/>
      <c r="K50" s="92"/>
      <c r="L50" s="92"/>
    </row>
    <row r="51" spans="1:12">
      <c r="A51" s="116">
        <v>101212</v>
      </c>
      <c r="B51" s="117" t="s">
        <v>117</v>
      </c>
      <c r="C51" s="118">
        <v>122766</v>
      </c>
      <c r="D51" s="118">
        <v>0</v>
      </c>
      <c r="E51" s="118">
        <v>8034</v>
      </c>
      <c r="F51" s="118">
        <f t="shared" si="0"/>
        <v>130800</v>
      </c>
      <c r="G51" s="91"/>
      <c r="H51" s="91"/>
      <c r="I51" s="92"/>
      <c r="J51" s="92"/>
      <c r="K51" s="92"/>
      <c r="L51" s="92"/>
    </row>
    <row r="52" spans="1:12">
      <c r="A52" s="116">
        <v>101064</v>
      </c>
      <c r="B52" s="117" t="s">
        <v>82</v>
      </c>
      <c r="C52" s="118">
        <v>41806</v>
      </c>
      <c r="D52" s="118">
        <v>8000</v>
      </c>
      <c r="E52" s="118">
        <v>14886</v>
      </c>
      <c r="F52" s="118">
        <f t="shared" si="0"/>
        <v>64692</v>
      </c>
      <c r="G52" s="91"/>
      <c r="H52" s="91"/>
      <c r="I52" s="92"/>
      <c r="J52" s="92"/>
      <c r="K52" s="92"/>
      <c r="L52" s="92"/>
    </row>
    <row r="53" spans="1:12">
      <c r="A53" s="116">
        <v>100203</v>
      </c>
      <c r="B53" s="117" t="s">
        <v>465</v>
      </c>
      <c r="C53" s="118">
        <v>438521</v>
      </c>
      <c r="D53" s="118">
        <v>0</v>
      </c>
      <c r="E53" s="118">
        <v>0</v>
      </c>
      <c r="F53" s="118">
        <f t="shared" si="0"/>
        <v>438521</v>
      </c>
      <c r="G53" s="91"/>
      <c r="H53" s="91"/>
      <c r="I53" s="92"/>
      <c r="J53" s="92"/>
      <c r="K53" s="92"/>
      <c r="L53" s="92"/>
    </row>
    <row r="54" spans="1:12">
      <c r="A54" s="116">
        <v>101010</v>
      </c>
      <c r="B54" s="117" t="s">
        <v>70</v>
      </c>
      <c r="C54" s="118">
        <v>323934</v>
      </c>
      <c r="D54" s="118">
        <v>0</v>
      </c>
      <c r="E54" s="118">
        <v>51850</v>
      </c>
      <c r="F54" s="118">
        <f t="shared" si="0"/>
        <v>375784</v>
      </c>
      <c r="G54" s="91"/>
      <c r="H54" s="91"/>
      <c r="I54" s="92"/>
      <c r="J54" s="92"/>
      <c r="K54" s="92"/>
      <c r="L54" s="92"/>
    </row>
    <row r="55" spans="1:12">
      <c r="A55" s="116">
        <v>101314</v>
      </c>
      <c r="B55" s="117" t="s">
        <v>470</v>
      </c>
      <c r="C55" s="118">
        <v>139726</v>
      </c>
      <c r="D55" s="118">
        <v>11042</v>
      </c>
      <c r="E55" s="118">
        <v>5000</v>
      </c>
      <c r="F55" s="118">
        <f t="shared" si="0"/>
        <v>155768</v>
      </c>
      <c r="G55" s="91"/>
      <c r="H55" s="91"/>
      <c r="I55" s="92"/>
      <c r="J55" s="92"/>
      <c r="K55" s="92"/>
      <c r="L55" s="92"/>
    </row>
    <row r="56" spans="1:12">
      <c r="A56" s="116">
        <v>101141</v>
      </c>
      <c r="B56" s="117" t="s">
        <v>402</v>
      </c>
      <c r="C56" s="118">
        <v>499129</v>
      </c>
      <c r="D56" s="118">
        <v>28104</v>
      </c>
      <c r="E56" s="118">
        <v>164655</v>
      </c>
      <c r="F56" s="118">
        <f t="shared" si="0"/>
        <v>691888</v>
      </c>
      <c r="G56" s="91"/>
      <c r="H56" s="91"/>
      <c r="I56" s="92"/>
      <c r="J56" s="92"/>
      <c r="K56" s="92"/>
      <c r="L56" s="92"/>
    </row>
    <row r="57" spans="1:12">
      <c r="A57" s="116">
        <v>101420</v>
      </c>
      <c r="B57" s="117" t="s">
        <v>622</v>
      </c>
      <c r="C57" s="118">
        <v>67152</v>
      </c>
      <c r="D57" s="118">
        <v>0</v>
      </c>
      <c r="E57" s="118">
        <v>5000</v>
      </c>
      <c r="F57" s="118">
        <f t="shared" si="0"/>
        <v>72152</v>
      </c>
      <c r="G57" s="91"/>
      <c r="H57" s="91"/>
      <c r="I57" s="92"/>
      <c r="J57" s="92"/>
      <c r="K57" s="92"/>
      <c r="L57" s="92"/>
    </row>
    <row r="58" spans="1:12">
      <c r="A58" s="116">
        <v>100210</v>
      </c>
      <c r="B58" s="117" t="s">
        <v>166</v>
      </c>
      <c r="C58" s="118">
        <v>4814759</v>
      </c>
      <c r="D58" s="118">
        <v>0</v>
      </c>
      <c r="E58" s="118">
        <v>537191</v>
      </c>
      <c r="F58" s="118">
        <f t="shared" si="0"/>
        <v>5351950</v>
      </c>
      <c r="G58" s="91"/>
      <c r="H58" s="91"/>
      <c r="I58" s="92"/>
      <c r="J58" s="92"/>
      <c r="K58" s="92"/>
      <c r="L58" s="92"/>
    </row>
    <row r="59" spans="1:12">
      <c r="A59" s="116">
        <v>100434</v>
      </c>
      <c r="B59" s="117" t="s">
        <v>63</v>
      </c>
      <c r="C59" s="118">
        <v>425782</v>
      </c>
      <c r="D59" s="118">
        <v>0</v>
      </c>
      <c r="E59" s="118">
        <v>302474</v>
      </c>
      <c r="F59" s="118">
        <f t="shared" si="0"/>
        <v>728256</v>
      </c>
      <c r="G59" s="91"/>
      <c r="H59" s="91"/>
      <c r="I59" s="92"/>
      <c r="J59" s="92"/>
      <c r="K59" s="92"/>
      <c r="L59" s="92"/>
    </row>
    <row r="60" spans="1:12">
      <c r="A60" s="116">
        <v>100243</v>
      </c>
      <c r="B60" s="117" t="s">
        <v>23</v>
      </c>
      <c r="C60" s="118">
        <v>1025742</v>
      </c>
      <c r="D60" s="118">
        <v>20365</v>
      </c>
      <c r="E60" s="118">
        <v>253476</v>
      </c>
      <c r="F60" s="118">
        <f t="shared" si="0"/>
        <v>1299583</v>
      </c>
      <c r="G60" s="91"/>
      <c r="H60" s="91"/>
      <c r="I60" s="92"/>
      <c r="J60" s="92"/>
      <c r="K60" s="92"/>
      <c r="L60" s="92"/>
    </row>
    <row r="61" spans="1:12" ht="17.25">
      <c r="A61" s="116">
        <v>101167</v>
      </c>
      <c r="B61" s="117" t="s">
        <v>102</v>
      </c>
      <c r="C61" s="119">
        <v>17435</v>
      </c>
      <c r="D61" s="119">
        <v>0</v>
      </c>
      <c r="E61" s="119">
        <v>100000</v>
      </c>
      <c r="F61" s="119">
        <f t="shared" si="0"/>
        <v>117435</v>
      </c>
      <c r="G61" s="91"/>
      <c r="H61" s="91"/>
      <c r="I61" s="92"/>
      <c r="J61" s="92"/>
      <c r="K61" s="92"/>
      <c r="L61" s="92"/>
    </row>
    <row r="62" spans="1:12" ht="17.25">
      <c r="A62" s="46" t="s">
        <v>266</v>
      </c>
      <c r="C62" s="95">
        <f>SUM(C9:C61)</f>
        <v>20024701</v>
      </c>
      <c r="D62" s="95">
        <f>SUM(D9:D61)</f>
        <v>825344</v>
      </c>
      <c r="E62" s="95">
        <f>SUM(E9:E61)</f>
        <v>13477942</v>
      </c>
      <c r="F62" s="95">
        <f>SUM(F9:F61)</f>
        <v>34327987</v>
      </c>
      <c r="G62" s="92"/>
      <c r="H62" s="120"/>
    </row>
    <row r="65" spans="1:7" ht="33" customHeight="1">
      <c r="A65" s="241" t="s">
        <v>717</v>
      </c>
      <c r="B65" s="241"/>
      <c r="C65" s="241"/>
      <c r="D65" s="241"/>
      <c r="E65" s="241"/>
      <c r="F65" s="241"/>
      <c r="G65" s="121"/>
    </row>
    <row r="66" spans="1:7">
      <c r="A66" s="46" t="s">
        <v>541</v>
      </c>
    </row>
  </sheetData>
  <sortState ref="I9:J59">
    <sortCondition ref="I9:I59"/>
  </sortState>
  <mergeCells count="1">
    <mergeCell ref="A65:F65"/>
  </mergeCells>
  <phoneticPr fontId="42" type="noConversion"/>
  <hyperlinks>
    <hyperlink ref="F1" location="'Table of Contents'!A1" display="Back to Front Page"/>
  </hyperlinks>
  <pageMargins left="0.75" right="0.75" top="0.72" bottom="0.77" header="0.5" footer="0.5"/>
  <pageSetup scale="82" fitToHeight="2"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L50"/>
  <sheetViews>
    <sheetView zoomScaleNormal="100" workbookViewId="0">
      <selection activeCell="I64" sqref="I64"/>
    </sheetView>
  </sheetViews>
  <sheetFormatPr defaultColWidth="9.140625" defaultRowHeight="15"/>
  <cols>
    <col min="1" max="1" width="10.7109375" style="46" customWidth="1"/>
    <col min="2" max="2" width="42.7109375" style="76" bestFit="1" customWidth="1"/>
    <col min="3" max="6" width="18.7109375" style="85" customWidth="1"/>
    <col min="7" max="7" width="26.85546875" style="76" bestFit="1" customWidth="1"/>
    <col min="8" max="17" width="9.140625" style="76" customWidth="1"/>
    <col min="18" max="16384" width="9.140625" style="76"/>
  </cols>
  <sheetData>
    <row r="1" spans="1:12">
      <c r="A1" s="46" t="s">
        <v>293</v>
      </c>
      <c r="F1" s="6" t="s">
        <v>301</v>
      </c>
    </row>
    <row r="2" spans="1:12">
      <c r="A2" s="46" t="s">
        <v>359</v>
      </c>
      <c r="F2" s="76"/>
    </row>
    <row r="3" spans="1:12">
      <c r="A3" s="46" t="s">
        <v>274</v>
      </c>
      <c r="F3" s="76"/>
    </row>
    <row r="4" spans="1:12">
      <c r="A4" s="122" t="s">
        <v>403</v>
      </c>
    </row>
    <row r="5" spans="1:12">
      <c r="A5" s="46" t="s">
        <v>591</v>
      </c>
    </row>
    <row r="8" spans="1:12" ht="17.25">
      <c r="A8" s="86" t="s">
        <v>232</v>
      </c>
      <c r="B8" s="87" t="s">
        <v>267</v>
      </c>
      <c r="C8" s="88" t="s">
        <v>186</v>
      </c>
      <c r="D8" s="88" t="s">
        <v>510</v>
      </c>
      <c r="E8" s="88" t="s">
        <v>187</v>
      </c>
      <c r="F8" s="89" t="s">
        <v>266</v>
      </c>
    </row>
    <row r="9" spans="1:12">
      <c r="A9" s="116">
        <v>101385</v>
      </c>
      <c r="B9" s="117" t="s">
        <v>460</v>
      </c>
      <c r="C9" s="118">
        <v>114500</v>
      </c>
      <c r="D9" s="118">
        <v>0</v>
      </c>
      <c r="E9" s="118">
        <v>4000</v>
      </c>
      <c r="F9" s="118">
        <f t="shared" ref="F9:F45" si="0">SUM(C9:E9)</f>
        <v>118500</v>
      </c>
      <c r="G9" s="91"/>
      <c r="H9" s="91"/>
      <c r="I9" s="92"/>
      <c r="J9" s="92"/>
      <c r="K9" s="92"/>
      <c r="L9" s="92"/>
    </row>
    <row r="10" spans="1:12">
      <c r="A10" s="116">
        <v>100284</v>
      </c>
      <c r="B10" s="117" t="s">
        <v>461</v>
      </c>
      <c r="C10" s="118">
        <v>413696</v>
      </c>
      <c r="D10" s="118">
        <v>0</v>
      </c>
      <c r="E10" s="118">
        <v>42344</v>
      </c>
      <c r="F10" s="118">
        <f t="shared" si="0"/>
        <v>456040</v>
      </c>
      <c r="G10" s="91"/>
      <c r="H10" s="91"/>
      <c r="I10" s="92"/>
      <c r="J10" s="92"/>
      <c r="K10" s="92"/>
      <c r="L10" s="92"/>
    </row>
    <row r="11" spans="1:12">
      <c r="A11" s="116">
        <v>100303</v>
      </c>
      <c r="B11" s="117" t="s">
        <v>48</v>
      </c>
      <c r="C11" s="118">
        <v>1089424</v>
      </c>
      <c r="D11" s="118">
        <v>0</v>
      </c>
      <c r="E11" s="118">
        <v>204899</v>
      </c>
      <c r="F11" s="118">
        <f t="shared" si="0"/>
        <v>1294323</v>
      </c>
      <c r="G11" s="91"/>
      <c r="H11" s="91"/>
      <c r="I11" s="92"/>
      <c r="J11" s="92"/>
      <c r="K11" s="92"/>
      <c r="L11" s="92"/>
    </row>
    <row r="12" spans="1:12">
      <c r="A12" s="116">
        <v>100329</v>
      </c>
      <c r="B12" s="117" t="s">
        <v>59</v>
      </c>
      <c r="C12" s="118">
        <v>0</v>
      </c>
      <c r="D12" s="118">
        <v>0</v>
      </c>
      <c r="E12" s="118">
        <v>511818</v>
      </c>
      <c r="F12" s="118">
        <f t="shared" si="0"/>
        <v>511818</v>
      </c>
      <c r="G12" s="91"/>
      <c r="H12" s="91"/>
      <c r="I12" s="93"/>
      <c r="J12" s="92"/>
      <c r="K12" s="92"/>
      <c r="L12" s="92"/>
    </row>
    <row r="13" spans="1:12">
      <c r="A13" s="116">
        <v>100218</v>
      </c>
      <c r="B13" s="117" t="s">
        <v>18</v>
      </c>
      <c r="C13" s="118">
        <v>1103493</v>
      </c>
      <c r="D13" s="118">
        <v>2700</v>
      </c>
      <c r="E13" s="118">
        <v>266946</v>
      </c>
      <c r="F13" s="118">
        <f t="shared" si="0"/>
        <v>1373139</v>
      </c>
      <c r="G13" s="92"/>
      <c r="H13" s="91"/>
      <c r="I13" s="92"/>
      <c r="J13" s="92"/>
      <c r="K13" s="92"/>
      <c r="L13" s="92"/>
    </row>
    <row r="14" spans="1:12">
      <c r="A14" s="116">
        <v>100219</v>
      </c>
      <c r="B14" s="117" t="s">
        <v>529</v>
      </c>
      <c r="C14" s="118">
        <v>0</v>
      </c>
      <c r="D14" s="118">
        <v>0</v>
      </c>
      <c r="E14" s="118">
        <v>-85827</v>
      </c>
      <c r="F14" s="118">
        <f t="shared" si="0"/>
        <v>-85827</v>
      </c>
      <c r="G14" s="91"/>
      <c r="H14" s="91"/>
      <c r="I14" s="93"/>
      <c r="J14" s="92"/>
      <c r="K14" s="92"/>
      <c r="L14" s="92"/>
    </row>
    <row r="15" spans="1:12">
      <c r="A15" s="116">
        <v>100304</v>
      </c>
      <c r="B15" s="117" t="s">
        <v>167</v>
      </c>
      <c r="C15" s="118">
        <v>920698</v>
      </c>
      <c r="D15" s="118">
        <v>0</v>
      </c>
      <c r="E15" s="118">
        <v>63016</v>
      </c>
      <c r="F15" s="118">
        <f t="shared" si="0"/>
        <v>983714</v>
      </c>
      <c r="G15" s="91"/>
      <c r="H15" s="91"/>
      <c r="I15" s="92"/>
      <c r="J15" s="92"/>
      <c r="K15" s="92"/>
      <c r="L15" s="92"/>
    </row>
    <row r="16" spans="1:12">
      <c r="A16" s="116">
        <v>100212</v>
      </c>
      <c r="B16" s="117" t="s">
        <v>15</v>
      </c>
      <c r="C16" s="118">
        <v>2518591</v>
      </c>
      <c r="D16" s="118">
        <v>0</v>
      </c>
      <c r="E16" s="118">
        <v>336707</v>
      </c>
      <c r="F16" s="118">
        <f t="shared" si="0"/>
        <v>2855298</v>
      </c>
      <c r="G16" s="91"/>
      <c r="H16" s="91"/>
      <c r="I16" s="92"/>
      <c r="J16" s="92"/>
      <c r="K16" s="92"/>
      <c r="L16" s="92"/>
    </row>
    <row r="17" spans="1:12">
      <c r="A17" s="116">
        <v>100213</v>
      </c>
      <c r="B17" s="117" t="s">
        <v>530</v>
      </c>
      <c r="C17" s="118">
        <v>0</v>
      </c>
      <c r="D17" s="118">
        <v>0</v>
      </c>
      <c r="E17" s="118">
        <v>-177555</v>
      </c>
      <c r="F17" s="118">
        <f t="shared" si="0"/>
        <v>-177555</v>
      </c>
      <c r="G17" s="91"/>
      <c r="H17" s="91"/>
      <c r="I17" s="93"/>
      <c r="J17" s="92"/>
      <c r="K17" s="92"/>
      <c r="L17" s="92"/>
    </row>
    <row r="18" spans="1:12">
      <c r="A18" s="116">
        <v>100216</v>
      </c>
      <c r="B18" s="117" t="s">
        <v>17</v>
      </c>
      <c r="C18" s="118">
        <v>0</v>
      </c>
      <c r="D18" s="118">
        <v>0</v>
      </c>
      <c r="E18" s="118">
        <v>308333</v>
      </c>
      <c r="F18" s="118">
        <f t="shared" si="0"/>
        <v>308333</v>
      </c>
      <c r="G18" s="91"/>
      <c r="H18" s="91"/>
      <c r="I18" s="93"/>
      <c r="J18" s="92"/>
      <c r="K18" s="92"/>
      <c r="L18" s="92"/>
    </row>
    <row r="19" spans="1:12">
      <c r="A19" s="116">
        <v>101424</v>
      </c>
      <c r="B19" s="117" t="s">
        <v>624</v>
      </c>
      <c r="C19" s="118">
        <v>0</v>
      </c>
      <c r="D19" s="118">
        <v>0</v>
      </c>
      <c r="E19" s="118">
        <v>1000000</v>
      </c>
      <c r="F19" s="118">
        <f t="shared" si="0"/>
        <v>1000000</v>
      </c>
      <c r="G19" s="91"/>
      <c r="H19" s="91"/>
      <c r="I19" s="93"/>
      <c r="J19" s="92"/>
      <c r="K19" s="92"/>
      <c r="L19" s="92"/>
    </row>
    <row r="20" spans="1:12">
      <c r="A20" s="116">
        <v>101126</v>
      </c>
      <c r="B20" s="117" t="s">
        <v>95</v>
      </c>
      <c r="C20" s="118">
        <v>274163</v>
      </c>
      <c r="D20" s="118">
        <v>200</v>
      </c>
      <c r="E20" s="118">
        <v>39790</v>
      </c>
      <c r="F20" s="118">
        <f t="shared" si="0"/>
        <v>314153</v>
      </c>
      <c r="G20" s="91"/>
      <c r="H20" s="91"/>
      <c r="I20" s="92"/>
      <c r="J20" s="92"/>
      <c r="K20" s="92"/>
      <c r="L20" s="92"/>
    </row>
    <row r="21" spans="1:12">
      <c r="A21" s="116">
        <v>100309</v>
      </c>
      <c r="B21" s="117" t="s">
        <v>654</v>
      </c>
      <c r="C21" s="118">
        <v>245004</v>
      </c>
      <c r="D21" s="118">
        <v>0</v>
      </c>
      <c r="E21" s="118">
        <v>19300</v>
      </c>
      <c r="F21" s="118">
        <f t="shared" si="0"/>
        <v>264304</v>
      </c>
      <c r="G21" s="91"/>
      <c r="H21" s="91"/>
      <c r="I21" s="92"/>
      <c r="J21" s="92"/>
      <c r="K21" s="92"/>
      <c r="L21" s="92"/>
    </row>
    <row r="22" spans="1:12">
      <c r="A22" s="116">
        <v>101230</v>
      </c>
      <c r="B22" s="117" t="s">
        <v>125</v>
      </c>
      <c r="C22" s="118">
        <v>125312</v>
      </c>
      <c r="D22" s="118">
        <v>1600</v>
      </c>
      <c r="E22" s="118">
        <v>24307</v>
      </c>
      <c r="F22" s="118">
        <f t="shared" si="0"/>
        <v>151219</v>
      </c>
      <c r="G22" s="91"/>
      <c r="H22" s="91"/>
      <c r="I22" s="92"/>
      <c r="J22" s="92"/>
      <c r="K22" s="92"/>
      <c r="L22" s="92"/>
    </row>
    <row r="23" spans="1:12">
      <c r="A23" s="116">
        <v>101274</v>
      </c>
      <c r="B23" s="117" t="s">
        <v>140</v>
      </c>
      <c r="C23" s="118">
        <v>271327</v>
      </c>
      <c r="D23" s="118">
        <v>0</v>
      </c>
      <c r="E23" s="118">
        <v>-79000</v>
      </c>
      <c r="F23" s="118">
        <f t="shared" si="0"/>
        <v>192327</v>
      </c>
      <c r="G23" s="91"/>
      <c r="H23" s="91"/>
      <c r="I23" s="92"/>
      <c r="J23" s="92"/>
      <c r="K23" s="92"/>
      <c r="L23" s="92"/>
    </row>
    <row r="24" spans="1:12">
      <c r="A24" s="116">
        <v>101091</v>
      </c>
      <c r="B24" s="117" t="s">
        <v>87</v>
      </c>
      <c r="C24" s="118">
        <v>0</v>
      </c>
      <c r="D24" s="118">
        <v>0</v>
      </c>
      <c r="E24" s="118">
        <v>82540</v>
      </c>
      <c r="F24" s="118">
        <f t="shared" si="0"/>
        <v>82540</v>
      </c>
      <c r="G24" s="91"/>
      <c r="H24" s="91"/>
      <c r="I24" s="93"/>
      <c r="J24" s="92"/>
      <c r="K24" s="92"/>
      <c r="L24" s="92"/>
    </row>
    <row r="25" spans="1:12">
      <c r="A25" s="116">
        <v>100319</v>
      </c>
      <c r="B25" s="117" t="s">
        <v>55</v>
      </c>
      <c r="C25" s="118">
        <v>154934</v>
      </c>
      <c r="D25" s="118">
        <v>0</v>
      </c>
      <c r="E25" s="118">
        <v>238235</v>
      </c>
      <c r="F25" s="118">
        <f t="shared" si="0"/>
        <v>393169</v>
      </c>
      <c r="G25" s="91"/>
      <c r="H25" s="91"/>
      <c r="I25" s="92"/>
      <c r="J25" s="92"/>
      <c r="K25" s="92"/>
      <c r="L25" s="92"/>
    </row>
    <row r="26" spans="1:12">
      <c r="A26" s="116">
        <v>101370</v>
      </c>
      <c r="B26" s="117" t="s">
        <v>181</v>
      </c>
      <c r="C26" s="118">
        <v>0</v>
      </c>
      <c r="D26" s="118">
        <v>0</v>
      </c>
      <c r="E26" s="118">
        <v>353975</v>
      </c>
      <c r="F26" s="118">
        <f t="shared" si="0"/>
        <v>353975</v>
      </c>
      <c r="G26" s="91"/>
      <c r="H26" s="91"/>
      <c r="I26" s="93"/>
      <c r="J26" s="92"/>
      <c r="K26" s="92"/>
      <c r="L26" s="92"/>
    </row>
    <row r="27" spans="1:12">
      <c r="A27" s="116">
        <v>100277</v>
      </c>
      <c r="B27" s="117" t="s">
        <v>38</v>
      </c>
      <c r="C27" s="118">
        <v>216193</v>
      </c>
      <c r="D27" s="118">
        <v>0</v>
      </c>
      <c r="E27" s="118">
        <v>102211</v>
      </c>
      <c r="F27" s="118">
        <f t="shared" si="0"/>
        <v>318404</v>
      </c>
      <c r="G27" s="91"/>
      <c r="H27" s="91"/>
      <c r="I27" s="92"/>
      <c r="J27" s="92"/>
      <c r="K27" s="92"/>
      <c r="L27" s="92"/>
    </row>
    <row r="28" spans="1:12">
      <c r="A28" s="116">
        <v>100278</v>
      </c>
      <c r="B28" s="117" t="s">
        <v>531</v>
      </c>
      <c r="C28" s="118">
        <v>0</v>
      </c>
      <c r="D28" s="118">
        <v>0</v>
      </c>
      <c r="E28" s="118">
        <v>-140000</v>
      </c>
      <c r="F28" s="118">
        <f t="shared" si="0"/>
        <v>-140000</v>
      </c>
      <c r="G28" s="91"/>
      <c r="H28" s="91"/>
      <c r="I28" s="93"/>
      <c r="J28" s="92"/>
      <c r="K28" s="92"/>
      <c r="L28" s="92"/>
    </row>
    <row r="29" spans="1:12">
      <c r="A29" s="116">
        <v>101246</v>
      </c>
      <c r="B29" s="117" t="s">
        <v>131</v>
      </c>
      <c r="C29" s="118">
        <v>126200</v>
      </c>
      <c r="D29" s="118">
        <v>0</v>
      </c>
      <c r="E29" s="118">
        <v>32334</v>
      </c>
      <c r="F29" s="118">
        <f t="shared" si="0"/>
        <v>158534</v>
      </c>
      <c r="G29" s="91"/>
      <c r="H29" s="91"/>
      <c r="I29" s="92"/>
      <c r="J29" s="92"/>
      <c r="K29" s="92"/>
      <c r="L29" s="92"/>
    </row>
    <row r="30" spans="1:12">
      <c r="A30" s="116">
        <v>100308</v>
      </c>
      <c r="B30" s="117" t="s">
        <v>50</v>
      </c>
      <c r="C30" s="118">
        <v>982834</v>
      </c>
      <c r="D30" s="118">
        <v>0</v>
      </c>
      <c r="E30" s="118">
        <v>0</v>
      </c>
      <c r="F30" s="118">
        <f t="shared" si="0"/>
        <v>982834</v>
      </c>
      <c r="G30" s="91"/>
      <c r="H30" s="91"/>
      <c r="I30" s="92"/>
      <c r="J30" s="92"/>
      <c r="K30" s="92"/>
      <c r="L30" s="92"/>
    </row>
    <row r="31" spans="1:12">
      <c r="A31" s="116">
        <v>101372</v>
      </c>
      <c r="B31" s="117" t="s">
        <v>163</v>
      </c>
      <c r="C31" s="118">
        <v>253336</v>
      </c>
      <c r="D31" s="118">
        <v>0</v>
      </c>
      <c r="E31" s="118">
        <v>66500</v>
      </c>
      <c r="F31" s="118">
        <f t="shared" si="0"/>
        <v>319836</v>
      </c>
      <c r="G31" s="91"/>
      <c r="H31" s="91"/>
      <c r="I31" s="92"/>
      <c r="J31" s="92"/>
      <c r="K31" s="92"/>
      <c r="L31" s="92"/>
    </row>
    <row r="32" spans="1:12">
      <c r="A32" s="116">
        <v>100223</v>
      </c>
      <c r="B32" s="117" t="s">
        <v>20</v>
      </c>
      <c r="C32" s="118">
        <v>2527578</v>
      </c>
      <c r="D32" s="118">
        <v>22800</v>
      </c>
      <c r="E32" s="118">
        <v>-50774</v>
      </c>
      <c r="F32" s="118">
        <f t="shared" si="0"/>
        <v>2499604</v>
      </c>
      <c r="G32" s="91"/>
      <c r="H32" s="91"/>
      <c r="I32" s="92"/>
      <c r="J32" s="92"/>
      <c r="K32" s="92"/>
      <c r="L32" s="92"/>
    </row>
    <row r="33" spans="1:12">
      <c r="A33" s="116">
        <v>100220</v>
      </c>
      <c r="B33" s="117" t="s">
        <v>19</v>
      </c>
      <c r="C33" s="118">
        <v>544176</v>
      </c>
      <c r="D33" s="118">
        <v>1150</v>
      </c>
      <c r="E33" s="118">
        <v>9552114</v>
      </c>
      <c r="F33" s="118">
        <f t="shared" si="0"/>
        <v>10097440</v>
      </c>
      <c r="G33" s="91"/>
      <c r="H33" s="91"/>
      <c r="I33" s="92"/>
      <c r="J33" s="92"/>
      <c r="K33" s="92"/>
      <c r="L33" s="92"/>
    </row>
    <row r="34" spans="1:12">
      <c r="A34" s="116">
        <v>100306</v>
      </c>
      <c r="B34" s="117" t="s">
        <v>49</v>
      </c>
      <c r="C34" s="118">
        <v>389740</v>
      </c>
      <c r="D34" s="118">
        <v>0</v>
      </c>
      <c r="E34" s="118">
        <v>23258</v>
      </c>
      <c r="F34" s="118">
        <f t="shared" si="0"/>
        <v>412998</v>
      </c>
      <c r="G34" s="91"/>
      <c r="H34" s="91"/>
      <c r="I34" s="92"/>
      <c r="J34" s="92"/>
      <c r="K34" s="92"/>
      <c r="L34" s="92"/>
    </row>
    <row r="35" spans="1:12">
      <c r="A35" s="116">
        <v>100280</v>
      </c>
      <c r="B35" s="117" t="s">
        <v>40</v>
      </c>
      <c r="C35" s="118">
        <v>241141</v>
      </c>
      <c r="D35" s="118">
        <v>300</v>
      </c>
      <c r="E35" s="118">
        <v>-41230</v>
      </c>
      <c r="F35" s="118">
        <f t="shared" si="0"/>
        <v>200211</v>
      </c>
      <c r="G35" s="91"/>
      <c r="H35" s="91"/>
      <c r="I35" s="92"/>
      <c r="J35" s="92"/>
      <c r="K35" s="92"/>
      <c r="L35" s="92"/>
    </row>
    <row r="36" spans="1:12">
      <c r="A36" s="116">
        <v>100285</v>
      </c>
      <c r="B36" s="117" t="s">
        <v>42</v>
      </c>
      <c r="C36" s="118">
        <v>11079</v>
      </c>
      <c r="D36" s="118">
        <v>0</v>
      </c>
      <c r="E36" s="118">
        <v>41456</v>
      </c>
      <c r="F36" s="118">
        <f t="shared" si="0"/>
        <v>52535</v>
      </c>
      <c r="G36" s="91"/>
      <c r="H36" s="91"/>
      <c r="I36" s="92"/>
      <c r="J36" s="92"/>
      <c r="K36" s="92"/>
      <c r="L36" s="92"/>
    </row>
    <row r="37" spans="1:12">
      <c r="A37" s="116">
        <v>100214</v>
      </c>
      <c r="B37" s="117" t="s">
        <v>16</v>
      </c>
      <c r="C37" s="118">
        <v>3770594</v>
      </c>
      <c r="D37" s="118">
        <v>6300</v>
      </c>
      <c r="E37" s="118">
        <v>1439810</v>
      </c>
      <c r="F37" s="118">
        <f t="shared" si="0"/>
        <v>5216704</v>
      </c>
      <c r="G37" s="91"/>
      <c r="H37" s="91"/>
      <c r="I37" s="92"/>
      <c r="J37" s="92"/>
      <c r="K37" s="92"/>
      <c r="L37" s="92"/>
    </row>
    <row r="38" spans="1:12">
      <c r="A38" s="116">
        <v>100215</v>
      </c>
      <c r="B38" s="117" t="s">
        <v>532</v>
      </c>
      <c r="C38" s="118">
        <v>0</v>
      </c>
      <c r="D38" s="118">
        <v>0</v>
      </c>
      <c r="E38" s="118">
        <v>-1041359</v>
      </c>
      <c r="F38" s="118">
        <f t="shared" si="0"/>
        <v>-1041359</v>
      </c>
      <c r="G38" s="91"/>
      <c r="H38" s="91"/>
      <c r="I38" s="93"/>
      <c r="J38" s="92"/>
      <c r="K38" s="92"/>
      <c r="L38" s="92"/>
    </row>
    <row r="39" spans="1:12">
      <c r="A39" s="116">
        <v>101395</v>
      </c>
      <c r="B39" s="117" t="s">
        <v>462</v>
      </c>
      <c r="C39" s="118">
        <v>131374</v>
      </c>
      <c r="D39" s="118">
        <v>0</v>
      </c>
      <c r="E39" s="118">
        <v>18600</v>
      </c>
      <c r="F39" s="118">
        <f t="shared" si="0"/>
        <v>149974</v>
      </c>
      <c r="G39" s="91"/>
      <c r="H39" s="91"/>
      <c r="I39" s="92"/>
      <c r="J39" s="92"/>
      <c r="K39" s="92"/>
      <c r="L39" s="92"/>
    </row>
    <row r="40" spans="1:12">
      <c r="A40" s="116">
        <v>100289</v>
      </c>
      <c r="B40" s="117" t="s">
        <v>43</v>
      </c>
      <c r="C40" s="118">
        <v>0</v>
      </c>
      <c r="D40" s="118">
        <v>0</v>
      </c>
      <c r="E40" s="118">
        <v>103159</v>
      </c>
      <c r="F40" s="118">
        <f t="shared" si="0"/>
        <v>103159</v>
      </c>
      <c r="G40" s="91"/>
      <c r="H40" s="91"/>
      <c r="I40" s="93"/>
      <c r="J40" s="92"/>
      <c r="K40" s="92"/>
      <c r="L40" s="92"/>
    </row>
    <row r="41" spans="1:12">
      <c r="A41" s="116">
        <v>101275</v>
      </c>
      <c r="B41" s="117" t="s">
        <v>141</v>
      </c>
      <c r="C41" s="118">
        <v>0</v>
      </c>
      <c r="D41" s="118">
        <v>0</v>
      </c>
      <c r="E41" s="118">
        <v>25000</v>
      </c>
      <c r="F41" s="118">
        <f t="shared" si="0"/>
        <v>25000</v>
      </c>
      <c r="G41" s="91"/>
      <c r="H41" s="91"/>
      <c r="I41" s="93"/>
      <c r="J41" s="92"/>
      <c r="K41" s="92"/>
      <c r="L41" s="92"/>
    </row>
    <row r="42" spans="1:12">
      <c r="A42" s="116">
        <v>101354</v>
      </c>
      <c r="B42" s="117" t="s">
        <v>459</v>
      </c>
      <c r="C42" s="118">
        <v>66435</v>
      </c>
      <c r="D42" s="118">
        <v>0</v>
      </c>
      <c r="E42" s="118">
        <v>0</v>
      </c>
      <c r="F42" s="118">
        <f t="shared" si="0"/>
        <v>66435</v>
      </c>
      <c r="G42" s="91"/>
      <c r="H42" s="91"/>
      <c r="I42" s="92"/>
      <c r="J42" s="92"/>
      <c r="K42" s="92"/>
      <c r="L42" s="92"/>
    </row>
    <row r="43" spans="1:12">
      <c r="A43" s="116">
        <v>101124</v>
      </c>
      <c r="B43" s="117" t="s">
        <v>94</v>
      </c>
      <c r="C43" s="118">
        <v>277875</v>
      </c>
      <c r="D43" s="118">
        <v>0</v>
      </c>
      <c r="E43" s="118">
        <v>14742</v>
      </c>
      <c r="F43" s="118">
        <f t="shared" si="0"/>
        <v>292617</v>
      </c>
      <c r="G43" s="91"/>
      <c r="H43" s="91"/>
      <c r="I43" s="92"/>
      <c r="J43" s="92"/>
      <c r="K43" s="92"/>
      <c r="L43" s="92"/>
    </row>
    <row r="44" spans="1:12">
      <c r="A44" s="116">
        <v>101127</v>
      </c>
      <c r="B44" s="117" t="s">
        <v>623</v>
      </c>
      <c r="C44" s="118">
        <v>249576</v>
      </c>
      <c r="D44" s="118">
        <v>0</v>
      </c>
      <c r="E44" s="118">
        <v>61841</v>
      </c>
      <c r="F44" s="118">
        <f>SUM(C44:E44)</f>
        <v>311417</v>
      </c>
      <c r="G44" s="91"/>
      <c r="H44" s="91"/>
      <c r="I44" s="92"/>
      <c r="J44" s="92"/>
      <c r="K44" s="92"/>
      <c r="L44" s="92"/>
    </row>
    <row r="45" spans="1:12" ht="17.25">
      <c r="A45" s="116">
        <v>100302</v>
      </c>
      <c r="B45" s="117" t="s">
        <v>143</v>
      </c>
      <c r="C45" s="119">
        <v>556978</v>
      </c>
      <c r="D45" s="119">
        <v>0</v>
      </c>
      <c r="E45" s="119">
        <v>48264</v>
      </c>
      <c r="F45" s="119">
        <f t="shared" si="0"/>
        <v>605242</v>
      </c>
      <c r="G45" s="91"/>
      <c r="H45" s="91"/>
      <c r="I45" s="92"/>
      <c r="J45" s="92"/>
      <c r="K45" s="92"/>
      <c r="L45" s="92"/>
    </row>
    <row r="46" spans="1:12" ht="17.25">
      <c r="A46" s="46" t="s">
        <v>266</v>
      </c>
      <c r="C46" s="95">
        <f>SUM(C9:C45)</f>
        <v>17576251</v>
      </c>
      <c r="D46" s="95">
        <f>SUM(D9:D45)</f>
        <v>35050</v>
      </c>
      <c r="E46" s="95">
        <f>SUM(E9:E45)</f>
        <v>13409754</v>
      </c>
      <c r="F46" s="95">
        <f>SUM(F9:F45)</f>
        <v>31021055</v>
      </c>
      <c r="G46" s="92"/>
    </row>
    <row r="48" spans="1:12" ht="34.5" customHeight="1">
      <c r="A48" s="241" t="s">
        <v>717</v>
      </c>
      <c r="B48" s="241"/>
      <c r="C48" s="241"/>
      <c r="D48" s="241"/>
      <c r="E48" s="241"/>
      <c r="F48" s="241"/>
      <c r="G48" s="121"/>
    </row>
    <row r="50" spans="3:6">
      <c r="C50" s="101"/>
      <c r="D50" s="102"/>
      <c r="E50" s="102"/>
      <c r="F50" s="102"/>
    </row>
  </sheetData>
  <sortState ref="A9:F44">
    <sortCondition ref="B9:B44"/>
  </sortState>
  <mergeCells count="1">
    <mergeCell ref="A48:F48"/>
  </mergeCells>
  <phoneticPr fontId="42" type="noConversion"/>
  <hyperlinks>
    <hyperlink ref="F1" location="'Table of Contents'!A1" display="Back to Front Page"/>
  </hyperlinks>
  <pageMargins left="0.75" right="0.75" top="1" bottom="1" header="0.5" footer="0.5"/>
  <pageSetup scale="64"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L30"/>
  <sheetViews>
    <sheetView workbookViewId="0">
      <selection activeCell="I64" sqref="I64"/>
    </sheetView>
  </sheetViews>
  <sheetFormatPr defaultColWidth="9.140625" defaultRowHeight="15"/>
  <cols>
    <col min="1" max="1" width="7.85546875" style="46" bestFit="1" customWidth="1"/>
    <col min="2" max="2" width="36.42578125" style="76" bestFit="1" customWidth="1"/>
    <col min="3" max="6" width="18.7109375" style="85" customWidth="1"/>
    <col min="7" max="7" width="17.5703125" style="76" customWidth="1"/>
    <col min="8" max="16384" width="9.140625" style="76"/>
  </cols>
  <sheetData>
    <row r="1" spans="1:12">
      <c r="A1" s="46" t="s">
        <v>293</v>
      </c>
      <c r="F1" s="6" t="s">
        <v>301</v>
      </c>
    </row>
    <row r="2" spans="1:12">
      <c r="A2" s="46" t="s">
        <v>359</v>
      </c>
      <c r="F2" s="76"/>
    </row>
    <row r="3" spans="1:12">
      <c r="A3" s="46" t="s">
        <v>274</v>
      </c>
      <c r="F3" s="76"/>
    </row>
    <row r="4" spans="1:12">
      <c r="A4" s="122" t="s">
        <v>472</v>
      </c>
    </row>
    <row r="5" spans="1:12">
      <c r="A5" s="46" t="s">
        <v>591</v>
      </c>
    </row>
    <row r="8" spans="1:12" ht="17.25">
      <c r="A8" s="86" t="s">
        <v>232</v>
      </c>
      <c r="B8" s="87" t="s">
        <v>267</v>
      </c>
      <c r="C8" s="88" t="s">
        <v>186</v>
      </c>
      <c r="D8" s="88" t="s">
        <v>510</v>
      </c>
      <c r="E8" s="88" t="s">
        <v>187</v>
      </c>
      <c r="F8" s="89" t="s">
        <v>266</v>
      </c>
    </row>
    <row r="9" spans="1:12">
      <c r="A9" s="127">
        <v>101219</v>
      </c>
      <c r="B9" s="124" t="s">
        <v>120</v>
      </c>
      <c r="C9" s="125">
        <v>23725</v>
      </c>
      <c r="D9" s="125">
        <v>0</v>
      </c>
      <c r="E9" s="125">
        <v>154455</v>
      </c>
      <c r="F9" s="85">
        <f>SUM(C9:E9)</f>
        <v>178180</v>
      </c>
      <c r="G9" s="91"/>
      <c r="H9" s="91"/>
      <c r="I9" s="92"/>
      <c r="J9" s="92"/>
      <c r="K9" s="92"/>
      <c r="L9" s="92"/>
    </row>
    <row r="10" spans="1:12">
      <c r="A10" s="127">
        <v>101394</v>
      </c>
      <c r="B10" s="124" t="s">
        <v>473</v>
      </c>
      <c r="C10" s="125">
        <v>286860</v>
      </c>
      <c r="D10" s="125">
        <v>0</v>
      </c>
      <c r="E10" s="125">
        <v>11680</v>
      </c>
      <c r="F10" s="85">
        <f t="shared" ref="F10:F17" si="0">SUM(C10:E10)</f>
        <v>298540</v>
      </c>
      <c r="G10" s="91"/>
      <c r="H10" s="91"/>
      <c r="I10" s="92"/>
      <c r="J10" s="92"/>
      <c r="K10" s="92"/>
      <c r="L10" s="92"/>
    </row>
    <row r="11" spans="1:12">
      <c r="A11" s="127">
        <v>101390</v>
      </c>
      <c r="B11" s="124" t="s">
        <v>474</v>
      </c>
      <c r="C11" s="125">
        <v>0</v>
      </c>
      <c r="D11" s="125">
        <v>0</v>
      </c>
      <c r="E11" s="125">
        <v>91880</v>
      </c>
      <c r="F11" s="85">
        <f t="shared" si="0"/>
        <v>91880</v>
      </c>
      <c r="G11" s="91"/>
      <c r="H11" s="91"/>
      <c r="I11" s="93"/>
      <c r="J11" s="92"/>
      <c r="K11" s="92"/>
      <c r="L11" s="92"/>
    </row>
    <row r="12" spans="1:12">
      <c r="A12" s="127">
        <v>101399</v>
      </c>
      <c r="B12" s="124" t="s">
        <v>475</v>
      </c>
      <c r="C12" s="125">
        <v>14524</v>
      </c>
      <c r="D12" s="125">
        <v>500</v>
      </c>
      <c r="E12" s="125">
        <v>2000</v>
      </c>
      <c r="F12" s="85">
        <f t="shared" si="0"/>
        <v>17024</v>
      </c>
      <c r="G12" s="91"/>
      <c r="H12" s="91"/>
      <c r="I12" s="92"/>
      <c r="J12" s="92"/>
      <c r="K12" s="92"/>
      <c r="L12" s="92"/>
    </row>
    <row r="13" spans="1:12">
      <c r="A13" s="127">
        <v>101224</v>
      </c>
      <c r="B13" s="124" t="s">
        <v>476</v>
      </c>
      <c r="C13" s="125">
        <v>149513</v>
      </c>
      <c r="D13" s="125">
        <v>0</v>
      </c>
      <c r="E13" s="125">
        <v>35690</v>
      </c>
      <c r="F13" s="85">
        <f t="shared" si="0"/>
        <v>185203</v>
      </c>
      <c r="G13" s="91"/>
      <c r="H13" s="91"/>
      <c r="I13" s="92"/>
      <c r="J13" s="92"/>
      <c r="K13" s="92"/>
      <c r="L13" s="92"/>
    </row>
    <row r="14" spans="1:12">
      <c r="A14" s="127">
        <v>101162</v>
      </c>
      <c r="B14" s="124" t="s">
        <v>100</v>
      </c>
      <c r="C14" s="125">
        <v>69387</v>
      </c>
      <c r="D14" s="125">
        <v>9942</v>
      </c>
      <c r="E14" s="125">
        <v>34917</v>
      </c>
      <c r="F14" s="85">
        <f t="shared" si="0"/>
        <v>114246</v>
      </c>
      <c r="G14" s="91"/>
      <c r="H14" s="91"/>
      <c r="I14" s="92"/>
      <c r="J14" s="92"/>
      <c r="K14" s="92"/>
      <c r="L14" s="92"/>
    </row>
    <row r="15" spans="1:12">
      <c r="A15" s="127">
        <v>101406</v>
      </c>
      <c r="B15" s="124" t="s">
        <v>477</v>
      </c>
      <c r="C15" s="125">
        <v>14214</v>
      </c>
      <c r="D15" s="125">
        <v>35370</v>
      </c>
      <c r="E15" s="125">
        <v>39822</v>
      </c>
      <c r="F15" s="85">
        <f t="shared" si="0"/>
        <v>89406</v>
      </c>
      <c r="G15" s="91"/>
      <c r="H15" s="91"/>
      <c r="I15" s="92"/>
      <c r="J15" s="92"/>
      <c r="K15" s="92"/>
      <c r="L15" s="92"/>
    </row>
    <row r="16" spans="1:12">
      <c r="A16" s="127">
        <v>101380</v>
      </c>
      <c r="B16" s="124" t="s">
        <v>478</v>
      </c>
      <c r="C16" s="125">
        <v>241555</v>
      </c>
      <c r="D16" s="125">
        <v>0</v>
      </c>
      <c r="E16" s="125">
        <f>80650-1</f>
        <v>80649</v>
      </c>
      <c r="F16" s="85">
        <f t="shared" si="0"/>
        <v>322204</v>
      </c>
      <c r="G16" s="91"/>
      <c r="H16" s="91"/>
      <c r="I16" s="92"/>
      <c r="J16" s="92"/>
      <c r="K16" s="92"/>
      <c r="L16" s="92"/>
    </row>
    <row r="17" spans="1:12" ht="17.25">
      <c r="A17" s="127">
        <v>101169</v>
      </c>
      <c r="B17" s="124" t="s">
        <v>479</v>
      </c>
      <c r="C17" s="126">
        <v>93075</v>
      </c>
      <c r="D17" s="126">
        <v>9942</v>
      </c>
      <c r="E17" s="126">
        <v>16000</v>
      </c>
      <c r="F17" s="89">
        <f t="shared" si="0"/>
        <v>119017</v>
      </c>
      <c r="G17" s="91"/>
      <c r="H17" s="91"/>
      <c r="I17" s="92"/>
      <c r="J17" s="92"/>
      <c r="K17" s="92"/>
      <c r="L17" s="92"/>
    </row>
    <row r="18" spans="1:12" ht="17.25">
      <c r="A18" s="46" t="s">
        <v>266</v>
      </c>
      <c r="C18" s="95">
        <f>SUM(C9:C17)</f>
        <v>892853</v>
      </c>
      <c r="D18" s="95">
        <f>SUM(D9:D17)</f>
        <v>55754</v>
      </c>
      <c r="E18" s="95">
        <f>SUM(E9:E17)</f>
        <v>467093</v>
      </c>
      <c r="F18" s="95">
        <f>SUM(F9:F17)</f>
        <v>1415700</v>
      </c>
      <c r="G18" s="92"/>
    </row>
    <row r="22" spans="1:12" ht="35.25" customHeight="1">
      <c r="A22" s="241" t="s">
        <v>717</v>
      </c>
      <c r="B22" s="241"/>
      <c r="C22" s="241"/>
      <c r="D22" s="241"/>
      <c r="E22" s="241"/>
      <c r="F22" s="241"/>
    </row>
    <row r="23" spans="1:12" s="85" customFormat="1">
      <c r="A23" s="46"/>
      <c r="B23" s="76"/>
      <c r="G23" s="76"/>
    </row>
    <row r="24" spans="1:12" s="85" customFormat="1">
      <c r="A24" s="93"/>
      <c r="B24" s="93"/>
      <c r="C24" s="96"/>
      <c r="D24" s="96"/>
      <c r="E24" s="96"/>
      <c r="G24" s="76"/>
    </row>
    <row r="25" spans="1:12" s="85" customFormat="1">
      <c r="A25" s="93"/>
      <c r="B25" s="93"/>
      <c r="C25" s="96"/>
      <c r="D25" s="96"/>
      <c r="E25" s="96"/>
      <c r="G25" s="76"/>
    </row>
    <row r="26" spans="1:12" s="85" customFormat="1">
      <c r="A26" s="93"/>
      <c r="B26" s="93"/>
      <c r="C26" s="96"/>
      <c r="D26" s="96"/>
      <c r="E26" s="96"/>
      <c r="G26" s="76"/>
    </row>
    <row r="27" spans="1:12" s="85" customFormat="1">
      <c r="A27" s="93"/>
      <c r="B27" s="93"/>
      <c r="C27" s="96"/>
      <c r="D27" s="96"/>
      <c r="E27" s="96"/>
      <c r="G27" s="76"/>
    </row>
    <row r="28" spans="1:12" s="85" customFormat="1">
      <c r="A28" s="93"/>
      <c r="B28" s="93"/>
      <c r="C28" s="96"/>
      <c r="D28" s="96"/>
      <c r="E28" s="96"/>
      <c r="G28" s="76"/>
    </row>
    <row r="29" spans="1:12" ht="15.75" customHeight="1">
      <c r="C29" s="96"/>
      <c r="D29" s="96"/>
      <c r="E29" s="96"/>
    </row>
    <row r="30" spans="1:12">
      <c r="C30" s="96"/>
      <c r="D30" s="96"/>
      <c r="E30" s="96"/>
    </row>
  </sheetData>
  <mergeCells count="1">
    <mergeCell ref="A22:F22"/>
  </mergeCells>
  <hyperlinks>
    <hyperlink ref="F1" location="'Table of Contents'!A1" display="Back to Front Page"/>
  </hyperlinks>
  <pageMargins left="0.75" right="0.75" top="1" bottom="1" header="0.5" footer="0.5"/>
  <pageSetup orientation="landscape"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L36"/>
  <sheetViews>
    <sheetView workbookViewId="0">
      <selection activeCell="I64" sqref="I64"/>
    </sheetView>
  </sheetViews>
  <sheetFormatPr defaultColWidth="9.140625" defaultRowHeight="15"/>
  <cols>
    <col min="1" max="1" width="7.85546875" style="46" bestFit="1" customWidth="1"/>
    <col min="2" max="2" width="37.5703125" style="76" bestFit="1" customWidth="1"/>
    <col min="3" max="6" width="18.7109375" style="85" customWidth="1"/>
    <col min="7" max="7" width="17.7109375" style="76" customWidth="1"/>
    <col min="8" max="16384" width="9.140625" style="76"/>
  </cols>
  <sheetData>
    <row r="1" spans="1:12">
      <c r="A1" s="46" t="s">
        <v>293</v>
      </c>
      <c r="F1" s="6" t="s">
        <v>301</v>
      </c>
    </row>
    <row r="2" spans="1:12">
      <c r="A2" s="46" t="s">
        <v>359</v>
      </c>
      <c r="F2" s="76"/>
    </row>
    <row r="3" spans="1:12">
      <c r="A3" s="46" t="s">
        <v>274</v>
      </c>
      <c r="F3" s="76"/>
    </row>
    <row r="4" spans="1:12">
      <c r="A4" s="122" t="s">
        <v>404</v>
      </c>
    </row>
    <row r="5" spans="1:12">
      <c r="A5" s="46" t="s">
        <v>591</v>
      </c>
    </row>
    <row r="8" spans="1:12" ht="17.25">
      <c r="A8" s="86" t="s">
        <v>232</v>
      </c>
      <c r="B8" s="87" t="s">
        <v>267</v>
      </c>
      <c r="C8" s="88" t="s">
        <v>186</v>
      </c>
      <c r="D8" s="88" t="s">
        <v>510</v>
      </c>
      <c r="E8" s="88" t="s">
        <v>187</v>
      </c>
      <c r="F8" s="89" t="s">
        <v>266</v>
      </c>
    </row>
    <row r="9" spans="1:12">
      <c r="A9" s="129">
        <v>100238</v>
      </c>
      <c r="B9" s="128" t="s">
        <v>22</v>
      </c>
      <c r="C9" s="118">
        <v>1416726</v>
      </c>
      <c r="D9" s="118">
        <v>32557</v>
      </c>
      <c r="E9" s="118">
        <v>865996</v>
      </c>
      <c r="F9" s="85">
        <f t="shared" ref="F9:F19" si="0">SUM(C9:E9)</f>
        <v>2315279</v>
      </c>
      <c r="G9" s="91"/>
      <c r="H9" s="91"/>
      <c r="I9" s="92"/>
      <c r="J9" s="92"/>
      <c r="K9" s="92"/>
      <c r="L9" s="92"/>
    </row>
    <row r="10" spans="1:12">
      <c r="A10" s="129">
        <v>100247</v>
      </c>
      <c r="B10" s="128" t="s">
        <v>24</v>
      </c>
      <c r="C10" s="118">
        <v>497432</v>
      </c>
      <c r="D10" s="118">
        <v>0</v>
      </c>
      <c r="E10" s="118">
        <v>38954</v>
      </c>
      <c r="F10" s="85">
        <f t="shared" si="0"/>
        <v>536386</v>
      </c>
      <c r="G10" s="91"/>
      <c r="H10" s="91"/>
      <c r="I10" s="92"/>
      <c r="J10" s="92"/>
      <c r="K10" s="92"/>
      <c r="L10" s="92"/>
    </row>
    <row r="11" spans="1:12">
      <c r="A11" s="129">
        <v>101163</v>
      </c>
      <c r="B11" s="128" t="s">
        <v>458</v>
      </c>
      <c r="C11" s="118">
        <v>148719</v>
      </c>
      <c r="D11" s="118">
        <v>21352</v>
      </c>
      <c r="E11" s="118">
        <v>18553</v>
      </c>
      <c r="F11" s="85">
        <f>SUM(C11:E11)</f>
        <v>188624</v>
      </c>
      <c r="G11" s="91"/>
      <c r="H11" s="91"/>
      <c r="I11" s="92"/>
      <c r="J11" s="92"/>
      <c r="K11" s="92"/>
      <c r="L11" s="92"/>
    </row>
    <row r="12" spans="1:12">
      <c r="A12" s="129">
        <v>100257</v>
      </c>
      <c r="B12" s="128" t="s">
        <v>28</v>
      </c>
      <c r="C12" s="118">
        <v>318171</v>
      </c>
      <c r="D12" s="118">
        <v>11056</v>
      </c>
      <c r="E12" s="118">
        <v>40714</v>
      </c>
      <c r="F12" s="85">
        <f t="shared" si="0"/>
        <v>369941</v>
      </c>
      <c r="G12" s="91"/>
      <c r="H12" s="91"/>
      <c r="I12" s="92"/>
      <c r="J12" s="92"/>
      <c r="K12" s="92"/>
      <c r="L12" s="92"/>
    </row>
    <row r="13" spans="1:12">
      <c r="A13" s="129">
        <v>100258</v>
      </c>
      <c r="B13" s="128" t="s">
        <v>29</v>
      </c>
      <c r="C13" s="118">
        <v>0</v>
      </c>
      <c r="D13" s="118">
        <v>0</v>
      </c>
      <c r="E13" s="118">
        <v>97246</v>
      </c>
      <c r="F13" s="85">
        <f t="shared" si="0"/>
        <v>97246</v>
      </c>
      <c r="G13" s="91"/>
      <c r="H13" s="91"/>
      <c r="I13" s="93"/>
      <c r="J13" s="92"/>
      <c r="K13" s="92"/>
      <c r="L13" s="92"/>
    </row>
    <row r="14" spans="1:12">
      <c r="A14" s="129">
        <v>101223</v>
      </c>
      <c r="B14" s="128" t="s">
        <v>121</v>
      </c>
      <c r="C14" s="118">
        <v>0</v>
      </c>
      <c r="D14" s="118">
        <v>0</v>
      </c>
      <c r="E14" s="118">
        <v>19898</v>
      </c>
      <c r="F14" s="85">
        <f t="shared" si="0"/>
        <v>19898</v>
      </c>
      <c r="G14" s="91"/>
      <c r="H14" s="91"/>
      <c r="I14" s="93"/>
      <c r="J14" s="92"/>
      <c r="K14" s="92"/>
      <c r="L14" s="92"/>
    </row>
    <row r="15" spans="1:12">
      <c r="A15" s="129">
        <v>100249</v>
      </c>
      <c r="B15" s="128" t="s">
        <v>25</v>
      </c>
      <c r="C15" s="118">
        <v>75712</v>
      </c>
      <c r="D15" s="118">
        <v>0</v>
      </c>
      <c r="E15" s="118">
        <v>0</v>
      </c>
      <c r="F15" s="85">
        <f t="shared" si="0"/>
        <v>75712</v>
      </c>
      <c r="G15" s="91"/>
      <c r="H15" s="91"/>
      <c r="I15" s="92"/>
      <c r="J15" s="92"/>
      <c r="K15" s="92"/>
      <c r="L15" s="92"/>
    </row>
    <row r="16" spans="1:12">
      <c r="A16" s="129">
        <v>101180</v>
      </c>
      <c r="B16" s="128" t="s">
        <v>665</v>
      </c>
      <c r="C16" s="118">
        <v>320972</v>
      </c>
      <c r="D16" s="118">
        <v>20364</v>
      </c>
      <c r="E16" s="118">
        <v>0</v>
      </c>
      <c r="F16" s="85">
        <f t="shared" si="0"/>
        <v>341336</v>
      </c>
      <c r="G16" s="91"/>
      <c r="H16" s="91"/>
      <c r="I16" s="92"/>
      <c r="J16" s="92"/>
      <c r="K16" s="92"/>
      <c r="L16" s="92"/>
    </row>
    <row r="17" spans="1:12">
      <c r="A17" s="129">
        <v>100251</v>
      </c>
      <c r="B17" s="128" t="s">
        <v>207</v>
      </c>
      <c r="C17" s="118">
        <v>303220</v>
      </c>
      <c r="D17" s="118">
        <v>9553</v>
      </c>
      <c r="E17" s="118">
        <v>76492</v>
      </c>
      <c r="F17" s="85">
        <f t="shared" si="0"/>
        <v>389265</v>
      </c>
      <c r="G17" s="91"/>
      <c r="H17" s="91"/>
      <c r="I17" s="92"/>
      <c r="J17" s="92"/>
      <c r="K17" s="92"/>
      <c r="L17" s="92"/>
    </row>
    <row r="18" spans="1:12">
      <c r="A18" s="129">
        <v>100250</v>
      </c>
      <c r="B18" s="128" t="s">
        <v>26</v>
      </c>
      <c r="C18" s="118">
        <v>1350504</v>
      </c>
      <c r="D18" s="118">
        <v>32756</v>
      </c>
      <c r="E18" s="118">
        <v>230490</v>
      </c>
      <c r="F18" s="85">
        <f t="shared" si="0"/>
        <v>1613750</v>
      </c>
      <c r="G18" s="91"/>
      <c r="H18" s="91"/>
      <c r="I18" s="92"/>
      <c r="J18" s="92"/>
      <c r="K18" s="92"/>
      <c r="L18" s="92"/>
    </row>
    <row r="19" spans="1:12" ht="17.25">
      <c r="A19" s="129">
        <v>100231</v>
      </c>
      <c r="B19" s="128" t="s">
        <v>21</v>
      </c>
      <c r="C19" s="119">
        <v>980203</v>
      </c>
      <c r="D19" s="119">
        <v>0</v>
      </c>
      <c r="E19" s="119">
        <f>83962+1</f>
        <v>83963</v>
      </c>
      <c r="F19" s="89">
        <f t="shared" si="0"/>
        <v>1064166</v>
      </c>
      <c r="G19" s="91"/>
      <c r="H19" s="91"/>
      <c r="I19" s="92"/>
      <c r="J19" s="92"/>
      <c r="K19" s="92"/>
      <c r="L19" s="92"/>
    </row>
    <row r="20" spans="1:12" ht="17.25">
      <c r="A20" s="46" t="s">
        <v>266</v>
      </c>
      <c r="C20" s="95">
        <f>SUM(C9:C19)</f>
        <v>5411659</v>
      </c>
      <c r="D20" s="95">
        <f>SUM(D9:D19)</f>
        <v>127638</v>
      </c>
      <c r="E20" s="95">
        <f>SUM(E9:E19)</f>
        <v>1472306</v>
      </c>
      <c r="F20" s="95">
        <f>SUM(F9:F19)</f>
        <v>7011603</v>
      </c>
      <c r="G20" s="92"/>
      <c r="H20" s="205"/>
      <c r="I20" s="206"/>
      <c r="J20" s="206"/>
      <c r="K20" s="206"/>
      <c r="L20" s="206"/>
    </row>
    <row r="23" spans="1:12">
      <c r="A23" s="93"/>
      <c r="B23" s="93"/>
      <c r="C23" s="96"/>
      <c r="D23" s="96"/>
      <c r="E23" s="96"/>
    </row>
    <row r="24" spans="1:12" ht="35.25" customHeight="1">
      <c r="A24" s="241" t="s">
        <v>717</v>
      </c>
      <c r="B24" s="241"/>
      <c r="C24" s="241"/>
      <c r="D24" s="241"/>
      <c r="E24" s="241"/>
      <c r="F24" s="241"/>
    </row>
    <row r="25" spans="1:12" s="85" customFormat="1">
      <c r="A25" s="46"/>
      <c r="B25" s="76"/>
      <c r="G25" s="76"/>
    </row>
    <row r="26" spans="1:12">
      <c r="A26" s="93"/>
      <c r="B26" s="93"/>
      <c r="C26" s="96"/>
      <c r="D26" s="96"/>
      <c r="E26" s="96"/>
      <c r="G26" s="85"/>
      <c r="H26" s="85"/>
    </row>
    <row r="27" spans="1:12">
      <c r="A27" s="93"/>
      <c r="B27" s="93"/>
      <c r="C27" s="96"/>
      <c r="D27" s="96"/>
      <c r="E27" s="96"/>
      <c r="G27" s="85"/>
      <c r="H27" s="85"/>
    </row>
    <row r="28" spans="1:12">
      <c r="A28" s="93"/>
      <c r="B28" s="93"/>
      <c r="C28" s="96"/>
      <c r="D28" s="96"/>
      <c r="E28" s="96"/>
      <c r="G28" s="85"/>
      <c r="H28" s="85"/>
    </row>
    <row r="29" spans="1:12">
      <c r="A29" s="93"/>
      <c r="B29" s="93"/>
      <c r="C29" s="96"/>
      <c r="D29" s="96"/>
      <c r="E29" s="96"/>
      <c r="G29" s="85"/>
      <c r="H29" s="85"/>
    </row>
    <row r="30" spans="1:12">
      <c r="A30" s="93"/>
      <c r="B30" s="93"/>
      <c r="C30" s="96"/>
      <c r="D30" s="96"/>
      <c r="E30" s="96"/>
      <c r="G30" s="85"/>
      <c r="H30" s="85"/>
    </row>
    <row r="31" spans="1:12">
      <c r="A31" s="93"/>
      <c r="B31" s="93"/>
      <c r="C31" s="96"/>
      <c r="D31" s="96"/>
      <c r="E31" s="96"/>
      <c r="G31" s="85"/>
      <c r="H31" s="85"/>
    </row>
    <row r="32" spans="1:12">
      <c r="A32" s="93"/>
      <c r="B32" s="93"/>
      <c r="C32" s="96"/>
      <c r="D32" s="96"/>
      <c r="E32" s="96"/>
      <c r="G32" s="85"/>
      <c r="H32" s="85"/>
    </row>
    <row r="33" spans="1:8">
      <c r="A33" s="93"/>
      <c r="B33" s="93"/>
      <c r="C33" s="96"/>
      <c r="D33" s="96"/>
      <c r="E33" s="96"/>
      <c r="G33" s="85"/>
      <c r="H33" s="85"/>
    </row>
    <row r="34" spans="1:8">
      <c r="A34" s="93"/>
      <c r="B34" s="93"/>
      <c r="C34" s="96"/>
      <c r="D34" s="96"/>
      <c r="E34" s="96"/>
      <c r="G34" s="85"/>
      <c r="H34" s="85"/>
    </row>
    <row r="35" spans="1:8">
      <c r="A35" s="93"/>
      <c r="B35" s="93"/>
      <c r="C35" s="96"/>
      <c r="D35" s="96"/>
      <c r="E35" s="96"/>
      <c r="G35" s="85"/>
      <c r="H35" s="85"/>
    </row>
    <row r="36" spans="1:8">
      <c r="A36" s="93"/>
      <c r="B36" s="93"/>
      <c r="C36" s="96"/>
      <c r="D36" s="96"/>
      <c r="E36" s="96"/>
      <c r="G36" s="85"/>
      <c r="H36" s="85"/>
    </row>
  </sheetData>
  <mergeCells count="1">
    <mergeCell ref="A24:F24"/>
  </mergeCells>
  <phoneticPr fontId="42" type="noConversion"/>
  <hyperlinks>
    <hyperlink ref="F1" location="'Table of Contents'!A1" display="Back to Front Page"/>
  </hyperlinks>
  <pageMargins left="0.75" right="0.75" top="1" bottom="1" header="0.5" footer="0.5"/>
  <pageSetup orientation="landscape"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L26"/>
  <sheetViews>
    <sheetView workbookViewId="0">
      <selection activeCell="I64" sqref="I64"/>
    </sheetView>
  </sheetViews>
  <sheetFormatPr defaultColWidth="9.140625" defaultRowHeight="15"/>
  <cols>
    <col min="1" max="1" width="7.85546875" style="46" bestFit="1" customWidth="1"/>
    <col min="2" max="2" width="36.85546875" style="76" bestFit="1" customWidth="1"/>
    <col min="3" max="6" width="18.7109375" style="85" customWidth="1"/>
    <col min="7" max="7" width="17.5703125" style="76" customWidth="1"/>
    <col min="8" max="16384" width="9.140625" style="76"/>
  </cols>
  <sheetData>
    <row r="1" spans="1:12">
      <c r="A1" s="46" t="s">
        <v>293</v>
      </c>
      <c r="F1" s="6" t="s">
        <v>301</v>
      </c>
    </row>
    <row r="2" spans="1:12">
      <c r="A2" s="46" t="s">
        <v>359</v>
      </c>
      <c r="F2" s="76"/>
    </row>
    <row r="3" spans="1:12">
      <c r="A3" s="46" t="s">
        <v>274</v>
      </c>
      <c r="F3" s="76"/>
    </row>
    <row r="4" spans="1:12">
      <c r="A4" s="46" t="s">
        <v>595</v>
      </c>
    </row>
    <row r="5" spans="1:12">
      <c r="A5" s="46" t="s">
        <v>591</v>
      </c>
    </row>
    <row r="8" spans="1:12" ht="17.25">
      <c r="A8" s="86" t="s">
        <v>232</v>
      </c>
      <c r="B8" s="87" t="s">
        <v>267</v>
      </c>
      <c r="C8" s="88" t="s">
        <v>186</v>
      </c>
      <c r="D8" s="88" t="s">
        <v>510</v>
      </c>
      <c r="E8" s="88" t="s">
        <v>187</v>
      </c>
      <c r="F8" s="89" t="s">
        <v>266</v>
      </c>
    </row>
    <row r="9" spans="1:12">
      <c r="A9" s="136">
        <v>101247</v>
      </c>
      <c r="B9" s="137" t="s">
        <v>132</v>
      </c>
      <c r="C9" s="85">
        <v>0</v>
      </c>
      <c r="D9" s="85">
        <v>0</v>
      </c>
      <c r="E9" s="85">
        <v>202639</v>
      </c>
      <c r="F9" s="85">
        <f t="shared" ref="F9:F10" si="0">SUM(C9:E9)</f>
        <v>202639</v>
      </c>
      <c r="G9" s="91"/>
      <c r="H9" s="91"/>
      <c r="I9" s="93"/>
      <c r="J9" s="92"/>
      <c r="K9" s="92"/>
      <c r="L9" s="92"/>
    </row>
    <row r="10" spans="1:12" ht="17.25">
      <c r="A10" s="136">
        <v>100279</v>
      </c>
      <c r="B10" s="137" t="s">
        <v>595</v>
      </c>
      <c r="C10" s="89">
        <v>505985</v>
      </c>
      <c r="D10" s="89">
        <v>0</v>
      </c>
      <c r="E10" s="89">
        <v>69117</v>
      </c>
      <c r="F10" s="89">
        <f t="shared" si="0"/>
        <v>575102</v>
      </c>
      <c r="G10" s="91"/>
      <c r="H10" s="91"/>
      <c r="I10" s="92"/>
      <c r="J10" s="92"/>
      <c r="K10" s="92"/>
      <c r="L10" s="92"/>
    </row>
    <row r="11" spans="1:12" ht="17.25">
      <c r="A11" s="46" t="s">
        <v>266</v>
      </c>
      <c r="C11" s="95">
        <f>SUM(C9:C10)</f>
        <v>505985</v>
      </c>
      <c r="D11" s="95">
        <f>SUM(D9:D10)</f>
        <v>0</v>
      </c>
      <c r="E11" s="95">
        <f>SUM(E9:E10)</f>
        <v>271756</v>
      </c>
      <c r="F11" s="95">
        <f>SUM(F9:F10)</f>
        <v>777741</v>
      </c>
      <c r="G11" s="92"/>
    </row>
    <row r="15" spans="1:12" ht="35.25" customHeight="1">
      <c r="A15" s="241" t="s">
        <v>717</v>
      </c>
      <c r="B15" s="241"/>
      <c r="C15" s="241"/>
      <c r="D15" s="241"/>
      <c r="E15" s="241"/>
      <c r="F15" s="241"/>
    </row>
    <row r="16" spans="1:12" s="85" customFormat="1">
      <c r="A16" s="46"/>
      <c r="B16" s="76"/>
      <c r="G16" s="76"/>
    </row>
    <row r="18" spans="1:5">
      <c r="A18" s="93"/>
      <c r="B18" s="93"/>
      <c r="C18" s="96"/>
      <c r="D18" s="96"/>
      <c r="E18" s="96"/>
    </row>
    <row r="19" spans="1:5">
      <c r="A19" s="93"/>
      <c r="B19" s="93"/>
      <c r="C19" s="96"/>
      <c r="D19" s="96"/>
      <c r="E19" s="96"/>
    </row>
    <row r="20" spans="1:5">
      <c r="A20" s="93"/>
      <c r="B20" s="93"/>
      <c r="C20" s="96"/>
      <c r="D20" s="96"/>
      <c r="E20" s="96"/>
    </row>
    <row r="21" spans="1:5" ht="47.25" customHeight="1">
      <c r="A21" s="93"/>
      <c r="B21" s="93"/>
      <c r="C21" s="96"/>
      <c r="D21" s="96"/>
      <c r="E21" s="96"/>
    </row>
    <row r="22" spans="1:5">
      <c r="A22" s="93"/>
      <c r="B22" s="93"/>
      <c r="C22" s="96"/>
      <c r="D22" s="96"/>
      <c r="E22" s="96"/>
    </row>
    <row r="23" spans="1:5">
      <c r="A23" s="93"/>
      <c r="B23" s="93"/>
      <c r="C23" s="96"/>
      <c r="D23" s="96"/>
      <c r="E23" s="96"/>
    </row>
    <row r="24" spans="1:5">
      <c r="A24" s="93"/>
      <c r="B24" s="93"/>
      <c r="C24" s="96"/>
      <c r="D24" s="96"/>
      <c r="E24" s="96"/>
    </row>
    <row r="25" spans="1:5">
      <c r="A25" s="93"/>
      <c r="B25" s="93"/>
      <c r="C25" s="96"/>
      <c r="D25" s="96"/>
      <c r="E25" s="96"/>
    </row>
    <row r="26" spans="1:5">
      <c r="A26" s="93"/>
      <c r="B26" s="93"/>
      <c r="C26" s="96"/>
      <c r="D26" s="96"/>
      <c r="E26" s="96"/>
    </row>
  </sheetData>
  <mergeCells count="1">
    <mergeCell ref="A15:F15"/>
  </mergeCells>
  <hyperlinks>
    <hyperlink ref="F1" location="'Table of Contents'!A1" display="Back to Front Page"/>
  </hyperlink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D48"/>
  <sheetViews>
    <sheetView zoomScaleNormal="100" zoomScaleSheetLayoutView="100" workbookViewId="0">
      <selection activeCell="I64" sqref="I64"/>
    </sheetView>
  </sheetViews>
  <sheetFormatPr defaultColWidth="9.140625" defaultRowHeight="15"/>
  <cols>
    <col min="1" max="1" width="58.7109375" style="14" customWidth="1"/>
    <col min="2" max="2" width="23.5703125" style="13" customWidth="1"/>
    <col min="3" max="3" width="18.28515625" style="13" customWidth="1"/>
    <col min="4" max="4" width="14" style="14" bestFit="1" customWidth="1"/>
    <col min="5" max="16384" width="9.140625" style="14"/>
  </cols>
  <sheetData>
    <row r="1" spans="1:4">
      <c r="A1" s="12" t="s">
        <v>300</v>
      </c>
      <c r="C1" s="6" t="s">
        <v>301</v>
      </c>
    </row>
    <row r="2" spans="1:4">
      <c r="A2" s="15" t="s">
        <v>496</v>
      </c>
      <c r="C2" s="14"/>
    </row>
    <row r="3" spans="1:4">
      <c r="A3" s="16" t="s">
        <v>302</v>
      </c>
      <c r="C3" s="14"/>
    </row>
    <row r="4" spans="1:4">
      <c r="A4" s="14" t="s">
        <v>591</v>
      </c>
    </row>
    <row r="5" spans="1:4">
      <c r="B5" s="13" t="s">
        <v>592</v>
      </c>
      <c r="C5" s="13" t="s">
        <v>269</v>
      </c>
    </row>
    <row r="6" spans="1:4">
      <c r="B6" s="13" t="s">
        <v>270</v>
      </c>
      <c r="C6" s="13" t="s">
        <v>270</v>
      </c>
    </row>
    <row r="7" spans="1:4" ht="17.25">
      <c r="B7" s="17" t="s">
        <v>422</v>
      </c>
      <c r="C7" s="17" t="s">
        <v>591</v>
      </c>
    </row>
    <row r="8" spans="1:4">
      <c r="A8" s="18" t="s">
        <v>303</v>
      </c>
    </row>
    <row r="9" spans="1:4">
      <c r="A9" s="19" t="s">
        <v>304</v>
      </c>
    </row>
    <row r="10" spans="1:4">
      <c r="A10" s="20" t="s">
        <v>305</v>
      </c>
      <c r="B10" s="21">
        <f>'Schedule - Kent Campus E&amp;G '!C12+'Schedule- Regional Campuses E&amp;G'!C12</f>
        <v>137017455</v>
      </c>
      <c r="C10" s="21">
        <f>'Schedule - Kent Campus E&amp;G '!D12+'Schedule- Regional Campuses E&amp;G'!D12</f>
        <v>123610795</v>
      </c>
    </row>
    <row r="11" spans="1:4">
      <c r="A11" s="20" t="s">
        <v>306</v>
      </c>
      <c r="B11" s="13">
        <f>'Schedule - Kent Campus E&amp;G '!C13+'Schedule- Regional Campuses E&amp;G'!C13</f>
        <v>314493005</v>
      </c>
      <c r="C11" s="13">
        <f>'Schedule - Kent Campus E&amp;G '!D13+'Schedule- Regional Campuses E&amp;G'!D13</f>
        <v>351665518</v>
      </c>
    </row>
    <row r="12" spans="1:4">
      <c r="A12" s="20" t="s">
        <v>307</v>
      </c>
      <c r="B12" s="13">
        <f>'Schedule - Kent Campus E&amp;G '!C14</f>
        <v>6300000</v>
      </c>
      <c r="C12" s="13">
        <f>'Schedule - Kent Campus E&amp;G '!D14</f>
        <v>6300000</v>
      </c>
    </row>
    <row r="13" spans="1:4">
      <c r="A13" s="20" t="s">
        <v>593</v>
      </c>
      <c r="B13" s="13">
        <f>'Schedule - Kent Campus E&amp;G '!C15</f>
        <v>3900000</v>
      </c>
      <c r="C13" s="13">
        <f>'Schedule - Kent Campus E&amp;G '!D15</f>
        <v>4100000</v>
      </c>
    </row>
    <row r="14" spans="1:4" ht="17.25">
      <c r="A14" s="20" t="s">
        <v>308</v>
      </c>
      <c r="B14" s="17">
        <f>'Schedule - Kent Campus E&amp;G '!C16+'Schedule- Regional Campuses E&amp;G'!C14</f>
        <v>3254582</v>
      </c>
      <c r="C14" s="17">
        <f>'Schedule - Kent Campus E&amp;G '!D16+'Schedule- Regional Campuses E&amp;G'!D14</f>
        <v>3439238</v>
      </c>
    </row>
    <row r="15" spans="1:4" ht="17.25">
      <c r="A15" s="19" t="s">
        <v>309</v>
      </c>
      <c r="B15" s="17">
        <f>SUM(B10:B14)</f>
        <v>464965042</v>
      </c>
      <c r="C15" s="17">
        <f>SUM(C10:C14)</f>
        <v>489115551</v>
      </c>
      <c r="D15" s="22"/>
    </row>
    <row r="16" spans="1:4" ht="9.9499999999999993" customHeight="1"/>
    <row r="17" spans="1:3">
      <c r="A17" s="19" t="s">
        <v>310</v>
      </c>
    </row>
    <row r="18" spans="1:3">
      <c r="A18" s="20" t="s">
        <v>274</v>
      </c>
      <c r="B18" s="13">
        <v>72394824</v>
      </c>
      <c r="C18" s="13">
        <v>77469808</v>
      </c>
    </row>
    <row r="19" spans="1:3" ht="17.25">
      <c r="A19" s="20" t="s">
        <v>275</v>
      </c>
      <c r="B19" s="17">
        <f>6880100</f>
        <v>6880100</v>
      </c>
      <c r="C19" s="17">
        <v>7580500</v>
      </c>
    </row>
    <row r="20" spans="1:3" ht="17.25">
      <c r="A20" s="19" t="s">
        <v>311</v>
      </c>
      <c r="B20" s="17">
        <f>SUM(B18:B19)</f>
        <v>79274924</v>
      </c>
      <c r="C20" s="17">
        <f>SUM(C18:C19)</f>
        <v>85050308</v>
      </c>
    </row>
    <row r="22" spans="1:3" ht="17.25">
      <c r="A22" s="14" t="s">
        <v>312</v>
      </c>
      <c r="B22" s="17">
        <f>+B15+B20</f>
        <v>544239966</v>
      </c>
      <c r="C22" s="17">
        <f>+C15+C20</f>
        <v>574165859</v>
      </c>
    </row>
    <row r="24" spans="1:3">
      <c r="A24" s="18" t="s">
        <v>313</v>
      </c>
    </row>
    <row r="25" spans="1:3">
      <c r="A25" s="19" t="s">
        <v>314</v>
      </c>
    </row>
    <row r="26" spans="1:3">
      <c r="A26" s="20" t="s">
        <v>274</v>
      </c>
      <c r="B26" s="13">
        <f>'Schedule - Kent Campus E&amp;G '!C39</f>
        <v>317744549</v>
      </c>
      <c r="C26" s="13">
        <f>'Schedule - Kent Campus E&amp;G '!D39</f>
        <v>332594854</v>
      </c>
    </row>
    <row r="27" spans="1:3" ht="17.25">
      <c r="A27" s="20" t="s">
        <v>275</v>
      </c>
      <c r="B27" s="17">
        <f>'Schedule- Regional Campuses E&amp;G'!C26</f>
        <v>93190464</v>
      </c>
      <c r="C27" s="17">
        <f>'Schedule- Regional Campuses E&amp;G'!D26</f>
        <v>101436745</v>
      </c>
    </row>
    <row r="28" spans="1:3" ht="17.25">
      <c r="A28" s="19" t="s">
        <v>315</v>
      </c>
      <c r="B28" s="17">
        <f>SUM(B26:B27)</f>
        <v>410935013</v>
      </c>
      <c r="C28" s="17">
        <f>SUM(C26:C27)</f>
        <v>434031599</v>
      </c>
    </row>
    <row r="29" spans="1:3" ht="9.9499999999999993" customHeight="1"/>
    <row r="30" spans="1:3">
      <c r="A30" s="19" t="s">
        <v>310</v>
      </c>
    </row>
    <row r="31" spans="1:3">
      <c r="A31" s="20" t="s">
        <v>274</v>
      </c>
      <c r="B31" s="13">
        <v>85475739</v>
      </c>
      <c r="C31" s="13">
        <v>89689052</v>
      </c>
    </row>
    <row r="32" spans="1:3" ht="17.25">
      <c r="A32" s="20" t="s">
        <v>275</v>
      </c>
      <c r="B32" s="17">
        <v>6714028</v>
      </c>
      <c r="C32" s="17">
        <v>7388635</v>
      </c>
    </row>
    <row r="33" spans="1:3" ht="17.25">
      <c r="A33" s="19" t="s">
        <v>316</v>
      </c>
      <c r="B33" s="17">
        <f>SUM(B31:B32)</f>
        <v>92189767</v>
      </c>
      <c r="C33" s="17">
        <f>SUM(C31:C32)</f>
        <v>97077687</v>
      </c>
    </row>
    <row r="34" spans="1:3" ht="9.9499999999999993" customHeight="1"/>
    <row r="35" spans="1:3" ht="17.25">
      <c r="A35" s="19" t="s">
        <v>317</v>
      </c>
      <c r="B35" s="17">
        <f>B28+B33</f>
        <v>503124780</v>
      </c>
      <c r="C35" s="17">
        <f>C28+C33</f>
        <v>531109286</v>
      </c>
    </row>
    <row r="36" spans="1:3" ht="9.9499999999999993" customHeight="1"/>
    <row r="37" spans="1:3">
      <c r="A37" s="19" t="s">
        <v>318</v>
      </c>
    </row>
    <row r="38" spans="1:3">
      <c r="A38" s="20" t="s">
        <v>319</v>
      </c>
      <c r="B38" s="13">
        <f>'Schedule - Kent Campus E&amp;G '!C41</f>
        <v>40660921</v>
      </c>
      <c r="C38" s="13">
        <f>'Schedule - Kent Campus E&amp;G '!D41</f>
        <v>43369996</v>
      </c>
    </row>
    <row r="39" spans="1:3">
      <c r="A39" s="20" t="s">
        <v>320</v>
      </c>
      <c r="B39" s="13">
        <f>'Schedule- Regional Campuses E&amp;G'!C28</f>
        <v>13369108</v>
      </c>
      <c r="C39" s="13">
        <f>'Schedule- Regional Campuses E&amp;G'!D28</f>
        <v>11713956</v>
      </c>
    </row>
    <row r="40" spans="1:3">
      <c r="A40" s="20" t="s">
        <v>321</v>
      </c>
      <c r="B40" s="13">
        <f>-12881782</f>
        <v>-12881782</v>
      </c>
      <c r="C40" s="13">
        <v>-12219244</v>
      </c>
    </row>
    <row r="41" spans="1:3" ht="17.25">
      <c r="A41" s="20" t="s">
        <v>322</v>
      </c>
      <c r="B41" s="17">
        <f>-33061</f>
        <v>-33061</v>
      </c>
      <c r="C41" s="17">
        <v>191865</v>
      </c>
    </row>
    <row r="42" spans="1:3" ht="17.25">
      <c r="A42" s="19" t="s">
        <v>323</v>
      </c>
      <c r="B42" s="17">
        <f>SUM(B38:B41)</f>
        <v>41115186</v>
      </c>
      <c r="C42" s="17">
        <f>SUM(C38:C41)</f>
        <v>43056573</v>
      </c>
    </row>
    <row r="44" spans="1:3" ht="17.25">
      <c r="A44" s="14" t="s">
        <v>324</v>
      </c>
      <c r="B44" s="17">
        <f>B35+B42</f>
        <v>544239966</v>
      </c>
      <c r="C44" s="17">
        <f>C35+C42</f>
        <v>574165859</v>
      </c>
    </row>
    <row r="46" spans="1:3">
      <c r="A46" s="14" t="s">
        <v>325</v>
      </c>
      <c r="B46" s="23">
        <f>B22-B44</f>
        <v>0</v>
      </c>
      <c r="C46" s="23">
        <f>C22-C44</f>
        <v>0</v>
      </c>
    </row>
    <row r="47" spans="1:3" ht="33" customHeight="1"/>
    <row r="48" spans="1:3" ht="34.5" customHeight="1">
      <c r="A48" s="236" t="s">
        <v>594</v>
      </c>
      <c r="B48" s="236"/>
      <c r="C48" s="236"/>
    </row>
  </sheetData>
  <mergeCells count="1">
    <mergeCell ref="A48:C48"/>
  </mergeCells>
  <hyperlinks>
    <hyperlink ref="C1" location="'Table of Contents'!A1" display="Back to Front Page"/>
  </hyperlinks>
  <pageMargins left="1" right="0.75" top="0.75" bottom="0.75" header="0.5" footer="0.5"/>
  <pageSetup scale="87" orientation="portrait" horizontalDpi="300" verticalDpi="300" r:id="rId1"/>
  <headerFooter alignWithMargins="0">
    <oddHeader xml:space="preserve">&amp;R
</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L48"/>
  <sheetViews>
    <sheetView workbookViewId="0">
      <selection activeCell="I64" sqref="I64"/>
    </sheetView>
  </sheetViews>
  <sheetFormatPr defaultColWidth="9.140625" defaultRowHeight="15"/>
  <cols>
    <col min="1" max="1" width="7.85546875" style="46" bestFit="1" customWidth="1"/>
    <col min="2" max="2" width="33.85546875" style="76" bestFit="1" customWidth="1"/>
    <col min="3" max="6" width="18.7109375" style="85" customWidth="1"/>
    <col min="7" max="7" width="17.7109375" style="76" customWidth="1"/>
    <col min="8" max="16384" width="9.140625" style="76"/>
  </cols>
  <sheetData>
    <row r="1" spans="1:12">
      <c r="A1" s="46" t="s">
        <v>293</v>
      </c>
      <c r="F1" s="6" t="s">
        <v>301</v>
      </c>
    </row>
    <row r="2" spans="1:12">
      <c r="A2" s="46" t="s">
        <v>359</v>
      </c>
      <c r="F2" s="76"/>
    </row>
    <row r="3" spans="1:12">
      <c r="A3" s="46" t="s">
        <v>274</v>
      </c>
      <c r="F3" s="76"/>
    </row>
    <row r="4" spans="1:12">
      <c r="A4" s="122" t="s">
        <v>405</v>
      </c>
    </row>
    <row r="5" spans="1:12">
      <c r="A5" s="46" t="s">
        <v>591</v>
      </c>
    </row>
    <row r="8" spans="1:12" ht="17.25">
      <c r="A8" s="86" t="s">
        <v>232</v>
      </c>
      <c r="B8" s="87" t="s">
        <v>267</v>
      </c>
      <c r="C8" s="88" t="s">
        <v>186</v>
      </c>
      <c r="D8" s="88" t="s">
        <v>510</v>
      </c>
      <c r="E8" s="88" t="s">
        <v>187</v>
      </c>
      <c r="F8" s="89" t="s">
        <v>266</v>
      </c>
    </row>
    <row r="9" spans="1:12">
      <c r="A9" s="130">
        <v>101264</v>
      </c>
      <c r="B9" s="131" t="s">
        <v>136</v>
      </c>
      <c r="C9" s="132">
        <v>0</v>
      </c>
      <c r="D9" s="132">
        <v>0</v>
      </c>
      <c r="E9" s="132">
        <v>8000</v>
      </c>
      <c r="F9" s="85">
        <f>SUM(C9:E9)</f>
        <v>8000</v>
      </c>
      <c r="G9" s="91"/>
      <c r="H9" s="91"/>
      <c r="I9" s="93"/>
      <c r="J9" s="92"/>
      <c r="K9" s="92"/>
      <c r="L9" s="92"/>
    </row>
    <row r="10" spans="1:12">
      <c r="A10" s="130">
        <v>101241</v>
      </c>
      <c r="B10" s="131" t="s">
        <v>126</v>
      </c>
      <c r="C10" s="132">
        <v>273579</v>
      </c>
      <c r="D10" s="132">
        <v>0</v>
      </c>
      <c r="E10" s="132">
        <v>87766</v>
      </c>
      <c r="F10" s="85">
        <f t="shared" ref="F10:F26" si="0">SUM(C10:E10)</f>
        <v>361345</v>
      </c>
      <c r="G10" s="91"/>
      <c r="H10" s="91"/>
      <c r="I10" s="92"/>
      <c r="J10" s="92"/>
      <c r="K10" s="92"/>
      <c r="L10" s="92"/>
    </row>
    <row r="11" spans="1:12">
      <c r="A11" s="130">
        <v>101242</v>
      </c>
      <c r="B11" s="131" t="s">
        <v>127</v>
      </c>
      <c r="C11" s="132">
        <v>175996</v>
      </c>
      <c r="D11" s="132">
        <v>0</v>
      </c>
      <c r="E11" s="132">
        <v>27980</v>
      </c>
      <c r="F11" s="85">
        <f t="shared" si="0"/>
        <v>203976</v>
      </c>
      <c r="G11" s="91"/>
      <c r="H11" s="91"/>
      <c r="I11" s="92"/>
      <c r="J11" s="92"/>
      <c r="K11" s="92"/>
      <c r="L11" s="92"/>
    </row>
    <row r="12" spans="1:12">
      <c r="A12" s="130">
        <v>101226</v>
      </c>
      <c r="B12" s="131" t="s">
        <v>122</v>
      </c>
      <c r="C12" s="132">
        <v>0</v>
      </c>
      <c r="D12" s="132">
        <v>0</v>
      </c>
      <c r="E12" s="132">
        <v>23903</v>
      </c>
      <c r="F12" s="85">
        <f t="shared" si="0"/>
        <v>23903</v>
      </c>
      <c r="G12" s="91"/>
      <c r="H12" s="91"/>
      <c r="I12" s="93"/>
      <c r="J12" s="92"/>
      <c r="K12" s="92"/>
      <c r="L12" s="92"/>
    </row>
    <row r="13" spans="1:12">
      <c r="A13" s="130">
        <v>101243</v>
      </c>
      <c r="B13" s="131" t="s">
        <v>128</v>
      </c>
      <c r="C13" s="132">
        <v>93400</v>
      </c>
      <c r="D13" s="132">
        <v>0</v>
      </c>
      <c r="E13" s="132">
        <v>18501</v>
      </c>
      <c r="F13" s="85">
        <f t="shared" si="0"/>
        <v>111901</v>
      </c>
      <c r="G13" s="91"/>
      <c r="H13" s="91"/>
      <c r="I13" s="92"/>
      <c r="J13" s="92"/>
      <c r="K13" s="92"/>
      <c r="L13" s="92"/>
    </row>
    <row r="14" spans="1:12">
      <c r="A14" s="130">
        <v>101198</v>
      </c>
      <c r="B14" s="131" t="s">
        <v>113</v>
      </c>
      <c r="C14" s="132">
        <v>0</v>
      </c>
      <c r="D14" s="132">
        <v>0</v>
      </c>
      <c r="E14" s="132">
        <v>46752</v>
      </c>
      <c r="F14" s="85">
        <f t="shared" si="0"/>
        <v>46752</v>
      </c>
      <c r="G14" s="91"/>
      <c r="H14" s="91"/>
      <c r="I14" s="93"/>
      <c r="J14" s="92"/>
      <c r="K14" s="92"/>
      <c r="L14" s="92"/>
    </row>
    <row r="15" spans="1:12">
      <c r="A15" s="130">
        <v>100312</v>
      </c>
      <c r="B15" s="131" t="s">
        <v>52</v>
      </c>
      <c r="C15" s="132">
        <v>55575</v>
      </c>
      <c r="D15" s="132">
        <v>0</v>
      </c>
      <c r="E15" s="132">
        <v>20931</v>
      </c>
      <c r="F15" s="85">
        <f t="shared" si="0"/>
        <v>76506</v>
      </c>
      <c r="G15" s="91"/>
      <c r="H15" s="91"/>
      <c r="I15" s="92"/>
      <c r="J15" s="92"/>
      <c r="K15" s="92"/>
      <c r="L15" s="92"/>
    </row>
    <row r="16" spans="1:12">
      <c r="A16" s="130">
        <v>101292</v>
      </c>
      <c r="B16" s="131" t="s">
        <v>457</v>
      </c>
      <c r="C16" s="132">
        <v>403972</v>
      </c>
      <c r="D16" s="132">
        <v>0</v>
      </c>
      <c r="E16" s="132">
        <v>20351</v>
      </c>
      <c r="F16" s="85">
        <f t="shared" si="0"/>
        <v>424323</v>
      </c>
      <c r="G16" s="91"/>
      <c r="H16" s="91"/>
      <c r="I16" s="92"/>
      <c r="J16" s="92"/>
      <c r="K16" s="92"/>
      <c r="L16" s="92"/>
    </row>
    <row r="17" spans="1:12">
      <c r="A17" s="130">
        <v>101276</v>
      </c>
      <c r="B17" s="131" t="s">
        <v>142</v>
      </c>
      <c r="C17" s="132">
        <v>64629</v>
      </c>
      <c r="D17" s="132">
        <v>0</v>
      </c>
      <c r="E17" s="132">
        <v>8000</v>
      </c>
      <c r="F17" s="85">
        <f t="shared" si="0"/>
        <v>72629</v>
      </c>
      <c r="G17" s="91"/>
      <c r="H17" s="91"/>
      <c r="I17" s="92"/>
      <c r="J17" s="92"/>
      <c r="K17" s="92"/>
      <c r="L17" s="92"/>
    </row>
    <row r="18" spans="1:12">
      <c r="A18" s="130">
        <v>100324</v>
      </c>
      <c r="B18" s="131" t="s">
        <v>58</v>
      </c>
      <c r="C18" s="132">
        <v>33846</v>
      </c>
      <c r="D18" s="132">
        <v>0</v>
      </c>
      <c r="E18" s="132">
        <v>18174</v>
      </c>
      <c r="F18" s="85">
        <f t="shared" si="0"/>
        <v>52020</v>
      </c>
      <c r="G18" s="91"/>
      <c r="H18" s="91"/>
      <c r="I18" s="92"/>
      <c r="J18" s="92"/>
      <c r="K18" s="92"/>
      <c r="L18" s="92"/>
    </row>
    <row r="19" spans="1:12">
      <c r="A19" s="130">
        <v>101306</v>
      </c>
      <c r="B19" s="131" t="s">
        <v>193</v>
      </c>
      <c r="C19" s="132">
        <v>50745</v>
      </c>
      <c r="D19" s="132">
        <v>0</v>
      </c>
      <c r="E19" s="132">
        <v>0</v>
      </c>
      <c r="F19" s="85">
        <f t="shared" si="0"/>
        <v>50745</v>
      </c>
      <c r="G19" s="91"/>
      <c r="H19" s="91"/>
      <c r="I19" s="92"/>
      <c r="J19" s="92"/>
      <c r="K19" s="92"/>
      <c r="L19" s="92"/>
    </row>
    <row r="20" spans="1:12">
      <c r="A20" s="130">
        <v>101210</v>
      </c>
      <c r="B20" s="131" t="s">
        <v>116</v>
      </c>
      <c r="C20" s="132">
        <v>0</v>
      </c>
      <c r="D20" s="132">
        <v>0</v>
      </c>
      <c r="E20" s="132">
        <v>7000</v>
      </c>
      <c r="F20" s="85">
        <f t="shared" si="0"/>
        <v>7000</v>
      </c>
      <c r="G20" s="91"/>
      <c r="H20" s="91"/>
      <c r="I20" s="93"/>
      <c r="J20" s="92"/>
      <c r="K20" s="92"/>
      <c r="L20" s="92"/>
    </row>
    <row r="21" spans="1:12">
      <c r="A21" s="130">
        <v>101262</v>
      </c>
      <c r="B21" s="131" t="s">
        <v>135</v>
      </c>
      <c r="C21" s="132">
        <v>0</v>
      </c>
      <c r="D21" s="132">
        <v>0</v>
      </c>
      <c r="E21" s="132">
        <v>6000</v>
      </c>
      <c r="F21" s="85">
        <f t="shared" si="0"/>
        <v>6000</v>
      </c>
      <c r="G21" s="91"/>
      <c r="H21" s="91"/>
      <c r="I21" s="93"/>
      <c r="J21" s="92"/>
      <c r="K21" s="92"/>
      <c r="L21" s="92"/>
    </row>
    <row r="22" spans="1:12">
      <c r="A22" s="130">
        <v>101244</v>
      </c>
      <c r="B22" s="131" t="s">
        <v>129</v>
      </c>
      <c r="C22" s="132">
        <v>278452</v>
      </c>
      <c r="D22" s="132">
        <v>0</v>
      </c>
      <c r="E22" s="132">
        <v>4912</v>
      </c>
      <c r="F22" s="85">
        <f t="shared" si="0"/>
        <v>283364</v>
      </c>
      <c r="G22" s="91"/>
      <c r="H22" s="91"/>
      <c r="I22" s="92"/>
      <c r="J22" s="92"/>
      <c r="K22" s="92"/>
      <c r="L22" s="92"/>
    </row>
    <row r="23" spans="1:12">
      <c r="A23" s="130">
        <v>101245</v>
      </c>
      <c r="B23" s="131" t="s">
        <v>130</v>
      </c>
      <c r="C23" s="132">
        <v>222548</v>
      </c>
      <c r="D23" s="132">
        <v>0</v>
      </c>
      <c r="E23" s="132">
        <v>17088</v>
      </c>
      <c r="F23" s="85">
        <f t="shared" si="0"/>
        <v>239636</v>
      </c>
      <c r="G23" s="91"/>
      <c r="H23" s="91"/>
      <c r="I23" s="92"/>
      <c r="J23" s="92"/>
      <c r="K23" s="92"/>
      <c r="L23" s="92"/>
    </row>
    <row r="24" spans="1:12">
      <c r="A24" s="130">
        <v>101165</v>
      </c>
      <c r="B24" s="131" t="s">
        <v>101</v>
      </c>
      <c r="C24" s="132">
        <v>114318</v>
      </c>
      <c r="D24" s="132">
        <v>0</v>
      </c>
      <c r="E24" s="132">
        <v>33965</v>
      </c>
      <c r="F24" s="85">
        <f t="shared" si="0"/>
        <v>148283</v>
      </c>
      <c r="G24" s="91"/>
      <c r="H24" s="91"/>
      <c r="I24" s="92"/>
      <c r="J24" s="92"/>
      <c r="K24" s="92"/>
      <c r="L24" s="92"/>
    </row>
    <row r="25" spans="1:12">
      <c r="A25" s="130">
        <v>100320</v>
      </c>
      <c r="B25" s="131" t="s">
        <v>53</v>
      </c>
      <c r="C25" s="132">
        <v>269844</v>
      </c>
      <c r="D25" s="132">
        <v>0</v>
      </c>
      <c r="E25" s="132">
        <f>40531+2</f>
        <v>40533</v>
      </c>
      <c r="F25" s="85">
        <f t="shared" si="0"/>
        <v>310377</v>
      </c>
      <c r="G25" s="91"/>
      <c r="H25" s="91"/>
      <c r="I25" s="92"/>
      <c r="J25" s="92"/>
      <c r="K25" s="92"/>
      <c r="L25" s="92"/>
    </row>
    <row r="26" spans="1:12" ht="17.25">
      <c r="A26" s="130">
        <v>101062</v>
      </c>
      <c r="B26" s="131" t="s">
        <v>81</v>
      </c>
      <c r="C26" s="133">
        <v>0</v>
      </c>
      <c r="D26" s="133">
        <v>0</v>
      </c>
      <c r="E26" s="133">
        <v>100100</v>
      </c>
      <c r="F26" s="89">
        <f t="shared" si="0"/>
        <v>100100</v>
      </c>
      <c r="G26" s="91"/>
      <c r="H26" s="91"/>
      <c r="I26" s="93"/>
      <c r="J26" s="92"/>
      <c r="K26" s="92"/>
      <c r="L26" s="92"/>
    </row>
    <row r="27" spans="1:12" ht="17.25">
      <c r="A27" s="46" t="s">
        <v>266</v>
      </c>
      <c r="C27" s="95">
        <f>SUM(C9:C26)</f>
        <v>2036904</v>
      </c>
      <c r="D27" s="95">
        <f>SUM(D9:D26)</f>
        <v>0</v>
      </c>
      <c r="E27" s="95">
        <f>SUM(E9:E26)</f>
        <v>489956</v>
      </c>
      <c r="F27" s="95">
        <f>SUM(F9:F26)</f>
        <v>2526860</v>
      </c>
      <c r="G27" s="92"/>
      <c r="H27" s="205"/>
      <c r="I27" s="204"/>
      <c r="J27" s="206"/>
      <c r="K27" s="206"/>
      <c r="L27" s="206"/>
    </row>
    <row r="28" spans="1:12">
      <c r="G28" s="91"/>
      <c r="H28" s="91"/>
      <c r="I28" s="92"/>
      <c r="J28" s="92"/>
      <c r="K28" s="92"/>
      <c r="L28" s="92"/>
    </row>
    <row r="29" spans="1:12">
      <c r="A29" s="93"/>
      <c r="B29" s="93"/>
      <c r="C29" s="96"/>
      <c r="D29" s="96"/>
    </row>
    <row r="30" spans="1:12">
      <c r="A30" s="93"/>
      <c r="B30" s="93"/>
      <c r="C30" s="96"/>
      <c r="D30" s="96"/>
    </row>
    <row r="31" spans="1:12" ht="35.25" customHeight="1">
      <c r="A31" s="241" t="s">
        <v>717</v>
      </c>
      <c r="B31" s="241"/>
      <c r="C31" s="241"/>
      <c r="D31" s="241"/>
      <c r="E31" s="241"/>
      <c r="F31" s="241"/>
    </row>
    <row r="32" spans="1:12" s="85" customFormat="1">
      <c r="A32" s="46"/>
      <c r="B32" s="76"/>
      <c r="G32" s="76"/>
    </row>
    <row r="33" spans="1:4">
      <c r="A33" s="93"/>
      <c r="B33" s="93"/>
      <c r="C33" s="96"/>
      <c r="D33" s="96"/>
    </row>
    <row r="34" spans="1:4">
      <c r="A34" s="93"/>
      <c r="B34" s="93"/>
      <c r="C34" s="96"/>
      <c r="D34" s="96"/>
    </row>
    <row r="35" spans="1:4">
      <c r="A35" s="93"/>
      <c r="B35" s="93"/>
      <c r="C35" s="96"/>
      <c r="D35" s="96"/>
    </row>
    <row r="36" spans="1:4">
      <c r="A36" s="93"/>
      <c r="B36" s="93"/>
      <c r="C36" s="96"/>
      <c r="D36" s="96"/>
    </row>
    <row r="37" spans="1:4">
      <c r="A37" s="93"/>
      <c r="B37" s="93"/>
      <c r="C37" s="96"/>
      <c r="D37" s="96"/>
    </row>
    <row r="38" spans="1:4">
      <c r="A38" s="93"/>
      <c r="B38" s="93"/>
      <c r="C38" s="96"/>
      <c r="D38" s="96"/>
    </row>
    <row r="39" spans="1:4">
      <c r="A39" s="93"/>
      <c r="B39" s="93"/>
      <c r="C39" s="96"/>
      <c r="D39" s="96"/>
    </row>
    <row r="40" spans="1:4">
      <c r="A40" s="93"/>
      <c r="B40" s="93"/>
      <c r="C40" s="96"/>
      <c r="D40" s="96"/>
    </row>
    <row r="41" spans="1:4">
      <c r="A41" s="93"/>
      <c r="B41" s="93"/>
      <c r="C41" s="96"/>
      <c r="D41" s="96"/>
    </row>
    <row r="42" spans="1:4">
      <c r="A42" s="93"/>
      <c r="B42" s="93"/>
      <c r="C42" s="96"/>
      <c r="D42" s="96"/>
    </row>
    <row r="43" spans="1:4">
      <c r="A43" s="93"/>
      <c r="B43" s="93"/>
      <c r="C43" s="96"/>
      <c r="D43" s="96"/>
    </row>
    <row r="44" spans="1:4">
      <c r="A44" s="93"/>
      <c r="B44" s="93"/>
      <c r="C44" s="96"/>
      <c r="D44" s="96"/>
    </row>
    <row r="45" spans="1:4">
      <c r="A45" s="93"/>
      <c r="B45" s="93"/>
      <c r="C45" s="96"/>
      <c r="D45" s="96"/>
    </row>
    <row r="46" spans="1:4">
      <c r="A46" s="93"/>
      <c r="B46" s="93"/>
      <c r="C46" s="96"/>
      <c r="D46" s="96"/>
    </row>
    <row r="47" spans="1:4">
      <c r="A47" s="93"/>
      <c r="B47" s="93"/>
      <c r="C47" s="96"/>
      <c r="D47" s="96"/>
    </row>
    <row r="48" spans="1:4">
      <c r="A48" s="93"/>
      <c r="B48" s="93"/>
      <c r="C48" s="96"/>
      <c r="D48" s="96"/>
    </row>
  </sheetData>
  <mergeCells count="1">
    <mergeCell ref="A31:F31"/>
  </mergeCells>
  <phoneticPr fontId="42" type="noConversion"/>
  <hyperlinks>
    <hyperlink ref="F1" location="'Table of Contents'!A1" display="Back to Front Page"/>
  </hyperlinks>
  <pageMargins left="0.75" right="0.75" top="1" bottom="1" header="0.5" footer="0.5"/>
  <pageSetup scale="97" orientation="landscape"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L81"/>
  <sheetViews>
    <sheetView workbookViewId="0"/>
  </sheetViews>
  <sheetFormatPr defaultColWidth="9.140625" defaultRowHeight="15"/>
  <cols>
    <col min="1" max="1" width="7.85546875" style="46" customWidth="1"/>
    <col min="2" max="2" width="43.5703125" style="76" bestFit="1" customWidth="1"/>
    <col min="3" max="6" width="18.7109375" style="85" customWidth="1"/>
    <col min="7" max="7" width="19.7109375" style="76" customWidth="1"/>
    <col min="8" max="16384" width="9.140625" style="76"/>
  </cols>
  <sheetData>
    <row r="1" spans="1:12">
      <c r="A1" s="46" t="s">
        <v>293</v>
      </c>
      <c r="F1" s="6" t="s">
        <v>301</v>
      </c>
    </row>
    <row r="2" spans="1:12">
      <c r="A2" s="46" t="s">
        <v>359</v>
      </c>
      <c r="F2" s="76"/>
    </row>
    <row r="3" spans="1:12">
      <c r="A3" s="46" t="s">
        <v>274</v>
      </c>
      <c r="F3" s="76"/>
    </row>
    <row r="4" spans="1:12">
      <c r="A4" s="122" t="s">
        <v>407</v>
      </c>
    </row>
    <row r="5" spans="1:12">
      <c r="A5" s="46" t="s">
        <v>591</v>
      </c>
    </row>
    <row r="8" spans="1:12" ht="17.25">
      <c r="A8" s="86" t="s">
        <v>232</v>
      </c>
      <c r="B8" s="87" t="s">
        <v>267</v>
      </c>
      <c r="C8" s="88" t="s">
        <v>186</v>
      </c>
      <c r="D8" s="88" t="s">
        <v>510</v>
      </c>
      <c r="E8" s="88" t="s">
        <v>187</v>
      </c>
      <c r="F8" s="89" t="s">
        <v>266</v>
      </c>
    </row>
    <row r="9" spans="1:12">
      <c r="A9" s="123">
        <v>100272</v>
      </c>
      <c r="B9" s="124" t="s">
        <v>34</v>
      </c>
      <c r="C9" s="85">
        <v>1173124</v>
      </c>
      <c r="D9" s="85">
        <v>0</v>
      </c>
      <c r="E9" s="85">
        <v>620</v>
      </c>
      <c r="F9" s="85">
        <f>SUM(C9:E9)</f>
        <v>1173744</v>
      </c>
      <c r="G9" s="91"/>
      <c r="H9" s="91"/>
      <c r="I9" s="92"/>
      <c r="J9" s="92"/>
      <c r="K9" s="92"/>
      <c r="L9" s="92"/>
    </row>
    <row r="10" spans="1:12">
      <c r="A10" s="123">
        <v>101407</v>
      </c>
      <c r="B10" s="124" t="s">
        <v>627</v>
      </c>
      <c r="C10" s="85">
        <v>536132</v>
      </c>
      <c r="D10" s="85">
        <v>0</v>
      </c>
      <c r="E10" s="85">
        <v>0</v>
      </c>
      <c r="F10" s="85">
        <f>SUM(C10:E10)</f>
        <v>536132</v>
      </c>
      <c r="G10" s="91"/>
      <c r="H10" s="91"/>
      <c r="I10" s="92"/>
      <c r="J10" s="92"/>
      <c r="K10" s="92"/>
      <c r="L10" s="92"/>
    </row>
    <row r="11" spans="1:12">
      <c r="A11" s="123">
        <v>101352</v>
      </c>
      <c r="B11" s="124" t="s">
        <v>172</v>
      </c>
      <c r="C11" s="85">
        <v>249495</v>
      </c>
      <c r="D11" s="85">
        <v>0</v>
      </c>
      <c r="E11" s="85">
        <v>30801</v>
      </c>
      <c r="F11" s="85">
        <f t="shared" ref="F11:F44" si="0">SUM(C11:E11)</f>
        <v>280296</v>
      </c>
      <c r="G11" s="91"/>
      <c r="H11" s="91"/>
      <c r="I11" s="92"/>
      <c r="J11" s="92"/>
      <c r="K11" s="92"/>
      <c r="L11" s="92"/>
    </row>
    <row r="12" spans="1:12">
      <c r="A12" s="123">
        <v>101271</v>
      </c>
      <c r="B12" s="124" t="s">
        <v>139</v>
      </c>
      <c r="C12" s="85">
        <v>121173</v>
      </c>
      <c r="D12" s="85">
        <v>12475</v>
      </c>
      <c r="E12" s="85">
        <v>5000</v>
      </c>
      <c r="F12" s="85">
        <f t="shared" si="0"/>
        <v>138648</v>
      </c>
      <c r="G12" s="91"/>
      <c r="H12" s="91"/>
      <c r="I12" s="92"/>
      <c r="J12" s="92"/>
      <c r="K12" s="92"/>
      <c r="L12" s="92"/>
    </row>
    <row r="13" spans="1:12">
      <c r="A13" s="123">
        <v>101379</v>
      </c>
      <c r="B13" s="124" t="s">
        <v>533</v>
      </c>
      <c r="C13" s="85">
        <v>169218</v>
      </c>
      <c r="D13" s="85">
        <v>0</v>
      </c>
      <c r="E13" s="85">
        <v>378430</v>
      </c>
      <c r="F13" s="85">
        <f t="shared" si="0"/>
        <v>547648</v>
      </c>
      <c r="G13" s="91"/>
      <c r="H13" s="91"/>
      <c r="I13" s="92"/>
      <c r="J13" s="92"/>
      <c r="K13" s="92"/>
      <c r="L13" s="92"/>
    </row>
    <row r="14" spans="1:12">
      <c r="A14" s="123">
        <v>101336</v>
      </c>
      <c r="B14" s="124" t="s">
        <v>625</v>
      </c>
      <c r="C14" s="85">
        <v>145053</v>
      </c>
      <c r="D14" s="85">
        <v>0</v>
      </c>
      <c r="E14" s="85">
        <v>80676</v>
      </c>
      <c r="F14" s="85">
        <f t="shared" si="0"/>
        <v>225729</v>
      </c>
      <c r="G14" s="91"/>
      <c r="H14" s="91"/>
      <c r="I14" s="92"/>
      <c r="J14" s="92"/>
      <c r="K14" s="92"/>
      <c r="L14" s="92"/>
    </row>
    <row r="15" spans="1:12">
      <c r="A15" s="123">
        <v>101333</v>
      </c>
      <c r="B15" s="124" t="s">
        <v>147</v>
      </c>
      <c r="C15" s="85">
        <v>208556</v>
      </c>
      <c r="D15" s="85">
        <v>0</v>
      </c>
      <c r="E15" s="85">
        <v>2069649</v>
      </c>
      <c r="F15" s="85">
        <f t="shared" ref="F15:F20" si="1">SUM(C15:E15)</f>
        <v>2278205</v>
      </c>
      <c r="G15" s="91"/>
      <c r="H15" s="91"/>
      <c r="I15" s="92"/>
      <c r="J15" s="92"/>
      <c r="K15" s="92"/>
      <c r="L15" s="92"/>
    </row>
    <row r="16" spans="1:12">
      <c r="A16" s="123">
        <v>101360</v>
      </c>
      <c r="B16" s="124" t="s">
        <v>444</v>
      </c>
      <c r="C16" s="85">
        <v>0</v>
      </c>
      <c r="D16" s="85">
        <v>0</v>
      </c>
      <c r="E16" s="85">
        <v>90000</v>
      </c>
      <c r="F16" s="85">
        <f t="shared" si="1"/>
        <v>90000</v>
      </c>
      <c r="G16" s="91"/>
      <c r="H16" s="91"/>
      <c r="I16" s="93"/>
      <c r="J16" s="92"/>
      <c r="K16" s="92"/>
      <c r="L16" s="92"/>
    </row>
    <row r="17" spans="1:12">
      <c r="A17" s="123">
        <v>101181</v>
      </c>
      <c r="B17" s="124" t="s">
        <v>148</v>
      </c>
      <c r="C17" s="85">
        <v>647023</v>
      </c>
      <c r="D17" s="85">
        <v>23869</v>
      </c>
      <c r="E17" s="85">
        <v>31618</v>
      </c>
      <c r="F17" s="85">
        <f t="shared" si="1"/>
        <v>702510</v>
      </c>
      <c r="G17" s="91"/>
      <c r="H17" s="91"/>
      <c r="I17" s="92"/>
      <c r="J17" s="92"/>
      <c r="K17" s="92"/>
      <c r="L17" s="92"/>
    </row>
    <row r="18" spans="1:12">
      <c r="A18" s="123">
        <v>101363</v>
      </c>
      <c r="B18" s="124" t="s">
        <v>445</v>
      </c>
      <c r="C18" s="85">
        <v>0</v>
      </c>
      <c r="D18" s="85">
        <v>0</v>
      </c>
      <c r="E18" s="85">
        <v>195000</v>
      </c>
      <c r="F18" s="85">
        <f t="shared" si="1"/>
        <v>195000</v>
      </c>
      <c r="G18" s="91"/>
      <c r="H18" s="91"/>
      <c r="I18" s="93"/>
      <c r="J18" s="92"/>
      <c r="K18" s="92"/>
      <c r="L18" s="92"/>
    </row>
    <row r="19" spans="1:12">
      <c r="A19" s="123">
        <v>101335</v>
      </c>
      <c r="B19" s="124" t="s">
        <v>607</v>
      </c>
      <c r="C19" s="85">
        <v>593885</v>
      </c>
      <c r="D19" s="85">
        <v>0</v>
      </c>
      <c r="E19" s="85">
        <v>1676</v>
      </c>
      <c r="F19" s="85">
        <f t="shared" si="1"/>
        <v>595561</v>
      </c>
      <c r="G19" s="91"/>
      <c r="H19" s="91"/>
      <c r="I19" s="92"/>
      <c r="J19" s="92"/>
      <c r="K19" s="92"/>
      <c r="L19" s="92"/>
    </row>
    <row r="20" spans="1:12">
      <c r="A20" s="123">
        <v>101148</v>
      </c>
      <c r="B20" s="124" t="s">
        <v>608</v>
      </c>
      <c r="C20" s="85">
        <v>510681</v>
      </c>
      <c r="D20" s="85">
        <v>0</v>
      </c>
      <c r="E20" s="85">
        <v>434081</v>
      </c>
      <c r="F20" s="85">
        <f t="shared" si="1"/>
        <v>944762</v>
      </c>
      <c r="G20" s="91"/>
      <c r="H20" s="91"/>
      <c r="I20" s="92"/>
      <c r="J20" s="92"/>
      <c r="K20" s="92"/>
      <c r="L20" s="92"/>
    </row>
    <row r="21" spans="1:12">
      <c r="A21" s="123">
        <v>101203</v>
      </c>
      <c r="B21" s="124" t="s">
        <v>114</v>
      </c>
      <c r="C21" s="85">
        <v>0</v>
      </c>
      <c r="D21" s="85">
        <v>0</v>
      </c>
      <c r="E21" s="85">
        <v>536954</v>
      </c>
      <c r="F21" s="85">
        <f t="shared" si="0"/>
        <v>536954</v>
      </c>
      <c r="G21" s="91"/>
      <c r="H21" s="91"/>
      <c r="I21" s="93"/>
      <c r="J21" s="92"/>
      <c r="K21" s="92"/>
      <c r="L21" s="92"/>
    </row>
    <row r="22" spans="1:12">
      <c r="A22" s="123">
        <v>101215</v>
      </c>
      <c r="B22" s="124" t="s">
        <v>119</v>
      </c>
      <c r="C22" s="85">
        <v>237853</v>
      </c>
      <c r="D22" s="85">
        <v>0</v>
      </c>
      <c r="E22" s="85">
        <v>400</v>
      </c>
      <c r="F22" s="85">
        <f t="shared" si="0"/>
        <v>238253</v>
      </c>
      <c r="G22" s="91"/>
      <c r="H22" s="91"/>
      <c r="I22" s="92"/>
      <c r="J22" s="92"/>
      <c r="K22" s="92"/>
      <c r="L22" s="92"/>
    </row>
    <row r="23" spans="1:12">
      <c r="A23" s="123">
        <v>101362</v>
      </c>
      <c r="B23" s="124" t="s">
        <v>446</v>
      </c>
      <c r="C23" s="85">
        <v>0</v>
      </c>
      <c r="D23" s="85">
        <v>0</v>
      </c>
      <c r="E23" s="85">
        <v>1187725</v>
      </c>
      <c r="F23" s="85">
        <f t="shared" si="0"/>
        <v>1187725</v>
      </c>
      <c r="G23" s="91"/>
      <c r="H23" s="91"/>
      <c r="I23" s="93"/>
      <c r="J23" s="92"/>
      <c r="K23" s="92"/>
      <c r="L23" s="92"/>
    </row>
    <row r="24" spans="1:12">
      <c r="A24" s="123">
        <v>101304</v>
      </c>
      <c r="B24" s="124" t="s">
        <v>192</v>
      </c>
      <c r="C24" s="85">
        <v>189452</v>
      </c>
      <c r="D24" s="85">
        <v>0</v>
      </c>
      <c r="E24" s="85">
        <v>-2675</v>
      </c>
      <c r="F24" s="85">
        <f t="shared" si="0"/>
        <v>186777</v>
      </c>
      <c r="G24" s="91"/>
      <c r="H24" s="91"/>
      <c r="I24" s="92"/>
      <c r="J24" s="92"/>
      <c r="K24" s="92"/>
      <c r="L24" s="92"/>
    </row>
    <row r="25" spans="1:12">
      <c r="A25" s="123">
        <v>101248</v>
      </c>
      <c r="B25" s="124" t="s">
        <v>447</v>
      </c>
      <c r="C25" s="85">
        <v>0</v>
      </c>
      <c r="D25" s="85">
        <v>0</v>
      </c>
      <c r="E25" s="85">
        <v>-352772</v>
      </c>
      <c r="F25" s="85">
        <f t="shared" si="0"/>
        <v>-352772</v>
      </c>
      <c r="G25" s="91"/>
      <c r="H25" s="91"/>
      <c r="I25" s="93"/>
      <c r="J25" s="92"/>
      <c r="K25" s="92"/>
      <c r="L25" s="92"/>
    </row>
    <row r="26" spans="1:12">
      <c r="A26" s="123">
        <v>100274</v>
      </c>
      <c r="B26" s="124" t="s">
        <v>36</v>
      </c>
      <c r="C26" s="85">
        <v>494904</v>
      </c>
      <c r="D26" s="85">
        <v>0</v>
      </c>
      <c r="E26" s="85">
        <v>326775</v>
      </c>
      <c r="F26" s="85">
        <f t="shared" si="0"/>
        <v>821679</v>
      </c>
      <c r="G26" s="91"/>
      <c r="H26" s="91"/>
      <c r="I26" s="92"/>
      <c r="J26" s="92"/>
      <c r="K26" s="92"/>
      <c r="L26" s="92"/>
    </row>
    <row r="27" spans="1:12">
      <c r="A27" s="123">
        <v>100273</v>
      </c>
      <c r="B27" s="124" t="s">
        <v>448</v>
      </c>
      <c r="C27" s="85">
        <v>0</v>
      </c>
      <c r="D27" s="85">
        <v>0</v>
      </c>
      <c r="E27" s="85">
        <v>-75000</v>
      </c>
      <c r="F27" s="85">
        <f t="shared" si="0"/>
        <v>-75000</v>
      </c>
      <c r="G27" s="91"/>
      <c r="H27" s="91"/>
      <c r="I27" s="93"/>
      <c r="J27" s="92"/>
      <c r="K27" s="92"/>
      <c r="L27" s="92"/>
    </row>
    <row r="28" spans="1:12">
      <c r="A28" s="123">
        <v>101296</v>
      </c>
      <c r="B28" s="124" t="s">
        <v>191</v>
      </c>
      <c r="C28" s="85">
        <v>637912</v>
      </c>
      <c r="D28" s="85">
        <v>0</v>
      </c>
      <c r="E28" s="85">
        <v>863690</v>
      </c>
      <c r="F28" s="85">
        <f t="shared" si="0"/>
        <v>1501602</v>
      </c>
      <c r="G28" s="91"/>
      <c r="H28" s="91"/>
      <c r="I28" s="92"/>
      <c r="J28" s="92"/>
      <c r="K28" s="92"/>
      <c r="L28" s="92"/>
    </row>
    <row r="29" spans="1:12">
      <c r="A29" s="123">
        <v>101405</v>
      </c>
      <c r="B29" s="124" t="s">
        <v>628</v>
      </c>
      <c r="C29" s="85">
        <v>0</v>
      </c>
      <c r="D29" s="85">
        <v>0</v>
      </c>
      <c r="E29" s="85">
        <v>-28000</v>
      </c>
      <c r="F29" s="85">
        <f t="shared" si="0"/>
        <v>-28000</v>
      </c>
      <c r="G29" s="91"/>
      <c r="H29" s="91"/>
      <c r="I29" s="92"/>
      <c r="J29" s="92"/>
      <c r="K29" s="92"/>
      <c r="L29" s="92"/>
    </row>
    <row r="30" spans="1:12">
      <c r="A30" s="123">
        <v>101417</v>
      </c>
      <c r="B30" s="124" t="s">
        <v>629</v>
      </c>
      <c r="C30" s="85">
        <v>0</v>
      </c>
      <c r="D30" s="85">
        <v>0</v>
      </c>
      <c r="E30" s="85">
        <v>35000</v>
      </c>
      <c r="F30" s="85">
        <f t="shared" si="0"/>
        <v>35000</v>
      </c>
      <c r="G30" s="91"/>
      <c r="H30" s="91"/>
      <c r="I30" s="92"/>
      <c r="J30" s="92"/>
      <c r="K30" s="92"/>
      <c r="L30" s="92"/>
    </row>
    <row r="31" spans="1:12">
      <c r="A31" s="123">
        <v>101332</v>
      </c>
      <c r="B31" s="124" t="s">
        <v>442</v>
      </c>
      <c r="C31" s="85">
        <v>129012</v>
      </c>
      <c r="D31" s="85">
        <v>0</v>
      </c>
      <c r="E31" s="85">
        <v>35620</v>
      </c>
      <c r="F31" s="85">
        <f t="shared" si="0"/>
        <v>164632</v>
      </c>
      <c r="G31" s="91"/>
      <c r="H31" s="91"/>
      <c r="I31" s="92"/>
      <c r="J31" s="92"/>
      <c r="K31" s="92"/>
      <c r="L31" s="92"/>
    </row>
    <row r="32" spans="1:12">
      <c r="A32" s="123">
        <v>101228</v>
      </c>
      <c r="B32" s="124" t="s">
        <v>449</v>
      </c>
      <c r="C32" s="85">
        <v>0</v>
      </c>
      <c r="D32" s="85">
        <v>0</v>
      </c>
      <c r="E32" s="85">
        <v>-4500000</v>
      </c>
      <c r="F32" s="85">
        <f t="shared" si="0"/>
        <v>-4500000</v>
      </c>
      <c r="G32" s="91"/>
      <c r="H32" s="91"/>
      <c r="I32" s="93"/>
      <c r="J32" s="92"/>
      <c r="K32" s="92"/>
      <c r="L32" s="92"/>
    </row>
    <row r="33" spans="1:12">
      <c r="A33" s="123">
        <v>101229</v>
      </c>
      <c r="B33" s="124" t="s">
        <v>124</v>
      </c>
      <c r="C33" s="85">
        <v>661435</v>
      </c>
      <c r="D33" s="85">
        <v>0</v>
      </c>
      <c r="E33" s="85">
        <v>1121086</v>
      </c>
      <c r="F33" s="85">
        <f t="shared" si="0"/>
        <v>1782521</v>
      </c>
      <c r="G33" s="91"/>
      <c r="H33" s="91"/>
      <c r="I33" s="92"/>
      <c r="J33" s="92"/>
      <c r="K33" s="92"/>
      <c r="L33" s="92"/>
    </row>
    <row r="34" spans="1:12">
      <c r="A34" s="123">
        <v>101361</v>
      </c>
      <c r="B34" s="124" t="s">
        <v>450</v>
      </c>
      <c r="C34" s="85">
        <v>50000</v>
      </c>
      <c r="D34" s="85">
        <v>0</v>
      </c>
      <c r="E34" s="85">
        <v>440000</v>
      </c>
      <c r="F34" s="85">
        <f t="shared" si="0"/>
        <v>490000</v>
      </c>
      <c r="G34" s="91"/>
      <c r="H34" s="91"/>
      <c r="I34" s="92"/>
      <c r="J34" s="92"/>
      <c r="K34" s="92"/>
      <c r="L34" s="92"/>
    </row>
    <row r="35" spans="1:12">
      <c r="A35" s="123">
        <v>100449</v>
      </c>
      <c r="B35" s="124" t="s">
        <v>68</v>
      </c>
      <c r="C35" s="85">
        <v>911073</v>
      </c>
      <c r="D35" s="85">
        <v>11394</v>
      </c>
      <c r="E35" s="85">
        <v>1700</v>
      </c>
      <c r="F35" s="85">
        <f t="shared" si="0"/>
        <v>924167</v>
      </c>
      <c r="G35" s="91"/>
      <c r="H35" s="91"/>
      <c r="I35" s="92"/>
      <c r="J35" s="92"/>
      <c r="K35" s="92"/>
      <c r="L35" s="92"/>
    </row>
    <row r="36" spans="1:12">
      <c r="A36" s="123">
        <v>100275</v>
      </c>
      <c r="B36" s="124" t="s">
        <v>37</v>
      </c>
      <c r="C36" s="85">
        <v>383780</v>
      </c>
      <c r="D36" s="85">
        <v>0</v>
      </c>
      <c r="E36" s="85">
        <v>37900</v>
      </c>
      <c r="F36" s="85">
        <f t="shared" si="0"/>
        <v>421680</v>
      </c>
      <c r="G36" s="91"/>
      <c r="H36" s="91"/>
      <c r="I36" s="92"/>
      <c r="J36" s="92"/>
      <c r="K36" s="92"/>
      <c r="L36" s="92"/>
    </row>
    <row r="37" spans="1:12">
      <c r="A37" s="123">
        <v>101254</v>
      </c>
      <c r="B37" s="124" t="s">
        <v>133</v>
      </c>
      <c r="C37" s="85">
        <v>0</v>
      </c>
      <c r="D37" s="85">
        <v>0</v>
      </c>
      <c r="E37" s="85">
        <v>1318570</v>
      </c>
      <c r="F37" s="85">
        <f t="shared" si="0"/>
        <v>1318570</v>
      </c>
      <c r="G37" s="91"/>
      <c r="H37" s="91"/>
      <c r="I37" s="93"/>
      <c r="J37" s="92"/>
      <c r="K37" s="92"/>
      <c r="L37" s="92"/>
    </row>
    <row r="38" spans="1:12">
      <c r="A38" s="123">
        <v>101267</v>
      </c>
      <c r="B38" s="124" t="s">
        <v>137</v>
      </c>
      <c r="C38" s="85">
        <v>0</v>
      </c>
      <c r="D38" s="85">
        <v>0</v>
      </c>
      <c r="E38" s="85">
        <v>275000</v>
      </c>
      <c r="F38" s="85">
        <f t="shared" si="0"/>
        <v>275000</v>
      </c>
      <c r="G38" s="91"/>
      <c r="H38" s="91"/>
      <c r="I38" s="93"/>
      <c r="J38" s="92"/>
      <c r="K38" s="92"/>
      <c r="L38" s="92"/>
    </row>
    <row r="39" spans="1:12">
      <c r="A39" s="123">
        <v>101357</v>
      </c>
      <c r="B39" s="124" t="s">
        <v>168</v>
      </c>
      <c r="C39" s="85">
        <v>16080</v>
      </c>
      <c r="D39" s="85">
        <v>0</v>
      </c>
      <c r="E39" s="85">
        <v>12350</v>
      </c>
      <c r="F39" s="85">
        <f t="shared" si="0"/>
        <v>28430</v>
      </c>
      <c r="G39" s="91"/>
      <c r="H39" s="91"/>
      <c r="I39" s="92"/>
      <c r="J39" s="92"/>
      <c r="K39" s="92"/>
      <c r="L39" s="92"/>
    </row>
    <row r="40" spans="1:12">
      <c r="A40" s="123">
        <v>101258</v>
      </c>
      <c r="B40" s="124" t="s">
        <v>134</v>
      </c>
      <c r="C40" s="85">
        <v>385149</v>
      </c>
      <c r="D40" s="85">
        <v>0</v>
      </c>
      <c r="E40" s="85">
        <v>1515229</v>
      </c>
      <c r="F40" s="85">
        <f t="shared" si="0"/>
        <v>1900378</v>
      </c>
      <c r="G40" s="91"/>
      <c r="H40" s="91"/>
      <c r="I40" s="92"/>
      <c r="J40" s="92"/>
      <c r="K40" s="92"/>
      <c r="L40" s="92"/>
    </row>
    <row r="41" spans="1:12">
      <c r="A41" s="123">
        <v>101260</v>
      </c>
      <c r="B41" s="124" t="s">
        <v>534</v>
      </c>
      <c r="C41" s="85">
        <v>0</v>
      </c>
      <c r="D41" s="85">
        <v>0</v>
      </c>
      <c r="E41" s="85">
        <v>-2515000</v>
      </c>
      <c r="F41" s="85">
        <f t="shared" si="0"/>
        <v>-2515000</v>
      </c>
      <c r="G41" s="91"/>
      <c r="H41" s="91"/>
      <c r="I41" s="93"/>
      <c r="J41" s="92"/>
      <c r="K41" s="92"/>
      <c r="L41" s="92"/>
    </row>
    <row r="42" spans="1:12">
      <c r="A42" s="123">
        <v>101259</v>
      </c>
      <c r="B42" s="124" t="s">
        <v>535</v>
      </c>
      <c r="C42" s="85">
        <v>0</v>
      </c>
      <c r="D42" s="85">
        <v>0</v>
      </c>
      <c r="E42" s="85">
        <v>2619211</v>
      </c>
      <c r="F42" s="85">
        <f t="shared" si="0"/>
        <v>2619211</v>
      </c>
      <c r="G42" s="91"/>
      <c r="H42" s="91"/>
      <c r="I42" s="93"/>
      <c r="J42" s="92"/>
      <c r="K42" s="92"/>
      <c r="L42" s="92"/>
    </row>
    <row r="43" spans="1:12">
      <c r="A43" s="123">
        <v>101200</v>
      </c>
      <c r="B43" s="124" t="s">
        <v>35</v>
      </c>
      <c r="C43" s="85">
        <v>1125308</v>
      </c>
      <c r="D43" s="85">
        <v>34062</v>
      </c>
      <c r="E43" s="85">
        <f>89790-1</f>
        <v>89789</v>
      </c>
      <c r="F43" s="85">
        <f>SUM(C43:E43)</f>
        <v>1249159</v>
      </c>
      <c r="G43" s="91"/>
      <c r="H43" s="91"/>
      <c r="I43" s="93"/>
      <c r="J43" s="92"/>
      <c r="K43" s="92"/>
      <c r="L43" s="92"/>
    </row>
    <row r="44" spans="1:12" ht="17.25">
      <c r="A44" s="123">
        <v>101334</v>
      </c>
      <c r="B44" s="124" t="s">
        <v>443</v>
      </c>
      <c r="C44" s="89">
        <v>597373</v>
      </c>
      <c r="D44" s="89">
        <v>0</v>
      </c>
      <c r="E44" s="89">
        <v>135</v>
      </c>
      <c r="F44" s="89">
        <f t="shared" si="0"/>
        <v>597508</v>
      </c>
      <c r="G44" s="91"/>
      <c r="H44" s="91"/>
      <c r="I44" s="92"/>
      <c r="J44" s="92"/>
      <c r="K44" s="92"/>
      <c r="L44" s="92"/>
    </row>
    <row r="45" spans="1:12" ht="17.25">
      <c r="A45" s="46" t="s">
        <v>266</v>
      </c>
      <c r="C45" s="95">
        <f>SUM(C9:C44)</f>
        <v>10173671</v>
      </c>
      <c r="D45" s="95">
        <f>SUM(D9:D44)</f>
        <v>81800</v>
      </c>
      <c r="E45" s="95">
        <f>SUM(E9:E44)</f>
        <v>6261238</v>
      </c>
      <c r="F45" s="95">
        <f>SUM(F9:F44)</f>
        <v>16516709</v>
      </c>
      <c r="G45" s="92"/>
    </row>
    <row r="47" spans="1:12">
      <c r="A47" s="93"/>
      <c r="B47" s="93"/>
    </row>
    <row r="48" spans="1:12" ht="35.25" customHeight="1">
      <c r="A48" s="241" t="s">
        <v>717</v>
      </c>
      <c r="B48" s="241"/>
      <c r="C48" s="241"/>
      <c r="D48" s="241"/>
      <c r="E48" s="241"/>
      <c r="F48" s="241"/>
    </row>
    <row r="49" spans="1:7" s="85" customFormat="1">
      <c r="A49" s="46"/>
      <c r="B49" s="76"/>
      <c r="G49" s="76"/>
    </row>
    <row r="50" spans="1:7">
      <c r="A50" s="93"/>
      <c r="B50" s="93"/>
    </row>
    <row r="51" spans="1:7" ht="14.25" customHeight="1">
      <c r="A51" s="93"/>
      <c r="B51" s="93"/>
    </row>
    <row r="52" spans="1:7">
      <c r="A52" s="93"/>
      <c r="B52" s="93"/>
    </row>
    <row r="53" spans="1:7">
      <c r="A53" s="93"/>
      <c r="B53" s="93"/>
    </row>
    <row r="54" spans="1:7">
      <c r="A54" s="93"/>
      <c r="B54" s="93"/>
    </row>
    <row r="55" spans="1:7">
      <c r="A55" s="93"/>
      <c r="B55" s="93"/>
    </row>
    <row r="56" spans="1:7">
      <c r="A56" s="93"/>
      <c r="B56" s="93"/>
    </row>
    <row r="57" spans="1:7">
      <c r="A57" s="93"/>
      <c r="B57" s="93"/>
    </row>
    <row r="58" spans="1:7">
      <c r="A58" s="93"/>
      <c r="B58" s="93"/>
    </row>
    <row r="59" spans="1:7">
      <c r="A59" s="93"/>
      <c r="B59" s="93"/>
    </row>
    <row r="60" spans="1:7">
      <c r="A60" s="93"/>
      <c r="B60" s="93"/>
    </row>
    <row r="61" spans="1:7">
      <c r="A61" s="93"/>
      <c r="B61" s="93"/>
    </row>
    <row r="62" spans="1:7">
      <c r="A62" s="93"/>
      <c r="B62" s="93"/>
    </row>
    <row r="63" spans="1:7">
      <c r="A63" s="93"/>
      <c r="B63" s="93"/>
    </row>
    <row r="64" spans="1:7">
      <c r="A64" s="93"/>
      <c r="B64" s="93"/>
    </row>
    <row r="65" spans="1:2">
      <c r="A65" s="93"/>
      <c r="B65" s="93"/>
    </row>
    <row r="66" spans="1:2">
      <c r="A66" s="93"/>
      <c r="B66" s="93"/>
    </row>
    <row r="67" spans="1:2">
      <c r="A67" s="93"/>
      <c r="B67" s="93"/>
    </row>
    <row r="68" spans="1:2">
      <c r="A68" s="93"/>
      <c r="B68" s="93"/>
    </row>
    <row r="69" spans="1:2">
      <c r="A69" s="93"/>
      <c r="B69" s="93"/>
    </row>
    <row r="70" spans="1:2">
      <c r="A70" s="93"/>
      <c r="B70" s="93"/>
    </row>
    <row r="71" spans="1:2">
      <c r="A71" s="93"/>
      <c r="B71" s="93"/>
    </row>
    <row r="72" spans="1:2">
      <c r="A72" s="93"/>
      <c r="B72" s="93"/>
    </row>
    <row r="73" spans="1:2">
      <c r="A73" s="93"/>
      <c r="B73" s="93"/>
    </row>
    <row r="74" spans="1:2">
      <c r="A74" s="93"/>
      <c r="B74" s="93"/>
    </row>
    <row r="75" spans="1:2">
      <c r="A75" s="93"/>
      <c r="B75" s="93"/>
    </row>
    <row r="76" spans="1:2">
      <c r="A76" s="93"/>
      <c r="B76" s="93"/>
    </row>
    <row r="77" spans="1:2">
      <c r="A77" s="93"/>
      <c r="B77" s="93"/>
    </row>
    <row r="78" spans="1:2">
      <c r="A78" s="93"/>
      <c r="B78" s="93"/>
    </row>
    <row r="79" spans="1:2">
      <c r="A79" s="93"/>
      <c r="B79" s="93"/>
    </row>
    <row r="80" spans="1:2">
      <c r="A80" s="93"/>
      <c r="B80" s="93"/>
    </row>
    <row r="81" spans="1:2">
      <c r="A81" s="93"/>
      <c r="B81" s="93"/>
    </row>
  </sheetData>
  <mergeCells count="1">
    <mergeCell ref="A48:F48"/>
  </mergeCells>
  <phoneticPr fontId="42" type="noConversion"/>
  <hyperlinks>
    <hyperlink ref="F1" location="'Table of Contents'!A1" display="Back to Front Page"/>
  </hyperlinks>
  <pageMargins left="0.75" right="0.75" top="0.68" bottom="0.76" header="0.5" footer="0.5"/>
  <pageSetup scale="69" orientation="landscape"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L40"/>
  <sheetViews>
    <sheetView workbookViewId="0">
      <selection activeCell="I64" sqref="I64"/>
    </sheetView>
  </sheetViews>
  <sheetFormatPr defaultColWidth="9.140625" defaultRowHeight="15"/>
  <cols>
    <col min="1" max="1" width="7.85546875" style="46" bestFit="1" customWidth="1"/>
    <col min="2" max="2" width="38.28515625" style="76" bestFit="1" customWidth="1"/>
    <col min="3" max="6" width="18.7109375" style="85" customWidth="1"/>
    <col min="7" max="7" width="18.28515625" style="76" customWidth="1"/>
    <col min="8" max="8" width="9.85546875" style="76" bestFit="1" customWidth="1"/>
    <col min="9" max="16384" width="9.140625" style="76"/>
  </cols>
  <sheetData>
    <row r="1" spans="1:12">
      <c r="A1" s="46" t="s">
        <v>293</v>
      </c>
      <c r="F1" s="6" t="s">
        <v>301</v>
      </c>
    </row>
    <row r="2" spans="1:12">
      <c r="A2" s="46" t="s">
        <v>359</v>
      </c>
      <c r="F2" s="76"/>
    </row>
    <row r="3" spans="1:12">
      <c r="A3" s="46" t="s">
        <v>274</v>
      </c>
      <c r="F3" s="76"/>
    </row>
    <row r="4" spans="1:12">
      <c r="A4" s="122" t="s">
        <v>406</v>
      </c>
    </row>
    <row r="5" spans="1:12">
      <c r="A5" s="46" t="s">
        <v>591</v>
      </c>
    </row>
    <row r="8" spans="1:12" ht="17.25">
      <c r="A8" s="86" t="s">
        <v>232</v>
      </c>
      <c r="B8" s="87" t="s">
        <v>267</v>
      </c>
      <c r="C8" s="88" t="s">
        <v>186</v>
      </c>
      <c r="D8" s="88" t="s">
        <v>510</v>
      </c>
      <c r="E8" s="88" t="s">
        <v>187</v>
      </c>
      <c r="F8" s="89" t="s">
        <v>266</v>
      </c>
    </row>
    <row r="9" spans="1:12">
      <c r="A9" s="46">
        <v>101328</v>
      </c>
      <c r="B9" s="46" t="s">
        <v>451</v>
      </c>
      <c r="C9" s="134">
        <v>180476</v>
      </c>
      <c r="D9" s="134">
        <v>0</v>
      </c>
      <c r="E9" s="134">
        <v>0</v>
      </c>
      <c r="F9" s="85">
        <f>SUM(C9:E9)</f>
        <v>180476</v>
      </c>
      <c r="G9" s="91"/>
      <c r="H9" s="91"/>
      <c r="I9" s="92"/>
      <c r="J9" s="92"/>
      <c r="K9" s="92"/>
      <c r="L9" s="92"/>
    </row>
    <row r="10" spans="1:12">
      <c r="A10" s="46">
        <v>101331</v>
      </c>
      <c r="B10" s="46" t="s">
        <v>452</v>
      </c>
      <c r="C10" s="134">
        <v>265399</v>
      </c>
      <c r="D10" s="134">
        <v>0</v>
      </c>
      <c r="E10" s="134">
        <v>0</v>
      </c>
      <c r="F10" s="85">
        <f>SUM(C10:E10)</f>
        <v>265399</v>
      </c>
      <c r="G10" s="91"/>
      <c r="H10" s="91"/>
      <c r="I10" s="92"/>
      <c r="J10" s="92"/>
      <c r="K10" s="92"/>
      <c r="L10" s="92"/>
    </row>
    <row r="11" spans="1:12">
      <c r="A11" s="46">
        <v>100263</v>
      </c>
      <c r="B11" s="46" t="s">
        <v>32</v>
      </c>
      <c r="C11" s="134">
        <v>599518</v>
      </c>
      <c r="D11" s="134">
        <v>0</v>
      </c>
      <c r="E11" s="134">
        <v>35000</v>
      </c>
      <c r="F11" s="85">
        <f>SUM(C11:E11)</f>
        <v>634518</v>
      </c>
      <c r="G11" s="91"/>
      <c r="H11" s="91"/>
      <c r="I11" s="92"/>
      <c r="J11" s="92"/>
      <c r="K11" s="92"/>
      <c r="L11" s="92"/>
    </row>
    <row r="12" spans="1:12">
      <c r="A12" s="46">
        <v>101329</v>
      </c>
      <c r="B12" s="46" t="s">
        <v>453</v>
      </c>
      <c r="C12" s="134">
        <v>352530</v>
      </c>
      <c r="D12" s="134">
        <v>0</v>
      </c>
      <c r="E12" s="134">
        <v>0</v>
      </c>
      <c r="F12" s="85">
        <f>SUM(C12:E12)</f>
        <v>352530</v>
      </c>
      <c r="G12" s="91"/>
      <c r="H12" s="91"/>
      <c r="I12" s="92"/>
      <c r="J12" s="92"/>
      <c r="K12" s="92"/>
      <c r="L12" s="92"/>
    </row>
    <row r="13" spans="1:12">
      <c r="A13" s="46">
        <v>101323</v>
      </c>
      <c r="B13" s="46" t="s">
        <v>197</v>
      </c>
      <c r="C13" s="134">
        <v>105457</v>
      </c>
      <c r="D13" s="134">
        <v>0</v>
      </c>
      <c r="E13" s="134">
        <v>0</v>
      </c>
      <c r="F13" s="85">
        <f t="shared" ref="F13:F23" si="0">SUM(C13:E13)</f>
        <v>105457</v>
      </c>
      <c r="G13" s="91"/>
      <c r="H13" s="91"/>
      <c r="I13" s="92"/>
      <c r="J13" s="92"/>
      <c r="K13" s="92"/>
      <c r="L13" s="92"/>
    </row>
    <row r="14" spans="1:12">
      <c r="A14" s="46">
        <v>101290</v>
      </c>
      <c r="B14" s="46" t="s">
        <v>189</v>
      </c>
      <c r="C14" s="134">
        <v>188115</v>
      </c>
      <c r="D14" s="134">
        <v>0</v>
      </c>
      <c r="E14" s="134">
        <v>0</v>
      </c>
      <c r="F14" s="85">
        <f t="shared" si="0"/>
        <v>188115</v>
      </c>
      <c r="G14" s="91"/>
      <c r="H14" s="91"/>
      <c r="I14" s="92"/>
      <c r="J14" s="92"/>
      <c r="K14" s="92"/>
      <c r="L14" s="92"/>
    </row>
    <row r="15" spans="1:12">
      <c r="A15" s="46">
        <v>101327</v>
      </c>
      <c r="B15" s="46" t="s">
        <v>201</v>
      </c>
      <c r="C15" s="134">
        <v>632097</v>
      </c>
      <c r="D15" s="134">
        <v>0</v>
      </c>
      <c r="E15" s="134">
        <v>0</v>
      </c>
      <c r="F15" s="85">
        <f t="shared" si="0"/>
        <v>632097</v>
      </c>
      <c r="G15" s="91"/>
      <c r="H15" s="91"/>
      <c r="I15" s="92"/>
      <c r="J15" s="92"/>
      <c r="K15" s="92"/>
      <c r="L15" s="92"/>
    </row>
    <row r="16" spans="1:12">
      <c r="A16" s="46">
        <v>101324</v>
      </c>
      <c r="B16" s="46" t="s">
        <v>198</v>
      </c>
      <c r="C16" s="134">
        <v>334339</v>
      </c>
      <c r="D16" s="134">
        <v>0</v>
      </c>
      <c r="E16" s="134">
        <v>0</v>
      </c>
      <c r="F16" s="85">
        <f t="shared" si="0"/>
        <v>334339</v>
      </c>
      <c r="G16" s="91"/>
      <c r="H16" s="91"/>
      <c r="I16" s="92"/>
      <c r="J16" s="92"/>
      <c r="K16" s="92"/>
      <c r="L16" s="92"/>
    </row>
    <row r="17" spans="1:12">
      <c r="A17" s="46">
        <v>101116</v>
      </c>
      <c r="B17" s="46" t="s">
        <v>454</v>
      </c>
      <c r="C17" s="134">
        <v>395820</v>
      </c>
      <c r="D17" s="134">
        <v>0</v>
      </c>
      <c r="E17" s="134">
        <v>0</v>
      </c>
      <c r="F17" s="85">
        <f t="shared" si="0"/>
        <v>395820</v>
      </c>
      <c r="G17" s="91"/>
      <c r="H17" s="91"/>
      <c r="I17" s="92"/>
      <c r="J17" s="92"/>
      <c r="K17" s="92"/>
      <c r="L17" s="92"/>
    </row>
    <row r="18" spans="1:12">
      <c r="A18" s="46">
        <v>101322</v>
      </c>
      <c r="B18" s="46" t="s">
        <v>455</v>
      </c>
      <c r="C18" s="134">
        <v>212587</v>
      </c>
      <c r="D18" s="134">
        <v>0</v>
      </c>
      <c r="E18" s="134">
        <v>0</v>
      </c>
      <c r="F18" s="85">
        <f t="shared" si="0"/>
        <v>212587</v>
      </c>
      <c r="G18" s="91"/>
      <c r="H18" s="91"/>
      <c r="I18" s="92"/>
      <c r="J18" s="92"/>
      <c r="K18" s="92"/>
      <c r="L18" s="92"/>
    </row>
    <row r="19" spans="1:12">
      <c r="A19" s="46">
        <v>100262</v>
      </c>
      <c r="B19" s="46" t="s">
        <v>626</v>
      </c>
      <c r="C19" s="134">
        <v>0</v>
      </c>
      <c r="D19" s="134">
        <v>0</v>
      </c>
      <c r="E19" s="134">
        <v>68000</v>
      </c>
      <c r="F19" s="85">
        <f t="shared" si="0"/>
        <v>68000</v>
      </c>
      <c r="G19" s="91"/>
      <c r="H19" s="91"/>
      <c r="I19" s="92"/>
      <c r="J19" s="92"/>
      <c r="K19" s="92"/>
      <c r="L19" s="92"/>
    </row>
    <row r="20" spans="1:12">
      <c r="A20" s="46">
        <v>101326</v>
      </c>
      <c r="B20" s="46" t="s">
        <v>200</v>
      </c>
      <c r="C20" s="134">
        <v>212089</v>
      </c>
      <c r="D20" s="134">
        <v>0</v>
      </c>
      <c r="E20" s="134">
        <v>0</v>
      </c>
      <c r="F20" s="85">
        <f t="shared" si="0"/>
        <v>212089</v>
      </c>
      <c r="G20" s="91"/>
      <c r="H20" s="91"/>
      <c r="I20" s="92"/>
      <c r="J20" s="92"/>
      <c r="K20" s="92"/>
      <c r="L20" s="92"/>
    </row>
    <row r="21" spans="1:12">
      <c r="A21" s="46">
        <v>101330</v>
      </c>
      <c r="B21" s="46" t="s">
        <v>456</v>
      </c>
      <c r="C21" s="134">
        <v>243806</v>
      </c>
      <c r="D21" s="134">
        <v>0</v>
      </c>
      <c r="E21" s="134">
        <v>0</v>
      </c>
      <c r="F21" s="85">
        <f>SUM(C21:E21)</f>
        <v>243806</v>
      </c>
      <c r="G21" s="91"/>
      <c r="H21" s="91"/>
      <c r="I21" s="92"/>
      <c r="J21" s="92"/>
      <c r="K21" s="92"/>
      <c r="L21" s="92"/>
    </row>
    <row r="22" spans="1:12">
      <c r="A22" s="46">
        <v>101299</v>
      </c>
      <c r="B22" s="46" t="s">
        <v>31</v>
      </c>
      <c r="C22" s="134">
        <v>413209</v>
      </c>
      <c r="D22" s="134">
        <v>0</v>
      </c>
      <c r="E22" s="134">
        <v>345517</v>
      </c>
      <c r="F22" s="85">
        <f t="shared" si="0"/>
        <v>758726</v>
      </c>
      <c r="G22" s="91"/>
      <c r="H22" s="91"/>
      <c r="I22" s="92"/>
      <c r="J22" s="92"/>
      <c r="K22" s="92"/>
      <c r="L22" s="92"/>
    </row>
    <row r="23" spans="1:12" ht="17.25">
      <c r="A23" s="46">
        <v>101325</v>
      </c>
      <c r="B23" s="46" t="s">
        <v>199</v>
      </c>
      <c r="C23" s="135">
        <v>37984</v>
      </c>
      <c r="D23" s="135">
        <v>0</v>
      </c>
      <c r="E23" s="135">
        <v>0</v>
      </c>
      <c r="F23" s="89">
        <f t="shared" si="0"/>
        <v>37984</v>
      </c>
      <c r="G23" s="91"/>
      <c r="H23" s="91"/>
      <c r="I23" s="92"/>
      <c r="J23" s="92"/>
      <c r="K23" s="92"/>
      <c r="L23" s="92"/>
    </row>
    <row r="24" spans="1:12" ht="17.25">
      <c r="A24" s="46" t="s">
        <v>266</v>
      </c>
      <c r="C24" s="95">
        <f>SUM(C9:C23)</f>
        <v>4173426</v>
      </c>
      <c r="D24" s="95">
        <f>SUM(D9:D23)</f>
        <v>0</v>
      </c>
      <c r="E24" s="95">
        <f>SUM(E9:E23)</f>
        <v>448517</v>
      </c>
      <c r="F24" s="95">
        <f>SUM(F9:F23)</f>
        <v>4621943</v>
      </c>
      <c r="G24" s="92"/>
    </row>
    <row r="26" spans="1:12">
      <c r="G26" s="85"/>
      <c r="H26" s="85"/>
    </row>
    <row r="27" spans="1:12">
      <c r="A27" s="93"/>
      <c r="B27" s="93"/>
      <c r="C27" s="96"/>
      <c r="D27" s="96"/>
      <c r="E27" s="96"/>
    </row>
    <row r="28" spans="1:12" ht="35.25" customHeight="1">
      <c r="A28" s="241" t="s">
        <v>717</v>
      </c>
      <c r="B28" s="241"/>
      <c r="C28" s="241"/>
      <c r="D28" s="241"/>
      <c r="E28" s="241"/>
      <c r="F28" s="241"/>
    </row>
    <row r="29" spans="1:12" s="85" customFormat="1">
      <c r="A29" s="46"/>
      <c r="B29" s="76"/>
      <c r="G29" s="76"/>
    </row>
    <row r="30" spans="1:12">
      <c r="A30" s="93"/>
      <c r="B30" s="93"/>
      <c r="C30" s="96"/>
      <c r="D30" s="96"/>
      <c r="E30" s="96"/>
      <c r="G30" s="85"/>
      <c r="H30" s="85"/>
    </row>
    <row r="31" spans="1:12">
      <c r="A31" s="93"/>
      <c r="B31" s="93"/>
      <c r="C31" s="96"/>
      <c r="D31" s="96"/>
      <c r="E31" s="96"/>
      <c r="G31" s="85"/>
      <c r="H31" s="85"/>
    </row>
    <row r="32" spans="1:12">
      <c r="A32" s="93"/>
      <c r="B32" s="93"/>
      <c r="C32" s="96"/>
      <c r="D32" s="96"/>
      <c r="E32" s="96"/>
      <c r="G32" s="85"/>
      <c r="H32" s="85"/>
    </row>
    <row r="33" spans="1:8">
      <c r="A33" s="93"/>
      <c r="B33" s="93"/>
      <c r="C33" s="96"/>
      <c r="D33" s="96"/>
      <c r="E33" s="96"/>
      <c r="G33" s="85"/>
      <c r="H33" s="85"/>
    </row>
    <row r="34" spans="1:8">
      <c r="A34" s="93"/>
      <c r="B34" s="93"/>
      <c r="C34" s="96"/>
      <c r="D34" s="96"/>
      <c r="E34" s="96"/>
      <c r="G34" s="85"/>
      <c r="H34" s="85"/>
    </row>
    <row r="35" spans="1:8">
      <c r="A35" s="93"/>
      <c r="B35" s="93"/>
      <c r="C35" s="96"/>
      <c r="D35" s="96"/>
      <c r="E35" s="96"/>
      <c r="G35" s="85"/>
      <c r="H35" s="85"/>
    </row>
    <row r="36" spans="1:8">
      <c r="A36" s="93"/>
      <c r="B36" s="93"/>
      <c r="C36" s="96"/>
      <c r="D36" s="96"/>
      <c r="E36" s="96"/>
      <c r="G36" s="85"/>
      <c r="H36" s="85"/>
    </row>
    <row r="37" spans="1:8">
      <c r="A37" s="93"/>
      <c r="B37" s="93"/>
      <c r="C37" s="96"/>
      <c r="D37" s="96"/>
      <c r="E37" s="96"/>
      <c r="G37" s="85"/>
      <c r="H37" s="85"/>
    </row>
    <row r="38" spans="1:8">
      <c r="A38" s="93"/>
      <c r="B38" s="93"/>
      <c r="C38" s="96"/>
      <c r="D38" s="96"/>
      <c r="E38" s="96"/>
      <c r="G38" s="85"/>
      <c r="H38" s="85"/>
    </row>
    <row r="39" spans="1:8">
      <c r="A39" s="93"/>
      <c r="B39" s="93"/>
      <c r="C39" s="96"/>
      <c r="D39" s="96"/>
      <c r="E39" s="96"/>
      <c r="G39" s="85"/>
      <c r="H39" s="85"/>
    </row>
    <row r="40" spans="1:8">
      <c r="A40" s="93"/>
      <c r="B40" s="93"/>
      <c r="C40" s="96"/>
      <c r="D40" s="96"/>
      <c r="E40" s="96"/>
    </row>
  </sheetData>
  <mergeCells count="1">
    <mergeCell ref="A28:F28"/>
  </mergeCells>
  <phoneticPr fontId="42" type="noConversion"/>
  <hyperlinks>
    <hyperlink ref="F1" location="'Table of Contents'!A1" display="Back to Front Page"/>
  </hyperlinks>
  <pageMargins left="0.75" right="0.75" top="0.83" bottom="1" header="0.5" footer="0.5"/>
  <pageSetup orientation="landscape"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L30"/>
  <sheetViews>
    <sheetView workbookViewId="0">
      <selection activeCell="I64" sqref="I64"/>
    </sheetView>
  </sheetViews>
  <sheetFormatPr defaultColWidth="9.140625" defaultRowHeight="15"/>
  <cols>
    <col min="1" max="1" width="7.85546875" style="46" bestFit="1" customWidth="1"/>
    <col min="2" max="2" width="36.85546875" style="76" bestFit="1" customWidth="1"/>
    <col min="3" max="6" width="18.7109375" style="85" customWidth="1"/>
    <col min="7" max="7" width="17.5703125" style="76" customWidth="1"/>
    <col min="8" max="16384" width="9.140625" style="76"/>
  </cols>
  <sheetData>
    <row r="1" spans="1:12">
      <c r="A1" s="46" t="s">
        <v>293</v>
      </c>
      <c r="F1" s="6" t="s">
        <v>301</v>
      </c>
    </row>
    <row r="2" spans="1:12">
      <c r="A2" s="46" t="s">
        <v>359</v>
      </c>
      <c r="F2" s="76"/>
    </row>
    <row r="3" spans="1:12">
      <c r="A3" s="46" t="s">
        <v>274</v>
      </c>
      <c r="F3" s="76"/>
    </row>
    <row r="4" spans="1:12">
      <c r="A4" s="46" t="s">
        <v>39</v>
      </c>
    </row>
    <row r="5" spans="1:12">
      <c r="A5" s="46" t="s">
        <v>591</v>
      </c>
    </row>
    <row r="8" spans="1:12" ht="17.25">
      <c r="A8" s="86" t="s">
        <v>232</v>
      </c>
      <c r="B8" s="87" t="s">
        <v>267</v>
      </c>
      <c r="C8" s="88" t="s">
        <v>186</v>
      </c>
      <c r="D8" s="88" t="s">
        <v>510</v>
      </c>
      <c r="E8" s="88" t="s">
        <v>187</v>
      </c>
      <c r="F8" s="89" t="s">
        <v>266</v>
      </c>
    </row>
    <row r="9" spans="1:12">
      <c r="A9" s="136">
        <v>101207</v>
      </c>
      <c r="B9" s="137" t="s">
        <v>441</v>
      </c>
      <c r="C9" s="85">
        <v>0</v>
      </c>
      <c r="D9" s="85">
        <v>0</v>
      </c>
      <c r="E9" s="85">
        <v>8097440</v>
      </c>
      <c r="F9" s="85">
        <f t="shared" ref="F9:F14" si="0">SUM(C9:E9)</f>
        <v>8097440</v>
      </c>
      <c r="G9" s="91"/>
      <c r="H9" s="91"/>
      <c r="I9" s="93"/>
      <c r="J9" s="92"/>
      <c r="K9" s="92"/>
      <c r="L9" s="92"/>
    </row>
    <row r="10" spans="1:12">
      <c r="A10" s="136">
        <v>101311</v>
      </c>
      <c r="B10" s="137" t="s">
        <v>195</v>
      </c>
      <c r="C10" s="85">
        <v>85715</v>
      </c>
      <c r="D10" s="85">
        <v>0</v>
      </c>
      <c r="E10" s="85">
        <v>35000</v>
      </c>
      <c r="F10" s="85">
        <f t="shared" si="0"/>
        <v>120715</v>
      </c>
      <c r="G10" s="91"/>
      <c r="H10" s="91"/>
      <c r="I10" s="92"/>
      <c r="J10" s="92"/>
      <c r="K10" s="92"/>
      <c r="L10" s="92"/>
    </row>
    <row r="11" spans="1:12">
      <c r="A11" s="136">
        <v>100299</v>
      </c>
      <c r="B11" s="137" t="s">
        <v>47</v>
      </c>
      <c r="C11" s="85">
        <v>0</v>
      </c>
      <c r="D11" s="85">
        <v>0</v>
      </c>
      <c r="E11" s="85">
        <v>64779</v>
      </c>
      <c r="F11" s="85">
        <f t="shared" si="0"/>
        <v>64779</v>
      </c>
      <c r="G11" s="91"/>
      <c r="H11" s="91"/>
      <c r="I11" s="93"/>
      <c r="J11" s="92"/>
      <c r="K11" s="92"/>
      <c r="L11" s="92"/>
    </row>
    <row r="12" spans="1:12">
      <c r="A12" s="136">
        <v>101371</v>
      </c>
      <c r="B12" s="137" t="s">
        <v>184</v>
      </c>
      <c r="C12" s="85">
        <v>0</v>
      </c>
      <c r="D12" s="85">
        <v>0</v>
      </c>
      <c r="E12" s="85">
        <v>831290</v>
      </c>
      <c r="F12" s="85">
        <f t="shared" si="0"/>
        <v>831290</v>
      </c>
      <c r="G12" s="91"/>
      <c r="H12" s="91"/>
      <c r="I12" s="93"/>
      <c r="J12" s="92"/>
      <c r="K12" s="92"/>
      <c r="L12" s="92"/>
    </row>
    <row r="13" spans="1:12">
      <c r="A13" s="136">
        <v>101213</v>
      </c>
      <c r="B13" s="137" t="s">
        <v>118</v>
      </c>
      <c r="C13" s="85">
        <v>0</v>
      </c>
      <c r="D13" s="85">
        <v>0</v>
      </c>
      <c r="E13" s="85">
        <v>49000</v>
      </c>
      <c r="F13" s="85">
        <f t="shared" si="0"/>
        <v>49000</v>
      </c>
      <c r="G13" s="91"/>
      <c r="H13" s="91"/>
      <c r="I13" s="93"/>
      <c r="J13" s="92"/>
      <c r="K13" s="92"/>
      <c r="L13" s="92"/>
    </row>
    <row r="14" spans="1:12" ht="17.25">
      <c r="A14" s="136">
        <v>100300</v>
      </c>
      <c r="B14" s="137" t="s">
        <v>39</v>
      </c>
      <c r="C14" s="89">
        <v>812811</v>
      </c>
      <c r="D14" s="89">
        <v>1081</v>
      </c>
      <c r="E14" s="89">
        <v>183652</v>
      </c>
      <c r="F14" s="89">
        <f t="shared" si="0"/>
        <v>997544</v>
      </c>
      <c r="G14" s="91"/>
      <c r="H14" s="91"/>
      <c r="I14" s="92"/>
      <c r="J14" s="92"/>
      <c r="K14" s="92"/>
      <c r="L14" s="92"/>
    </row>
    <row r="15" spans="1:12" ht="17.25">
      <c r="A15" s="46" t="s">
        <v>266</v>
      </c>
      <c r="C15" s="95">
        <f>SUM(C9:C14)</f>
        <v>898526</v>
      </c>
      <c r="D15" s="95">
        <f>SUM(D9:D14)</f>
        <v>1081</v>
      </c>
      <c r="E15" s="95">
        <f>SUM(E9:E14)</f>
        <v>9261161</v>
      </c>
      <c r="F15" s="95">
        <f>SUM(F9:F14)</f>
        <v>10160768</v>
      </c>
      <c r="G15" s="92"/>
    </row>
    <row r="19" spans="1:7" ht="35.25" customHeight="1">
      <c r="A19" s="241" t="s">
        <v>717</v>
      </c>
      <c r="B19" s="241"/>
      <c r="C19" s="241"/>
      <c r="D19" s="241"/>
      <c r="E19" s="241"/>
      <c r="F19" s="241"/>
    </row>
    <row r="20" spans="1:7" s="85" customFormat="1">
      <c r="A20" s="46"/>
      <c r="B20" s="76"/>
      <c r="G20" s="76"/>
    </row>
    <row r="22" spans="1:7">
      <c r="A22" s="93"/>
      <c r="B22" s="93"/>
      <c r="C22" s="96"/>
      <c r="D22" s="96"/>
      <c r="E22" s="96"/>
    </row>
    <row r="23" spans="1:7">
      <c r="A23" s="93"/>
      <c r="B23" s="93"/>
      <c r="C23" s="96"/>
      <c r="D23" s="96"/>
      <c r="E23" s="96"/>
    </row>
    <row r="24" spans="1:7">
      <c r="A24" s="93"/>
      <c r="B24" s="93"/>
      <c r="C24" s="96"/>
      <c r="D24" s="96"/>
      <c r="E24" s="96"/>
    </row>
    <row r="25" spans="1:7">
      <c r="A25" s="93"/>
      <c r="B25" s="93"/>
      <c r="C25" s="96"/>
      <c r="D25" s="96"/>
      <c r="E25" s="96"/>
    </row>
    <row r="26" spans="1:7">
      <c r="A26" s="93"/>
      <c r="B26" s="93"/>
      <c r="C26" s="96"/>
      <c r="D26" s="96"/>
      <c r="E26" s="96"/>
    </row>
    <row r="27" spans="1:7">
      <c r="A27" s="93"/>
      <c r="B27" s="93"/>
      <c r="C27" s="96"/>
      <c r="D27" s="96"/>
      <c r="E27" s="96"/>
    </row>
    <row r="28" spans="1:7">
      <c r="A28" s="93"/>
      <c r="B28" s="93"/>
      <c r="C28" s="96"/>
      <c r="D28" s="96"/>
      <c r="E28" s="96"/>
    </row>
    <row r="29" spans="1:7">
      <c r="A29" s="93"/>
      <c r="B29" s="93"/>
      <c r="C29" s="96"/>
      <c r="D29" s="96"/>
      <c r="E29" s="96"/>
    </row>
    <row r="30" spans="1:7">
      <c r="A30" s="93"/>
      <c r="B30" s="93"/>
      <c r="C30" s="96"/>
      <c r="D30" s="96"/>
      <c r="E30" s="96"/>
    </row>
  </sheetData>
  <sortState ref="G9:L16">
    <sortCondition ref="G9:G16"/>
  </sortState>
  <mergeCells count="1">
    <mergeCell ref="A19:F19"/>
  </mergeCells>
  <phoneticPr fontId="42" type="noConversion"/>
  <hyperlinks>
    <hyperlink ref="F1" location="'Table of Contents'!A1" display="Back to Front Page"/>
  </hyperlinks>
  <pageMargins left="0.75" right="0.75" top="1" bottom="1"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G25"/>
  <sheetViews>
    <sheetView workbookViewId="0">
      <selection activeCell="I64" sqref="I64"/>
    </sheetView>
  </sheetViews>
  <sheetFormatPr defaultColWidth="9.140625" defaultRowHeight="15"/>
  <cols>
    <col min="1" max="1" width="7.85546875" style="46" bestFit="1" customWidth="1"/>
    <col min="2" max="2" width="38.5703125" style="76" bestFit="1" customWidth="1"/>
    <col min="3" max="6" width="18.7109375" style="85" customWidth="1"/>
    <col min="7" max="7" width="17.5703125" style="76" customWidth="1"/>
    <col min="8" max="16384" width="9.140625" style="76"/>
  </cols>
  <sheetData>
    <row r="1" spans="1:7">
      <c r="A1" s="46" t="s">
        <v>293</v>
      </c>
      <c r="F1" s="6" t="s">
        <v>301</v>
      </c>
    </row>
    <row r="2" spans="1:7">
      <c r="A2" s="46" t="s">
        <v>359</v>
      </c>
      <c r="F2" s="76"/>
    </row>
    <row r="3" spans="1:7">
      <c r="A3" s="46" t="s">
        <v>274</v>
      </c>
      <c r="F3" s="76"/>
    </row>
    <row r="4" spans="1:7">
      <c r="A4" s="122" t="s">
        <v>408</v>
      </c>
    </row>
    <row r="5" spans="1:7">
      <c r="A5" s="46" t="s">
        <v>591</v>
      </c>
    </row>
    <row r="8" spans="1:7" ht="17.25">
      <c r="A8" s="86" t="s">
        <v>232</v>
      </c>
      <c r="B8" s="87" t="s">
        <v>267</v>
      </c>
      <c r="C8" s="88" t="s">
        <v>186</v>
      </c>
      <c r="D8" s="88" t="s">
        <v>510</v>
      </c>
      <c r="E8" s="88" t="s">
        <v>187</v>
      </c>
      <c r="F8" s="89" t="s">
        <v>266</v>
      </c>
    </row>
    <row r="9" spans="1:7">
      <c r="A9" s="123">
        <v>101089</v>
      </c>
      <c r="B9" s="124" t="s">
        <v>86</v>
      </c>
      <c r="C9" s="125">
        <v>161798</v>
      </c>
      <c r="D9" s="125">
        <v>0</v>
      </c>
      <c r="E9" s="125">
        <v>92666</v>
      </c>
      <c r="F9" s="85">
        <f>SUM(C9:E9)</f>
        <v>254464</v>
      </c>
    </row>
    <row r="10" spans="1:7">
      <c r="A10" s="123">
        <v>101310</v>
      </c>
      <c r="B10" s="124" t="s">
        <v>194</v>
      </c>
      <c r="C10" s="125">
        <v>0</v>
      </c>
      <c r="D10" s="125">
        <v>0</v>
      </c>
      <c r="E10" s="125">
        <v>10200</v>
      </c>
      <c r="F10" s="85">
        <f t="shared" ref="F10:F13" si="0">SUM(C10:E10)</f>
        <v>10200</v>
      </c>
    </row>
    <row r="11" spans="1:7">
      <c r="A11" s="123">
        <v>101188</v>
      </c>
      <c r="B11" s="124" t="s">
        <v>1</v>
      </c>
      <c r="C11" s="125">
        <v>1784573</v>
      </c>
      <c r="D11" s="125">
        <v>0</v>
      </c>
      <c r="E11" s="125">
        <v>1685042</v>
      </c>
      <c r="F11" s="85">
        <f>SUM(C11:E11)</f>
        <v>3469615</v>
      </c>
    </row>
    <row r="12" spans="1:7">
      <c r="A12" s="123">
        <v>100292</v>
      </c>
      <c r="B12" s="124" t="s">
        <v>45</v>
      </c>
      <c r="C12" s="125">
        <v>0</v>
      </c>
      <c r="D12" s="125">
        <v>0</v>
      </c>
      <c r="E12" s="125">
        <v>23907</v>
      </c>
      <c r="F12" s="85">
        <f t="shared" si="0"/>
        <v>23907</v>
      </c>
    </row>
    <row r="13" spans="1:7">
      <c r="A13" s="123">
        <v>101173</v>
      </c>
      <c r="B13" s="124" t="s">
        <v>103</v>
      </c>
      <c r="C13" s="125">
        <v>0</v>
      </c>
      <c r="D13" s="125">
        <v>0</v>
      </c>
      <c r="E13" s="125">
        <v>95873</v>
      </c>
      <c r="F13" s="85">
        <f t="shared" si="0"/>
        <v>95873</v>
      </c>
    </row>
    <row r="14" spans="1:7" ht="17.25">
      <c r="A14" s="123">
        <v>100291</v>
      </c>
      <c r="B14" s="124" t="s">
        <v>44</v>
      </c>
      <c r="C14" s="126">
        <v>418742</v>
      </c>
      <c r="D14" s="126">
        <v>0</v>
      </c>
      <c r="E14" s="126">
        <f>91080+1</f>
        <v>91081</v>
      </c>
      <c r="F14" s="89">
        <f>SUM(C14:E14)</f>
        <v>509823</v>
      </c>
    </row>
    <row r="15" spans="1:7" ht="17.25">
      <c r="A15" s="46" t="s">
        <v>266</v>
      </c>
      <c r="C15" s="95">
        <f>SUM(C9:C14)</f>
        <v>2365113</v>
      </c>
      <c r="D15" s="95">
        <f>SUM(D9:D14)</f>
        <v>0</v>
      </c>
      <c r="E15" s="95">
        <f>SUM(E9:E14)</f>
        <v>1998769</v>
      </c>
      <c r="F15" s="95">
        <f>SUM(F9:F14)</f>
        <v>4363882</v>
      </c>
      <c r="G15" s="92"/>
    </row>
    <row r="19" spans="1:7" ht="35.25" customHeight="1">
      <c r="A19" s="241" t="s">
        <v>717</v>
      </c>
      <c r="B19" s="241"/>
      <c r="C19" s="241"/>
      <c r="D19" s="241"/>
      <c r="E19" s="241"/>
      <c r="F19" s="241"/>
    </row>
    <row r="20" spans="1:7" s="85" customFormat="1">
      <c r="A20" s="46"/>
      <c r="B20" s="76"/>
      <c r="G20" s="76"/>
    </row>
    <row r="21" spans="1:7">
      <c r="A21" s="93"/>
      <c r="B21" s="93"/>
      <c r="C21" s="96"/>
      <c r="D21" s="96"/>
      <c r="E21" s="96"/>
    </row>
    <row r="22" spans="1:7">
      <c r="A22" s="93"/>
      <c r="B22" s="93"/>
      <c r="C22" s="96"/>
      <c r="D22" s="96"/>
      <c r="E22" s="96"/>
    </row>
    <row r="23" spans="1:7">
      <c r="A23" s="93"/>
      <c r="B23" s="93"/>
      <c r="C23" s="96"/>
      <c r="D23" s="96"/>
      <c r="E23" s="96"/>
    </row>
    <row r="24" spans="1:7">
      <c r="A24" s="93"/>
      <c r="B24" s="93"/>
      <c r="C24" s="96"/>
      <c r="D24" s="96"/>
      <c r="E24" s="96"/>
    </row>
    <row r="25" spans="1:7">
      <c r="A25" s="93"/>
      <c r="B25" s="93"/>
      <c r="C25" s="96"/>
      <c r="D25" s="96"/>
      <c r="E25" s="96"/>
    </row>
  </sheetData>
  <mergeCells count="1">
    <mergeCell ref="A19:F19"/>
  </mergeCells>
  <phoneticPr fontId="42" type="noConversion"/>
  <hyperlinks>
    <hyperlink ref="F1" location="'Table of Contents'!A1" display="Back to Front Page"/>
  </hyperlinks>
  <pageMargins left="0.75" right="0.75" top="1" bottom="1" header="0.5" footer="0.5"/>
  <pageSetup orientation="landscape"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F51"/>
  <sheetViews>
    <sheetView workbookViewId="0">
      <selection activeCell="I64" sqref="I64"/>
    </sheetView>
  </sheetViews>
  <sheetFormatPr defaultColWidth="9.140625" defaultRowHeight="15"/>
  <cols>
    <col min="1" max="1" width="7.85546875" style="46" customWidth="1"/>
    <col min="2" max="2" width="38.140625" style="76" customWidth="1"/>
    <col min="3" max="6" width="18.7109375" style="85" customWidth="1"/>
    <col min="7" max="7" width="25.85546875" style="76" customWidth="1"/>
    <col min="8" max="8" width="17.140625" style="76" customWidth="1"/>
    <col min="9" max="9" width="9.85546875" style="76" bestFit="1" customWidth="1"/>
    <col min="10" max="14" width="9.140625" style="76"/>
    <col min="15" max="15" width="9.85546875" style="76" bestFit="1" customWidth="1"/>
    <col min="16" max="16" width="9.140625" style="76"/>
    <col min="17" max="17" width="11.5703125" style="76" bestFit="1" customWidth="1"/>
    <col min="18" max="16384" width="9.140625" style="76"/>
  </cols>
  <sheetData>
    <row r="1" spans="1:6">
      <c r="A1" s="46" t="s">
        <v>293</v>
      </c>
      <c r="E1" s="6" t="s">
        <v>301</v>
      </c>
      <c r="F1" s="6"/>
    </row>
    <row r="2" spans="1:6">
      <c r="A2" s="46" t="s">
        <v>359</v>
      </c>
      <c r="F2" s="76"/>
    </row>
    <row r="3" spans="1:6">
      <c r="A3" s="46" t="s">
        <v>274</v>
      </c>
      <c r="F3" s="76"/>
    </row>
    <row r="4" spans="1:6">
      <c r="A4" s="46" t="s">
        <v>418</v>
      </c>
    </row>
    <row r="5" spans="1:6">
      <c r="A5" s="46" t="s">
        <v>591</v>
      </c>
    </row>
    <row r="7" spans="1:6">
      <c r="F7" s="76"/>
    </row>
    <row r="8" spans="1:6" ht="17.25">
      <c r="A8" s="86" t="s">
        <v>232</v>
      </c>
      <c r="B8" s="87" t="s">
        <v>267</v>
      </c>
      <c r="C8" s="88" t="s">
        <v>126</v>
      </c>
      <c r="D8" s="88" t="s">
        <v>187</v>
      </c>
      <c r="E8" s="89" t="s">
        <v>266</v>
      </c>
      <c r="F8" s="76"/>
    </row>
    <row r="9" spans="1:6">
      <c r="A9" s="138">
        <v>101154</v>
      </c>
      <c r="B9" s="139" t="s">
        <v>410</v>
      </c>
      <c r="C9" s="85">
        <v>4525211</v>
      </c>
      <c r="D9" s="85">
        <v>0</v>
      </c>
      <c r="E9" s="85">
        <f t="shared" ref="E9:E29" si="0">SUM(C9:D9)</f>
        <v>4525211</v>
      </c>
      <c r="F9" s="76"/>
    </row>
    <row r="10" spans="1:6">
      <c r="A10" s="138">
        <v>101133</v>
      </c>
      <c r="B10" s="139" t="s">
        <v>96</v>
      </c>
      <c r="C10" s="85">
        <v>0</v>
      </c>
      <c r="D10" s="85">
        <v>25000</v>
      </c>
      <c r="E10" s="85">
        <f t="shared" si="0"/>
        <v>25000</v>
      </c>
      <c r="F10" s="76"/>
    </row>
    <row r="11" spans="1:6">
      <c r="A11" s="138">
        <v>101150</v>
      </c>
      <c r="B11" s="139" t="s">
        <v>411</v>
      </c>
      <c r="C11" s="85">
        <v>15420158</v>
      </c>
      <c r="D11" s="85">
        <v>0</v>
      </c>
      <c r="E11" s="85">
        <f t="shared" si="0"/>
        <v>15420158</v>
      </c>
      <c r="F11" s="76"/>
    </row>
    <row r="12" spans="1:6">
      <c r="A12" s="138">
        <v>100316</v>
      </c>
      <c r="B12" s="139" t="s">
        <v>54</v>
      </c>
      <c r="C12" s="85">
        <v>0</v>
      </c>
      <c r="D12" s="85">
        <v>1022853</v>
      </c>
      <c r="E12" s="85">
        <f t="shared" si="0"/>
        <v>1022853</v>
      </c>
      <c r="F12" s="76"/>
    </row>
    <row r="13" spans="1:6">
      <c r="A13" s="138">
        <v>101108</v>
      </c>
      <c r="B13" s="139" t="s">
        <v>93</v>
      </c>
      <c r="C13" s="85">
        <v>0</v>
      </c>
      <c r="D13" s="85">
        <v>966095</v>
      </c>
      <c r="E13" s="85">
        <f t="shared" si="0"/>
        <v>966095</v>
      </c>
      <c r="F13" s="76"/>
    </row>
    <row r="14" spans="1:6">
      <c r="A14" s="138">
        <v>101231</v>
      </c>
      <c r="B14" s="139" t="s">
        <v>668</v>
      </c>
      <c r="C14" s="85">
        <v>0</v>
      </c>
      <c r="D14" s="85">
        <v>146515</v>
      </c>
      <c r="E14" s="85">
        <f t="shared" si="0"/>
        <v>146515</v>
      </c>
      <c r="F14" s="76"/>
    </row>
    <row r="15" spans="1:6">
      <c r="A15" s="138">
        <v>100318</v>
      </c>
      <c r="B15" s="139" t="s">
        <v>666</v>
      </c>
      <c r="C15" s="85">
        <v>0</v>
      </c>
      <c r="D15" s="85">
        <v>-13022466</v>
      </c>
      <c r="E15" s="85">
        <f t="shared" si="0"/>
        <v>-13022466</v>
      </c>
      <c r="F15" s="76"/>
    </row>
    <row r="16" spans="1:6">
      <c r="A16" s="138">
        <v>101095</v>
      </c>
      <c r="B16" s="139" t="s">
        <v>667</v>
      </c>
      <c r="C16" s="85">
        <v>0</v>
      </c>
      <c r="D16" s="85">
        <v>-1865413</v>
      </c>
      <c r="E16" s="85">
        <f t="shared" si="0"/>
        <v>-1865413</v>
      </c>
      <c r="F16" s="76"/>
    </row>
    <row r="17" spans="1:6">
      <c r="A17" s="140">
        <v>100271</v>
      </c>
      <c r="B17" s="141" t="s">
        <v>33</v>
      </c>
      <c r="C17" s="85">
        <v>0</v>
      </c>
      <c r="D17" s="85">
        <v>276735</v>
      </c>
      <c r="E17" s="85">
        <f t="shared" si="0"/>
        <v>276735</v>
      </c>
      <c r="F17" s="76"/>
    </row>
    <row r="18" spans="1:6">
      <c r="A18" s="136">
        <v>100281</v>
      </c>
      <c r="B18" s="137" t="s">
        <v>41</v>
      </c>
      <c r="C18" s="85">
        <v>0</v>
      </c>
      <c r="D18" s="85">
        <v>50000</v>
      </c>
      <c r="E18" s="85">
        <f t="shared" si="0"/>
        <v>50000</v>
      </c>
      <c r="F18" s="76"/>
    </row>
    <row r="19" spans="1:6">
      <c r="A19" s="136">
        <v>101021</v>
      </c>
      <c r="B19" s="137" t="s">
        <v>76</v>
      </c>
      <c r="C19" s="85">
        <v>0</v>
      </c>
      <c r="D19" s="85">
        <v>716342</v>
      </c>
      <c r="E19" s="85">
        <f t="shared" si="0"/>
        <v>716342</v>
      </c>
      <c r="F19" s="76"/>
    </row>
    <row r="20" spans="1:6">
      <c r="A20" s="138">
        <v>101144</v>
      </c>
      <c r="B20" s="139" t="s">
        <v>653</v>
      </c>
      <c r="C20" s="85">
        <v>0</v>
      </c>
      <c r="D20" s="85">
        <v>1115527</v>
      </c>
      <c r="E20" s="85">
        <f t="shared" si="0"/>
        <v>1115527</v>
      </c>
      <c r="F20" s="76"/>
    </row>
    <row r="21" spans="1:6">
      <c r="A21" s="140">
        <v>100211</v>
      </c>
      <c r="B21" s="141" t="s">
        <v>14</v>
      </c>
      <c r="C21" s="85">
        <v>0</v>
      </c>
      <c r="D21" s="85">
        <v>1043260</v>
      </c>
      <c r="E21" s="85">
        <f t="shared" si="0"/>
        <v>1043260</v>
      </c>
      <c r="F21" s="76"/>
    </row>
    <row r="22" spans="1:6">
      <c r="A22" s="140">
        <v>101422</v>
      </c>
      <c r="B22" s="141" t="s">
        <v>669</v>
      </c>
      <c r="C22" s="85">
        <v>3953144</v>
      </c>
      <c r="D22" s="85">
        <v>0</v>
      </c>
      <c r="E22" s="85">
        <f t="shared" si="0"/>
        <v>3953144</v>
      </c>
      <c r="F22" s="76"/>
    </row>
    <row r="23" spans="1:6">
      <c r="A23" s="138">
        <v>101153</v>
      </c>
      <c r="B23" s="139" t="s">
        <v>670</v>
      </c>
      <c r="C23" s="85">
        <v>3953146</v>
      </c>
      <c r="D23" s="85">
        <v>0</v>
      </c>
      <c r="E23" s="85">
        <f t="shared" si="0"/>
        <v>3953146</v>
      </c>
      <c r="F23" s="76"/>
    </row>
    <row r="24" spans="1:6">
      <c r="A24" s="140">
        <v>100228</v>
      </c>
      <c r="B24" s="141" t="s">
        <v>182</v>
      </c>
      <c r="C24" s="85">
        <v>0</v>
      </c>
      <c r="D24" s="85">
        <v>656918</v>
      </c>
      <c r="E24" s="85">
        <f t="shared" si="0"/>
        <v>656918</v>
      </c>
      <c r="F24" s="76"/>
    </row>
    <row r="25" spans="1:6">
      <c r="A25" s="140">
        <v>101423</v>
      </c>
      <c r="B25" s="141" t="s">
        <v>609</v>
      </c>
      <c r="C25" s="85">
        <v>0</v>
      </c>
      <c r="D25" s="85">
        <v>2134300</v>
      </c>
      <c r="E25" s="85">
        <f t="shared" si="0"/>
        <v>2134300</v>
      </c>
      <c r="F25" s="76"/>
    </row>
    <row r="26" spans="1:6">
      <c r="A26" s="138">
        <v>101101</v>
      </c>
      <c r="B26" s="139" t="s">
        <v>90</v>
      </c>
      <c r="C26" s="85">
        <v>0</v>
      </c>
      <c r="D26" s="85">
        <v>107502</v>
      </c>
      <c r="E26" s="85">
        <f t="shared" si="0"/>
        <v>107502</v>
      </c>
      <c r="F26" s="76"/>
    </row>
    <row r="27" spans="1:6">
      <c r="A27" s="138">
        <v>100259</v>
      </c>
      <c r="B27" s="139" t="s">
        <v>30</v>
      </c>
      <c r="C27" s="85">
        <v>0</v>
      </c>
      <c r="D27" s="85">
        <v>1701780</v>
      </c>
      <c r="E27" s="85">
        <f t="shared" si="0"/>
        <v>1701780</v>
      </c>
      <c r="F27" s="76"/>
    </row>
    <row r="28" spans="1:6">
      <c r="A28" s="138">
        <v>100146</v>
      </c>
      <c r="B28" s="139" t="s">
        <v>0</v>
      </c>
      <c r="C28" s="85">
        <v>0</v>
      </c>
      <c r="D28" s="85">
        <v>1226189</v>
      </c>
      <c r="E28" s="85">
        <f t="shared" si="0"/>
        <v>1226189</v>
      </c>
      <c r="F28" s="76"/>
    </row>
    <row r="29" spans="1:6" ht="17.25">
      <c r="A29" s="138">
        <v>101157</v>
      </c>
      <c r="B29" s="139" t="s">
        <v>99</v>
      </c>
      <c r="C29" s="89">
        <v>0</v>
      </c>
      <c r="D29" s="89">
        <v>1594418</v>
      </c>
      <c r="E29" s="89">
        <f t="shared" si="0"/>
        <v>1594418</v>
      </c>
      <c r="F29" s="76"/>
    </row>
    <row r="30" spans="1:6" ht="17.25">
      <c r="A30" s="46" t="s">
        <v>266</v>
      </c>
      <c r="C30" s="95">
        <f t="shared" ref="C30:E30" si="1">SUM(C9:C29)</f>
        <v>27851659</v>
      </c>
      <c r="D30" s="95">
        <f t="shared" si="1"/>
        <v>-2104445</v>
      </c>
      <c r="E30" s="95">
        <f t="shared" si="1"/>
        <v>25747214</v>
      </c>
      <c r="F30" s="92"/>
    </row>
    <row r="33" spans="1:2">
      <c r="A33" s="93"/>
      <c r="B33" s="93"/>
    </row>
    <row r="34" spans="1:2">
      <c r="A34" s="93"/>
      <c r="B34" s="93"/>
    </row>
    <row r="35" spans="1:2">
      <c r="A35" s="93"/>
      <c r="B35" s="93"/>
    </row>
    <row r="36" spans="1:2">
      <c r="A36" s="93"/>
      <c r="B36" s="93"/>
    </row>
    <row r="37" spans="1:2">
      <c r="A37" s="93"/>
      <c r="B37" s="93"/>
    </row>
    <row r="38" spans="1:2">
      <c r="A38" s="93"/>
      <c r="B38" s="93"/>
    </row>
    <row r="39" spans="1:2">
      <c r="A39" s="93"/>
      <c r="B39" s="93"/>
    </row>
    <row r="40" spans="1:2">
      <c r="A40" s="93"/>
      <c r="B40" s="93"/>
    </row>
    <row r="41" spans="1:2">
      <c r="A41" s="93"/>
      <c r="B41" s="93"/>
    </row>
    <row r="42" spans="1:2">
      <c r="A42" s="93"/>
      <c r="B42" s="93"/>
    </row>
    <row r="43" spans="1:2">
      <c r="A43" s="93"/>
      <c r="B43" s="93"/>
    </row>
    <row r="44" spans="1:2">
      <c r="A44" s="93"/>
      <c r="B44" s="93"/>
    </row>
    <row r="45" spans="1:2">
      <c r="A45" s="93"/>
      <c r="B45" s="93"/>
    </row>
    <row r="46" spans="1:2">
      <c r="A46" s="93"/>
      <c r="B46" s="93"/>
    </row>
    <row r="47" spans="1:2">
      <c r="A47" s="93"/>
      <c r="B47" s="93"/>
    </row>
    <row r="48" spans="1:2">
      <c r="A48" s="93"/>
      <c r="B48" s="93"/>
    </row>
    <row r="49" spans="1:2">
      <c r="A49" s="93"/>
      <c r="B49" s="93"/>
    </row>
    <row r="50" spans="1:2">
      <c r="A50" s="93"/>
      <c r="B50" s="93"/>
    </row>
    <row r="51" spans="1:2">
      <c r="A51" s="93"/>
      <c r="B51" s="93"/>
    </row>
  </sheetData>
  <phoneticPr fontId="42" type="noConversion"/>
  <hyperlinks>
    <hyperlink ref="E1" location="'Table of Contents'!A1" display="Back to Front Page"/>
  </hyperlinks>
  <pageMargins left="0.56000000000000005" right="0.75" top="0.72" bottom="0.83" header="0.5" footer="0.5"/>
  <pageSetup fitToHeight="2" orientation="landscape"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I32"/>
  <sheetViews>
    <sheetView workbookViewId="0">
      <selection activeCell="I64" sqref="I64"/>
    </sheetView>
  </sheetViews>
  <sheetFormatPr defaultColWidth="9.140625" defaultRowHeight="15"/>
  <cols>
    <col min="1" max="1" width="7.85546875" style="46" customWidth="1"/>
    <col min="2" max="2" width="43.85546875" style="76" customWidth="1"/>
    <col min="3" max="3" width="24.7109375" style="85" customWidth="1"/>
    <col min="4" max="5" width="18.7109375" style="85" customWidth="1"/>
    <col min="6" max="6" width="31.28515625" style="76" bestFit="1" customWidth="1"/>
    <col min="7" max="7" width="9.140625" style="76"/>
    <col min="8" max="8" width="9.85546875" style="76" bestFit="1" customWidth="1"/>
    <col min="9" max="16384" width="9.140625" style="76"/>
  </cols>
  <sheetData>
    <row r="1" spans="1:9">
      <c r="A1" s="46" t="s">
        <v>293</v>
      </c>
      <c r="C1" s="144" t="s">
        <v>301</v>
      </c>
      <c r="E1" s="6"/>
    </row>
    <row r="2" spans="1:9">
      <c r="A2" s="46" t="s">
        <v>359</v>
      </c>
      <c r="E2" s="76"/>
    </row>
    <row r="3" spans="1:9">
      <c r="A3" s="46" t="s">
        <v>274</v>
      </c>
      <c r="E3" s="76"/>
    </row>
    <row r="4" spans="1:9">
      <c r="A4" s="46" t="s">
        <v>344</v>
      </c>
    </row>
    <row r="5" spans="1:9">
      <c r="A5" s="46" t="s">
        <v>591</v>
      </c>
    </row>
    <row r="7" spans="1:9">
      <c r="D7" s="76"/>
      <c r="E7" s="76"/>
    </row>
    <row r="8" spans="1:9" ht="17.25">
      <c r="A8" s="86" t="s">
        <v>232</v>
      </c>
      <c r="B8" s="87" t="s">
        <v>267</v>
      </c>
      <c r="C8" s="89" t="s">
        <v>718</v>
      </c>
      <c r="D8" s="76"/>
      <c r="E8" s="76"/>
    </row>
    <row r="9" spans="1:9">
      <c r="A9" s="138">
        <v>101269</v>
      </c>
      <c r="B9" s="139" t="s">
        <v>138</v>
      </c>
      <c r="C9" s="85">
        <v>2900000</v>
      </c>
      <c r="D9" s="91"/>
      <c r="E9" s="91"/>
      <c r="F9" s="93"/>
      <c r="G9" s="92"/>
      <c r="H9" s="92"/>
      <c r="I9" s="92"/>
    </row>
    <row r="10" spans="1:9">
      <c r="A10" s="138">
        <v>101102</v>
      </c>
      <c r="B10" s="139" t="s">
        <v>91</v>
      </c>
      <c r="C10" s="85">
        <v>65000</v>
      </c>
      <c r="D10" s="91"/>
      <c r="E10" s="91"/>
      <c r="F10" s="93"/>
      <c r="G10" s="92"/>
      <c r="H10" s="92"/>
      <c r="I10" s="92"/>
    </row>
    <row r="11" spans="1:9">
      <c r="A11" s="138">
        <v>101315</v>
      </c>
      <c r="B11" s="139" t="s">
        <v>173</v>
      </c>
      <c r="C11" s="85">
        <v>30000</v>
      </c>
      <c r="D11" s="91"/>
      <c r="E11" s="91"/>
      <c r="F11" s="93"/>
      <c r="G11" s="92"/>
      <c r="H11" s="92"/>
      <c r="I11" s="92"/>
    </row>
    <row r="12" spans="1:9">
      <c r="A12" s="138">
        <v>100442</v>
      </c>
      <c r="B12" s="139" t="s">
        <v>64</v>
      </c>
      <c r="C12" s="85">
        <v>1580247</v>
      </c>
      <c r="D12" s="91"/>
      <c r="E12" s="91"/>
      <c r="F12" s="93"/>
      <c r="G12" s="92"/>
      <c r="H12" s="92"/>
      <c r="I12" s="92"/>
    </row>
    <row r="13" spans="1:9">
      <c r="A13" s="138">
        <v>101176</v>
      </c>
      <c r="B13" s="139" t="s">
        <v>104</v>
      </c>
      <c r="C13" s="85">
        <v>75000</v>
      </c>
      <c r="D13" s="91"/>
      <c r="E13" s="91"/>
      <c r="F13" s="93"/>
      <c r="G13" s="92"/>
      <c r="H13" s="92"/>
      <c r="I13" s="92"/>
    </row>
    <row r="14" spans="1:9">
      <c r="A14" s="138">
        <v>101177</v>
      </c>
      <c r="B14" s="139" t="s">
        <v>105</v>
      </c>
      <c r="C14" s="85">
        <v>75000</v>
      </c>
      <c r="D14" s="91"/>
      <c r="E14" s="91"/>
      <c r="F14" s="93"/>
      <c r="G14" s="92"/>
      <c r="H14" s="92"/>
      <c r="I14" s="92"/>
    </row>
    <row r="15" spans="1:9">
      <c r="A15" s="138">
        <v>101168</v>
      </c>
      <c r="B15" s="139" t="s">
        <v>180</v>
      </c>
      <c r="C15" s="85">
        <v>185000</v>
      </c>
      <c r="D15" s="91"/>
      <c r="E15" s="91"/>
      <c r="F15" s="93"/>
      <c r="G15" s="92"/>
      <c r="H15" s="92"/>
      <c r="I15" s="92"/>
    </row>
    <row r="16" spans="1:9">
      <c r="A16" s="138">
        <v>101107</v>
      </c>
      <c r="B16" s="139" t="s">
        <v>92</v>
      </c>
      <c r="C16" s="85">
        <v>425000</v>
      </c>
      <c r="D16" s="91"/>
      <c r="E16" s="91"/>
      <c r="F16" s="93"/>
      <c r="G16" s="92"/>
      <c r="H16" s="92"/>
      <c r="I16" s="92"/>
    </row>
    <row r="17" spans="1:9">
      <c r="A17" s="138">
        <v>100445</v>
      </c>
      <c r="B17" s="139" t="s">
        <v>66</v>
      </c>
      <c r="C17" s="85">
        <v>2206075</v>
      </c>
      <c r="D17" s="91"/>
      <c r="E17" s="91"/>
      <c r="F17" s="93"/>
      <c r="G17" s="92"/>
      <c r="H17" s="92"/>
      <c r="I17" s="92"/>
    </row>
    <row r="18" spans="1:9">
      <c r="A18" s="138">
        <v>101293</v>
      </c>
      <c r="B18" s="139" t="s">
        <v>190</v>
      </c>
      <c r="C18" s="85">
        <v>50000</v>
      </c>
      <c r="D18" s="91"/>
      <c r="E18" s="91"/>
      <c r="F18" s="93"/>
      <c r="G18" s="92"/>
      <c r="H18" s="92"/>
      <c r="I18" s="92"/>
    </row>
    <row r="19" spans="1:9">
      <c r="A19" s="138">
        <v>101294</v>
      </c>
      <c r="B19" s="139" t="s">
        <v>440</v>
      </c>
      <c r="C19" s="85">
        <v>15000</v>
      </c>
      <c r="D19" s="91"/>
      <c r="E19" s="91"/>
      <c r="F19" s="93"/>
      <c r="G19" s="92"/>
      <c r="H19" s="92"/>
      <c r="I19" s="92"/>
    </row>
    <row r="20" spans="1:9">
      <c r="A20" s="138">
        <v>100446</v>
      </c>
      <c r="B20" s="139" t="s">
        <v>67</v>
      </c>
      <c r="C20" s="85">
        <v>20000</v>
      </c>
      <c r="D20" s="91"/>
      <c r="E20" s="91"/>
      <c r="F20" s="93"/>
      <c r="G20" s="92"/>
      <c r="H20" s="92"/>
      <c r="I20" s="92"/>
    </row>
    <row r="21" spans="1:9">
      <c r="A21" s="138">
        <v>101009</v>
      </c>
      <c r="B21" s="139" t="s">
        <v>73</v>
      </c>
      <c r="C21" s="85">
        <v>1521140</v>
      </c>
      <c r="D21" s="91"/>
      <c r="E21" s="91"/>
      <c r="F21" s="93"/>
      <c r="G21" s="92"/>
      <c r="H21" s="92"/>
      <c r="I21" s="92"/>
    </row>
    <row r="22" spans="1:9">
      <c r="A22" s="138">
        <v>100441</v>
      </c>
      <c r="B22" s="139" t="s">
        <v>671</v>
      </c>
      <c r="C22" s="85">
        <v>374929</v>
      </c>
      <c r="D22" s="91"/>
      <c r="E22" s="91"/>
      <c r="F22" s="93"/>
      <c r="G22" s="92"/>
      <c r="H22" s="92"/>
      <c r="I22" s="92"/>
    </row>
    <row r="23" spans="1:9">
      <c r="A23" s="138">
        <v>101152</v>
      </c>
      <c r="B23" s="139" t="s">
        <v>98</v>
      </c>
      <c r="C23" s="85">
        <v>123312</v>
      </c>
      <c r="D23" s="91"/>
      <c r="E23" s="91"/>
      <c r="F23" s="93"/>
      <c r="G23" s="92"/>
      <c r="H23" s="92"/>
      <c r="I23" s="92"/>
    </row>
    <row r="24" spans="1:9">
      <c r="A24" s="138">
        <v>101178</v>
      </c>
      <c r="B24" s="139" t="s">
        <v>106</v>
      </c>
      <c r="C24" s="85">
        <v>39775</v>
      </c>
      <c r="D24" s="91"/>
      <c r="E24" s="91"/>
      <c r="F24" s="93"/>
      <c r="G24" s="92"/>
      <c r="H24" s="92"/>
      <c r="I24" s="92"/>
    </row>
    <row r="25" spans="1:9">
      <c r="A25" s="138">
        <v>101060</v>
      </c>
      <c r="B25" s="139" t="s">
        <v>183</v>
      </c>
      <c r="C25" s="85">
        <v>776103</v>
      </c>
      <c r="D25" s="91"/>
      <c r="E25" s="91"/>
      <c r="F25" s="93"/>
      <c r="G25" s="92"/>
      <c r="H25" s="92"/>
      <c r="I25" s="92"/>
    </row>
    <row r="26" spans="1:9">
      <c r="A26" s="138">
        <v>100440</v>
      </c>
      <c r="B26" s="139" t="s">
        <v>542</v>
      </c>
      <c r="C26" s="85">
        <v>750000</v>
      </c>
      <c r="D26" s="91"/>
      <c r="E26" s="91"/>
      <c r="F26" s="93"/>
      <c r="G26" s="92"/>
      <c r="H26" s="92"/>
      <c r="I26" s="92"/>
    </row>
    <row r="27" spans="1:9">
      <c r="A27" s="138">
        <v>100443</v>
      </c>
      <c r="B27" s="139" t="s">
        <v>65</v>
      </c>
      <c r="C27" s="85">
        <v>40000</v>
      </c>
      <c r="D27" s="91"/>
      <c r="E27" s="91"/>
      <c r="F27" s="93"/>
      <c r="G27" s="92"/>
      <c r="H27" s="92"/>
      <c r="I27" s="92"/>
    </row>
    <row r="28" spans="1:9">
      <c r="A28" s="138">
        <v>101355</v>
      </c>
      <c r="B28" s="139" t="s">
        <v>175</v>
      </c>
      <c r="C28" s="85">
        <v>200000</v>
      </c>
      <c r="D28" s="91"/>
      <c r="E28" s="91"/>
      <c r="F28" s="93"/>
      <c r="G28" s="92"/>
      <c r="H28" s="92"/>
      <c r="I28" s="92"/>
    </row>
    <row r="29" spans="1:9">
      <c r="A29" s="138">
        <v>101179</v>
      </c>
      <c r="B29" s="139" t="s">
        <v>107</v>
      </c>
      <c r="C29" s="85">
        <v>10143073</v>
      </c>
      <c r="D29" s="91"/>
      <c r="E29" s="91"/>
      <c r="F29" s="93"/>
      <c r="G29" s="92"/>
      <c r="H29" s="92"/>
      <c r="I29" s="92"/>
    </row>
    <row r="30" spans="1:9">
      <c r="A30" s="138">
        <v>101195</v>
      </c>
      <c r="B30" s="139" t="s">
        <v>110</v>
      </c>
      <c r="C30" s="85">
        <v>6828589</v>
      </c>
      <c r="D30" s="91"/>
      <c r="E30" s="91"/>
      <c r="F30" s="93"/>
      <c r="G30" s="92"/>
      <c r="H30" s="92"/>
      <c r="I30" s="92"/>
    </row>
    <row r="31" spans="1:9" ht="17.25">
      <c r="A31" s="138">
        <v>101038</v>
      </c>
      <c r="B31" s="139" t="s">
        <v>80</v>
      </c>
      <c r="C31" s="89">
        <v>479503</v>
      </c>
      <c r="D31" s="91"/>
      <c r="E31" s="91"/>
      <c r="F31" s="93"/>
      <c r="G31" s="92"/>
      <c r="H31" s="92"/>
      <c r="I31" s="92"/>
    </row>
    <row r="32" spans="1:9" ht="17.25">
      <c r="A32" s="46" t="s">
        <v>266</v>
      </c>
      <c r="C32" s="95">
        <f>SUM(C9:C31)</f>
        <v>28902746</v>
      </c>
      <c r="D32" s="92"/>
      <c r="E32" s="76"/>
    </row>
  </sheetData>
  <phoneticPr fontId="42" type="noConversion"/>
  <hyperlinks>
    <hyperlink ref="C1" location="'Table of Contents'!A1" display="Back to Front Page"/>
  </hyperlinks>
  <pageMargins left="0.75" right="0.75" top="0.71" bottom="0.7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O36"/>
  <sheetViews>
    <sheetView topLeftCell="A7" zoomScale="82" zoomScaleNormal="82" workbookViewId="0">
      <selection activeCell="I64" sqref="I64"/>
    </sheetView>
  </sheetViews>
  <sheetFormatPr defaultRowHeight="15"/>
  <cols>
    <col min="1" max="1" width="5.7109375" style="142" customWidth="1"/>
    <col min="2" max="2" width="25.28515625" style="142" customWidth="1"/>
    <col min="3" max="3" width="12.7109375" style="143" customWidth="1"/>
    <col min="4" max="7" width="14" style="143" bestFit="1" customWidth="1"/>
    <col min="8" max="8" width="17" style="143" customWidth="1"/>
    <col min="9" max="9" width="13.7109375" style="143" bestFit="1" customWidth="1"/>
    <col min="10" max="10" width="14" style="143" bestFit="1" customWidth="1"/>
    <col min="11" max="11" width="14" style="143" customWidth="1"/>
    <col min="12" max="12" width="14.140625" style="143" bestFit="1" customWidth="1"/>
    <col min="13" max="14" width="17.7109375" style="143" customWidth="1"/>
    <col min="15" max="15" width="15" style="143" customWidth="1"/>
    <col min="16" max="255" width="9.140625" style="142"/>
    <col min="256" max="256" width="5.7109375" style="142" customWidth="1"/>
    <col min="257" max="257" width="32" style="142" customWidth="1"/>
    <col min="258" max="258" width="12.7109375" style="142" customWidth="1"/>
    <col min="259" max="261" width="14" style="142" bestFit="1" customWidth="1"/>
    <col min="262" max="262" width="12.7109375" style="142" customWidth="1"/>
    <col min="263" max="265" width="14" style="142" bestFit="1" customWidth="1"/>
    <col min="266" max="266" width="13.7109375" style="142" bestFit="1" customWidth="1"/>
    <col min="267" max="267" width="14" style="142" bestFit="1" customWidth="1"/>
    <col min="268" max="268" width="14" style="142" customWidth="1"/>
    <col min="269" max="269" width="12.7109375" style="142" customWidth="1"/>
    <col min="270" max="270" width="14.140625" style="142" bestFit="1" customWidth="1"/>
    <col min="271" max="271" width="15" style="142" customWidth="1"/>
    <col min="272" max="511" width="9.140625" style="142"/>
    <col min="512" max="512" width="5.7109375" style="142" customWidth="1"/>
    <col min="513" max="513" width="32" style="142" customWidth="1"/>
    <col min="514" max="514" width="12.7109375" style="142" customWidth="1"/>
    <col min="515" max="517" width="14" style="142" bestFit="1" customWidth="1"/>
    <col min="518" max="518" width="12.7109375" style="142" customWidth="1"/>
    <col min="519" max="521" width="14" style="142" bestFit="1" customWidth="1"/>
    <col min="522" max="522" width="13.7109375" style="142" bestFit="1" customWidth="1"/>
    <col min="523" max="523" width="14" style="142" bestFit="1" customWidth="1"/>
    <col min="524" max="524" width="14" style="142" customWidth="1"/>
    <col min="525" max="525" width="12.7109375" style="142" customWidth="1"/>
    <col min="526" max="526" width="14.140625" style="142" bestFit="1" customWidth="1"/>
    <col min="527" max="527" width="15" style="142" customWidth="1"/>
    <col min="528" max="767" width="9.140625" style="142"/>
    <col min="768" max="768" width="5.7109375" style="142" customWidth="1"/>
    <col min="769" max="769" width="32" style="142" customWidth="1"/>
    <col min="770" max="770" width="12.7109375" style="142" customWidth="1"/>
    <col min="771" max="773" width="14" style="142" bestFit="1" customWidth="1"/>
    <col min="774" max="774" width="12.7109375" style="142" customWidth="1"/>
    <col min="775" max="777" width="14" style="142" bestFit="1" customWidth="1"/>
    <col min="778" max="778" width="13.7109375" style="142" bestFit="1" customWidth="1"/>
    <col min="779" max="779" width="14" style="142" bestFit="1" customWidth="1"/>
    <col min="780" max="780" width="14" style="142" customWidth="1"/>
    <col min="781" max="781" width="12.7109375" style="142" customWidth="1"/>
    <col min="782" max="782" width="14.140625" style="142" bestFit="1" customWidth="1"/>
    <col min="783" max="783" width="15" style="142" customWidth="1"/>
    <col min="784" max="1023" width="9.140625" style="142"/>
    <col min="1024" max="1024" width="5.7109375" style="142" customWidth="1"/>
    <col min="1025" max="1025" width="32" style="142" customWidth="1"/>
    <col min="1026" max="1026" width="12.7109375" style="142" customWidth="1"/>
    <col min="1027" max="1029" width="14" style="142" bestFit="1" customWidth="1"/>
    <col min="1030" max="1030" width="12.7109375" style="142" customWidth="1"/>
    <col min="1031" max="1033" width="14" style="142" bestFit="1" customWidth="1"/>
    <col min="1034" max="1034" width="13.7109375" style="142" bestFit="1" customWidth="1"/>
    <col min="1035" max="1035" width="14" style="142" bestFit="1" customWidth="1"/>
    <col min="1036" max="1036" width="14" style="142" customWidth="1"/>
    <col min="1037" max="1037" width="12.7109375" style="142" customWidth="1"/>
    <col min="1038" max="1038" width="14.140625" style="142" bestFit="1" customWidth="1"/>
    <col min="1039" max="1039" width="15" style="142" customWidth="1"/>
    <col min="1040" max="1279" width="9.140625" style="142"/>
    <col min="1280" max="1280" width="5.7109375" style="142" customWidth="1"/>
    <col min="1281" max="1281" width="32" style="142" customWidth="1"/>
    <col min="1282" max="1282" width="12.7109375" style="142" customWidth="1"/>
    <col min="1283" max="1285" width="14" style="142" bestFit="1" customWidth="1"/>
    <col min="1286" max="1286" width="12.7109375" style="142" customWidth="1"/>
    <col min="1287" max="1289" width="14" style="142" bestFit="1" customWidth="1"/>
    <col min="1290" max="1290" width="13.7109375" style="142" bestFit="1" customWidth="1"/>
    <col min="1291" max="1291" width="14" style="142" bestFit="1" customWidth="1"/>
    <col min="1292" max="1292" width="14" style="142" customWidth="1"/>
    <col min="1293" max="1293" width="12.7109375" style="142" customWidth="1"/>
    <col min="1294" max="1294" width="14.140625" style="142" bestFit="1" customWidth="1"/>
    <col min="1295" max="1295" width="15" style="142" customWidth="1"/>
    <col min="1296" max="1535" width="9.140625" style="142"/>
    <col min="1536" max="1536" width="5.7109375" style="142" customWidth="1"/>
    <col min="1537" max="1537" width="32" style="142" customWidth="1"/>
    <col min="1538" max="1538" width="12.7109375" style="142" customWidth="1"/>
    <col min="1539" max="1541" width="14" style="142" bestFit="1" customWidth="1"/>
    <col min="1542" max="1542" width="12.7109375" style="142" customWidth="1"/>
    <col min="1543" max="1545" width="14" style="142" bestFit="1" customWidth="1"/>
    <col min="1546" max="1546" width="13.7109375" style="142" bestFit="1" customWidth="1"/>
    <col min="1547" max="1547" width="14" style="142" bestFit="1" customWidth="1"/>
    <col min="1548" max="1548" width="14" style="142" customWidth="1"/>
    <col min="1549" max="1549" width="12.7109375" style="142" customWidth="1"/>
    <col min="1550" max="1550" width="14.140625" style="142" bestFit="1" customWidth="1"/>
    <col min="1551" max="1551" width="15" style="142" customWidth="1"/>
    <col min="1552" max="1791" width="9.140625" style="142"/>
    <col min="1792" max="1792" width="5.7109375" style="142" customWidth="1"/>
    <col min="1793" max="1793" width="32" style="142" customWidth="1"/>
    <col min="1794" max="1794" width="12.7109375" style="142" customWidth="1"/>
    <col min="1795" max="1797" width="14" style="142" bestFit="1" customWidth="1"/>
    <col min="1798" max="1798" width="12.7109375" style="142" customWidth="1"/>
    <col min="1799" max="1801" width="14" style="142" bestFit="1" customWidth="1"/>
    <col min="1802" max="1802" width="13.7109375" style="142" bestFit="1" customWidth="1"/>
    <col min="1803" max="1803" width="14" style="142" bestFit="1" customWidth="1"/>
    <col min="1804" max="1804" width="14" style="142" customWidth="1"/>
    <col min="1805" max="1805" width="12.7109375" style="142" customWidth="1"/>
    <col min="1806" max="1806" width="14.140625" style="142" bestFit="1" customWidth="1"/>
    <col min="1807" max="1807" width="15" style="142" customWidth="1"/>
    <col min="1808" max="2047" width="9.140625" style="142"/>
    <col min="2048" max="2048" width="5.7109375" style="142" customWidth="1"/>
    <col min="2049" max="2049" width="32" style="142" customWidth="1"/>
    <col min="2050" max="2050" width="12.7109375" style="142" customWidth="1"/>
    <col min="2051" max="2053" width="14" style="142" bestFit="1" customWidth="1"/>
    <col min="2054" max="2054" width="12.7109375" style="142" customWidth="1"/>
    <col min="2055" max="2057" width="14" style="142" bestFit="1" customWidth="1"/>
    <col min="2058" max="2058" width="13.7109375" style="142" bestFit="1" customWidth="1"/>
    <col min="2059" max="2059" width="14" style="142" bestFit="1" customWidth="1"/>
    <col min="2060" max="2060" width="14" style="142" customWidth="1"/>
    <col min="2061" max="2061" width="12.7109375" style="142" customWidth="1"/>
    <col min="2062" max="2062" width="14.140625" style="142" bestFit="1" customWidth="1"/>
    <col min="2063" max="2063" width="15" style="142" customWidth="1"/>
    <col min="2064" max="2303" width="9.140625" style="142"/>
    <col min="2304" max="2304" width="5.7109375" style="142" customWidth="1"/>
    <col min="2305" max="2305" width="32" style="142" customWidth="1"/>
    <col min="2306" max="2306" width="12.7109375" style="142" customWidth="1"/>
    <col min="2307" max="2309" width="14" style="142" bestFit="1" customWidth="1"/>
    <col min="2310" max="2310" width="12.7109375" style="142" customWidth="1"/>
    <col min="2311" max="2313" width="14" style="142" bestFit="1" customWidth="1"/>
    <col min="2314" max="2314" width="13.7109375" style="142" bestFit="1" customWidth="1"/>
    <col min="2315" max="2315" width="14" style="142" bestFit="1" customWidth="1"/>
    <col min="2316" max="2316" width="14" style="142" customWidth="1"/>
    <col min="2317" max="2317" width="12.7109375" style="142" customWidth="1"/>
    <col min="2318" max="2318" width="14.140625" style="142" bestFit="1" customWidth="1"/>
    <col min="2319" max="2319" width="15" style="142" customWidth="1"/>
    <col min="2320" max="2559" width="9.140625" style="142"/>
    <col min="2560" max="2560" width="5.7109375" style="142" customWidth="1"/>
    <col min="2561" max="2561" width="32" style="142" customWidth="1"/>
    <col min="2562" max="2562" width="12.7109375" style="142" customWidth="1"/>
    <col min="2563" max="2565" width="14" style="142" bestFit="1" customWidth="1"/>
    <col min="2566" max="2566" width="12.7109375" style="142" customWidth="1"/>
    <col min="2567" max="2569" width="14" style="142" bestFit="1" customWidth="1"/>
    <col min="2570" max="2570" width="13.7109375" style="142" bestFit="1" customWidth="1"/>
    <col min="2571" max="2571" width="14" style="142" bestFit="1" customWidth="1"/>
    <col min="2572" max="2572" width="14" style="142" customWidth="1"/>
    <col min="2573" max="2573" width="12.7109375" style="142" customWidth="1"/>
    <col min="2574" max="2574" width="14.140625" style="142" bestFit="1" customWidth="1"/>
    <col min="2575" max="2575" width="15" style="142" customWidth="1"/>
    <col min="2576" max="2815" width="9.140625" style="142"/>
    <col min="2816" max="2816" width="5.7109375" style="142" customWidth="1"/>
    <col min="2817" max="2817" width="32" style="142" customWidth="1"/>
    <col min="2818" max="2818" width="12.7109375" style="142" customWidth="1"/>
    <col min="2819" max="2821" width="14" style="142" bestFit="1" customWidth="1"/>
    <col min="2822" max="2822" width="12.7109375" style="142" customWidth="1"/>
    <col min="2823" max="2825" width="14" style="142" bestFit="1" customWidth="1"/>
    <col min="2826" max="2826" width="13.7109375" style="142" bestFit="1" customWidth="1"/>
    <col min="2827" max="2827" width="14" style="142" bestFit="1" customWidth="1"/>
    <col min="2828" max="2828" width="14" style="142" customWidth="1"/>
    <col min="2829" max="2829" width="12.7109375" style="142" customWidth="1"/>
    <col min="2830" max="2830" width="14.140625" style="142" bestFit="1" customWidth="1"/>
    <col min="2831" max="2831" width="15" style="142" customWidth="1"/>
    <col min="2832" max="3071" width="9.140625" style="142"/>
    <col min="3072" max="3072" width="5.7109375" style="142" customWidth="1"/>
    <col min="3073" max="3073" width="32" style="142" customWidth="1"/>
    <col min="3074" max="3074" width="12.7109375" style="142" customWidth="1"/>
    <col min="3075" max="3077" width="14" style="142" bestFit="1" customWidth="1"/>
    <col min="3078" max="3078" width="12.7109375" style="142" customWidth="1"/>
    <col min="3079" max="3081" width="14" style="142" bestFit="1" customWidth="1"/>
    <col min="3082" max="3082" width="13.7109375" style="142" bestFit="1" customWidth="1"/>
    <col min="3083" max="3083" width="14" style="142" bestFit="1" customWidth="1"/>
    <col min="3084" max="3084" width="14" style="142" customWidth="1"/>
    <col min="3085" max="3085" width="12.7109375" style="142" customWidth="1"/>
    <col min="3086" max="3086" width="14.140625" style="142" bestFit="1" customWidth="1"/>
    <col min="3087" max="3087" width="15" style="142" customWidth="1"/>
    <col min="3088" max="3327" width="9.140625" style="142"/>
    <col min="3328" max="3328" width="5.7109375" style="142" customWidth="1"/>
    <col min="3329" max="3329" width="32" style="142" customWidth="1"/>
    <col min="3330" max="3330" width="12.7109375" style="142" customWidth="1"/>
    <col min="3331" max="3333" width="14" style="142" bestFit="1" customWidth="1"/>
    <col min="3334" max="3334" width="12.7109375" style="142" customWidth="1"/>
    <col min="3335" max="3337" width="14" style="142" bestFit="1" customWidth="1"/>
    <col min="3338" max="3338" width="13.7109375" style="142" bestFit="1" customWidth="1"/>
    <col min="3339" max="3339" width="14" style="142" bestFit="1" customWidth="1"/>
    <col min="3340" max="3340" width="14" style="142" customWidth="1"/>
    <col min="3341" max="3341" width="12.7109375" style="142" customWidth="1"/>
    <col min="3342" max="3342" width="14.140625" style="142" bestFit="1" customWidth="1"/>
    <col min="3343" max="3343" width="15" style="142" customWidth="1"/>
    <col min="3344" max="3583" width="9.140625" style="142"/>
    <col min="3584" max="3584" width="5.7109375" style="142" customWidth="1"/>
    <col min="3585" max="3585" width="32" style="142" customWidth="1"/>
    <col min="3586" max="3586" width="12.7109375" style="142" customWidth="1"/>
    <col min="3587" max="3589" width="14" style="142" bestFit="1" customWidth="1"/>
    <col min="3590" max="3590" width="12.7109375" style="142" customWidth="1"/>
    <col min="3591" max="3593" width="14" style="142" bestFit="1" customWidth="1"/>
    <col min="3594" max="3594" width="13.7109375" style="142" bestFit="1" customWidth="1"/>
    <col min="3595" max="3595" width="14" style="142" bestFit="1" customWidth="1"/>
    <col min="3596" max="3596" width="14" style="142" customWidth="1"/>
    <col min="3597" max="3597" width="12.7109375" style="142" customWidth="1"/>
    <col min="3598" max="3598" width="14.140625" style="142" bestFit="1" customWidth="1"/>
    <col min="3599" max="3599" width="15" style="142" customWidth="1"/>
    <col min="3600" max="3839" width="9.140625" style="142"/>
    <col min="3840" max="3840" width="5.7109375" style="142" customWidth="1"/>
    <col min="3841" max="3841" width="32" style="142" customWidth="1"/>
    <col min="3842" max="3842" width="12.7109375" style="142" customWidth="1"/>
    <col min="3843" max="3845" width="14" style="142" bestFit="1" customWidth="1"/>
    <col min="3846" max="3846" width="12.7109375" style="142" customWidth="1"/>
    <col min="3847" max="3849" width="14" style="142" bestFit="1" customWidth="1"/>
    <col min="3850" max="3850" width="13.7109375" style="142" bestFit="1" customWidth="1"/>
    <col min="3851" max="3851" width="14" style="142" bestFit="1" customWidth="1"/>
    <col min="3852" max="3852" width="14" style="142" customWidth="1"/>
    <col min="3853" max="3853" width="12.7109375" style="142" customWidth="1"/>
    <col min="3854" max="3854" width="14.140625" style="142" bestFit="1" customWidth="1"/>
    <col min="3855" max="3855" width="15" style="142" customWidth="1"/>
    <col min="3856" max="4095" width="9.140625" style="142"/>
    <col min="4096" max="4096" width="5.7109375" style="142" customWidth="1"/>
    <col min="4097" max="4097" width="32" style="142" customWidth="1"/>
    <col min="4098" max="4098" width="12.7109375" style="142" customWidth="1"/>
    <col min="4099" max="4101" width="14" style="142" bestFit="1" customWidth="1"/>
    <col min="4102" max="4102" width="12.7109375" style="142" customWidth="1"/>
    <col min="4103" max="4105" width="14" style="142" bestFit="1" customWidth="1"/>
    <col min="4106" max="4106" width="13.7109375" style="142" bestFit="1" customWidth="1"/>
    <col min="4107" max="4107" width="14" style="142" bestFit="1" customWidth="1"/>
    <col min="4108" max="4108" width="14" style="142" customWidth="1"/>
    <col min="4109" max="4109" width="12.7109375" style="142" customWidth="1"/>
    <col min="4110" max="4110" width="14.140625" style="142" bestFit="1" customWidth="1"/>
    <col min="4111" max="4111" width="15" style="142" customWidth="1"/>
    <col min="4112" max="4351" width="9.140625" style="142"/>
    <col min="4352" max="4352" width="5.7109375" style="142" customWidth="1"/>
    <col min="4353" max="4353" width="32" style="142" customWidth="1"/>
    <col min="4354" max="4354" width="12.7109375" style="142" customWidth="1"/>
    <col min="4355" max="4357" width="14" style="142" bestFit="1" customWidth="1"/>
    <col min="4358" max="4358" width="12.7109375" style="142" customWidth="1"/>
    <col min="4359" max="4361" width="14" style="142" bestFit="1" customWidth="1"/>
    <col min="4362" max="4362" width="13.7109375" style="142" bestFit="1" customWidth="1"/>
    <col min="4363" max="4363" width="14" style="142" bestFit="1" customWidth="1"/>
    <col min="4364" max="4364" width="14" style="142" customWidth="1"/>
    <col min="4365" max="4365" width="12.7109375" style="142" customWidth="1"/>
    <col min="4366" max="4366" width="14.140625" style="142" bestFit="1" customWidth="1"/>
    <col min="4367" max="4367" width="15" style="142" customWidth="1"/>
    <col min="4368" max="4607" width="9.140625" style="142"/>
    <col min="4608" max="4608" width="5.7109375" style="142" customWidth="1"/>
    <col min="4609" max="4609" width="32" style="142" customWidth="1"/>
    <col min="4610" max="4610" width="12.7109375" style="142" customWidth="1"/>
    <col min="4611" max="4613" width="14" style="142" bestFit="1" customWidth="1"/>
    <col min="4614" max="4614" width="12.7109375" style="142" customWidth="1"/>
    <col min="4615" max="4617" width="14" style="142" bestFit="1" customWidth="1"/>
    <col min="4618" max="4618" width="13.7109375" style="142" bestFit="1" customWidth="1"/>
    <col min="4619" max="4619" width="14" style="142" bestFit="1" customWidth="1"/>
    <col min="4620" max="4620" width="14" style="142" customWidth="1"/>
    <col min="4621" max="4621" width="12.7109375" style="142" customWidth="1"/>
    <col min="4622" max="4622" width="14.140625" style="142" bestFit="1" customWidth="1"/>
    <col min="4623" max="4623" width="15" style="142" customWidth="1"/>
    <col min="4624" max="4863" width="9.140625" style="142"/>
    <col min="4864" max="4864" width="5.7109375" style="142" customWidth="1"/>
    <col min="4865" max="4865" width="32" style="142" customWidth="1"/>
    <col min="4866" max="4866" width="12.7109375" style="142" customWidth="1"/>
    <col min="4867" max="4869" width="14" style="142" bestFit="1" customWidth="1"/>
    <col min="4870" max="4870" width="12.7109375" style="142" customWidth="1"/>
    <col min="4871" max="4873" width="14" style="142" bestFit="1" customWidth="1"/>
    <col min="4874" max="4874" width="13.7109375" style="142" bestFit="1" customWidth="1"/>
    <col min="4875" max="4875" width="14" style="142" bestFit="1" customWidth="1"/>
    <col min="4876" max="4876" width="14" style="142" customWidth="1"/>
    <col min="4877" max="4877" width="12.7109375" style="142" customWidth="1"/>
    <col min="4878" max="4878" width="14.140625" style="142" bestFit="1" customWidth="1"/>
    <col min="4879" max="4879" width="15" style="142" customWidth="1"/>
    <col min="4880" max="5119" width="9.140625" style="142"/>
    <col min="5120" max="5120" width="5.7109375" style="142" customWidth="1"/>
    <col min="5121" max="5121" width="32" style="142" customWidth="1"/>
    <col min="5122" max="5122" width="12.7109375" style="142" customWidth="1"/>
    <col min="5123" max="5125" width="14" style="142" bestFit="1" customWidth="1"/>
    <col min="5126" max="5126" width="12.7109375" style="142" customWidth="1"/>
    <col min="5127" max="5129" width="14" style="142" bestFit="1" customWidth="1"/>
    <col min="5130" max="5130" width="13.7109375" style="142" bestFit="1" customWidth="1"/>
    <col min="5131" max="5131" width="14" style="142" bestFit="1" customWidth="1"/>
    <col min="5132" max="5132" width="14" style="142" customWidth="1"/>
    <col min="5133" max="5133" width="12.7109375" style="142" customWidth="1"/>
    <col min="5134" max="5134" width="14.140625" style="142" bestFit="1" customWidth="1"/>
    <col min="5135" max="5135" width="15" style="142" customWidth="1"/>
    <col min="5136" max="5375" width="9.140625" style="142"/>
    <col min="5376" max="5376" width="5.7109375" style="142" customWidth="1"/>
    <col min="5377" max="5377" width="32" style="142" customWidth="1"/>
    <col min="5378" max="5378" width="12.7109375" style="142" customWidth="1"/>
    <col min="5379" max="5381" width="14" style="142" bestFit="1" customWidth="1"/>
    <col min="5382" max="5382" width="12.7109375" style="142" customWidth="1"/>
    <col min="5383" max="5385" width="14" style="142" bestFit="1" customWidth="1"/>
    <col min="5386" max="5386" width="13.7109375" style="142" bestFit="1" customWidth="1"/>
    <col min="5387" max="5387" width="14" style="142" bestFit="1" customWidth="1"/>
    <col min="5388" max="5388" width="14" style="142" customWidth="1"/>
    <col min="5389" max="5389" width="12.7109375" style="142" customWidth="1"/>
    <col min="5390" max="5390" width="14.140625" style="142" bestFit="1" customWidth="1"/>
    <col min="5391" max="5391" width="15" style="142" customWidth="1"/>
    <col min="5392" max="5631" width="9.140625" style="142"/>
    <col min="5632" max="5632" width="5.7109375" style="142" customWidth="1"/>
    <col min="5633" max="5633" width="32" style="142" customWidth="1"/>
    <col min="5634" max="5634" width="12.7109375" style="142" customWidth="1"/>
    <col min="5635" max="5637" width="14" style="142" bestFit="1" customWidth="1"/>
    <col min="5638" max="5638" width="12.7109375" style="142" customWidth="1"/>
    <col min="5639" max="5641" width="14" style="142" bestFit="1" customWidth="1"/>
    <col min="5642" max="5642" width="13.7109375" style="142" bestFit="1" customWidth="1"/>
    <col min="5643" max="5643" width="14" style="142" bestFit="1" customWidth="1"/>
    <col min="5644" max="5644" width="14" style="142" customWidth="1"/>
    <col min="5645" max="5645" width="12.7109375" style="142" customWidth="1"/>
    <col min="5646" max="5646" width="14.140625" style="142" bestFit="1" customWidth="1"/>
    <col min="5647" max="5647" width="15" style="142" customWidth="1"/>
    <col min="5648" max="5887" width="9.140625" style="142"/>
    <col min="5888" max="5888" width="5.7109375" style="142" customWidth="1"/>
    <col min="5889" max="5889" width="32" style="142" customWidth="1"/>
    <col min="5890" max="5890" width="12.7109375" style="142" customWidth="1"/>
    <col min="5891" max="5893" width="14" style="142" bestFit="1" customWidth="1"/>
    <col min="5894" max="5894" width="12.7109375" style="142" customWidth="1"/>
    <col min="5895" max="5897" width="14" style="142" bestFit="1" customWidth="1"/>
    <col min="5898" max="5898" width="13.7109375" style="142" bestFit="1" customWidth="1"/>
    <col min="5899" max="5899" width="14" style="142" bestFit="1" customWidth="1"/>
    <col min="5900" max="5900" width="14" style="142" customWidth="1"/>
    <col min="5901" max="5901" width="12.7109375" style="142" customWidth="1"/>
    <col min="5902" max="5902" width="14.140625" style="142" bestFit="1" customWidth="1"/>
    <col min="5903" max="5903" width="15" style="142" customWidth="1"/>
    <col min="5904" max="6143" width="9.140625" style="142"/>
    <col min="6144" max="6144" width="5.7109375" style="142" customWidth="1"/>
    <col min="6145" max="6145" width="32" style="142" customWidth="1"/>
    <col min="6146" max="6146" width="12.7109375" style="142" customWidth="1"/>
    <col min="6147" max="6149" width="14" style="142" bestFit="1" customWidth="1"/>
    <col min="6150" max="6150" width="12.7109375" style="142" customWidth="1"/>
    <col min="6151" max="6153" width="14" style="142" bestFit="1" customWidth="1"/>
    <col min="6154" max="6154" width="13.7109375" style="142" bestFit="1" customWidth="1"/>
    <col min="6155" max="6155" width="14" style="142" bestFit="1" customWidth="1"/>
    <col min="6156" max="6156" width="14" style="142" customWidth="1"/>
    <col min="6157" max="6157" width="12.7109375" style="142" customWidth="1"/>
    <col min="6158" max="6158" width="14.140625" style="142" bestFit="1" customWidth="1"/>
    <col min="6159" max="6159" width="15" style="142" customWidth="1"/>
    <col min="6160" max="6399" width="9.140625" style="142"/>
    <col min="6400" max="6400" width="5.7109375" style="142" customWidth="1"/>
    <col min="6401" max="6401" width="32" style="142" customWidth="1"/>
    <col min="6402" max="6402" width="12.7109375" style="142" customWidth="1"/>
    <col min="6403" max="6405" width="14" style="142" bestFit="1" customWidth="1"/>
    <col min="6406" max="6406" width="12.7109375" style="142" customWidth="1"/>
    <col min="6407" max="6409" width="14" style="142" bestFit="1" customWidth="1"/>
    <col min="6410" max="6410" width="13.7109375" style="142" bestFit="1" customWidth="1"/>
    <col min="6411" max="6411" width="14" style="142" bestFit="1" customWidth="1"/>
    <col min="6412" max="6412" width="14" style="142" customWidth="1"/>
    <col min="6413" max="6413" width="12.7109375" style="142" customWidth="1"/>
    <col min="6414" max="6414" width="14.140625" style="142" bestFit="1" customWidth="1"/>
    <col min="6415" max="6415" width="15" style="142" customWidth="1"/>
    <col min="6416" max="6655" width="9.140625" style="142"/>
    <col min="6656" max="6656" width="5.7109375" style="142" customWidth="1"/>
    <col min="6657" max="6657" width="32" style="142" customWidth="1"/>
    <col min="6658" max="6658" width="12.7109375" style="142" customWidth="1"/>
    <col min="6659" max="6661" width="14" style="142" bestFit="1" customWidth="1"/>
    <col min="6662" max="6662" width="12.7109375" style="142" customWidth="1"/>
    <col min="6663" max="6665" width="14" style="142" bestFit="1" customWidth="1"/>
    <col min="6666" max="6666" width="13.7109375" style="142" bestFit="1" customWidth="1"/>
    <col min="6667" max="6667" width="14" style="142" bestFit="1" customWidth="1"/>
    <col min="6668" max="6668" width="14" style="142" customWidth="1"/>
    <col min="6669" max="6669" width="12.7109375" style="142" customWidth="1"/>
    <col min="6670" max="6670" width="14.140625" style="142" bestFit="1" customWidth="1"/>
    <col min="6671" max="6671" width="15" style="142" customWidth="1"/>
    <col min="6672" max="6911" width="9.140625" style="142"/>
    <col min="6912" max="6912" width="5.7109375" style="142" customWidth="1"/>
    <col min="6913" max="6913" width="32" style="142" customWidth="1"/>
    <col min="6914" max="6914" width="12.7109375" style="142" customWidth="1"/>
    <col min="6915" max="6917" width="14" style="142" bestFit="1" customWidth="1"/>
    <col min="6918" max="6918" width="12.7109375" style="142" customWidth="1"/>
    <col min="6919" max="6921" width="14" style="142" bestFit="1" customWidth="1"/>
    <col min="6922" max="6922" width="13.7109375" style="142" bestFit="1" customWidth="1"/>
    <col min="6923" max="6923" width="14" style="142" bestFit="1" customWidth="1"/>
    <col min="6924" max="6924" width="14" style="142" customWidth="1"/>
    <col min="6925" max="6925" width="12.7109375" style="142" customWidth="1"/>
    <col min="6926" max="6926" width="14.140625" style="142" bestFit="1" customWidth="1"/>
    <col min="6927" max="6927" width="15" style="142" customWidth="1"/>
    <col min="6928" max="7167" width="9.140625" style="142"/>
    <col min="7168" max="7168" width="5.7109375" style="142" customWidth="1"/>
    <col min="7169" max="7169" width="32" style="142" customWidth="1"/>
    <col min="7170" max="7170" width="12.7109375" style="142" customWidth="1"/>
    <col min="7171" max="7173" width="14" style="142" bestFit="1" customWidth="1"/>
    <col min="7174" max="7174" width="12.7109375" style="142" customWidth="1"/>
    <col min="7175" max="7177" width="14" style="142" bestFit="1" customWidth="1"/>
    <col min="7178" max="7178" width="13.7109375" style="142" bestFit="1" customWidth="1"/>
    <col min="7179" max="7179" width="14" style="142" bestFit="1" customWidth="1"/>
    <col min="7180" max="7180" width="14" style="142" customWidth="1"/>
    <col min="7181" max="7181" width="12.7109375" style="142" customWidth="1"/>
    <col min="7182" max="7182" width="14.140625" style="142" bestFit="1" customWidth="1"/>
    <col min="7183" max="7183" width="15" style="142" customWidth="1"/>
    <col min="7184" max="7423" width="9.140625" style="142"/>
    <col min="7424" max="7424" width="5.7109375" style="142" customWidth="1"/>
    <col min="7425" max="7425" width="32" style="142" customWidth="1"/>
    <col min="7426" max="7426" width="12.7109375" style="142" customWidth="1"/>
    <col min="7427" max="7429" width="14" style="142" bestFit="1" customWidth="1"/>
    <col min="7430" max="7430" width="12.7109375" style="142" customWidth="1"/>
    <col min="7431" max="7433" width="14" style="142" bestFit="1" customWidth="1"/>
    <col min="7434" max="7434" width="13.7109375" style="142" bestFit="1" customWidth="1"/>
    <col min="7435" max="7435" width="14" style="142" bestFit="1" customWidth="1"/>
    <col min="7436" max="7436" width="14" style="142" customWidth="1"/>
    <col min="7437" max="7437" width="12.7109375" style="142" customWidth="1"/>
    <col min="7438" max="7438" width="14.140625" style="142" bestFit="1" customWidth="1"/>
    <col min="7439" max="7439" width="15" style="142" customWidth="1"/>
    <col min="7440" max="7679" width="9.140625" style="142"/>
    <col min="7680" max="7680" width="5.7109375" style="142" customWidth="1"/>
    <col min="7681" max="7681" width="32" style="142" customWidth="1"/>
    <col min="7682" max="7682" width="12.7109375" style="142" customWidth="1"/>
    <col min="7683" max="7685" width="14" style="142" bestFit="1" customWidth="1"/>
    <col min="7686" max="7686" width="12.7109375" style="142" customWidth="1"/>
    <col min="7687" max="7689" width="14" style="142" bestFit="1" customWidth="1"/>
    <col min="7690" max="7690" width="13.7109375" style="142" bestFit="1" customWidth="1"/>
    <col min="7691" max="7691" width="14" style="142" bestFit="1" customWidth="1"/>
    <col min="7692" max="7692" width="14" style="142" customWidth="1"/>
    <col min="7693" max="7693" width="12.7109375" style="142" customWidth="1"/>
    <col min="7694" max="7694" width="14.140625" style="142" bestFit="1" customWidth="1"/>
    <col min="7695" max="7695" width="15" style="142" customWidth="1"/>
    <col min="7696" max="7935" width="9.140625" style="142"/>
    <col min="7936" max="7936" width="5.7109375" style="142" customWidth="1"/>
    <col min="7937" max="7937" width="32" style="142" customWidth="1"/>
    <col min="7938" max="7938" width="12.7109375" style="142" customWidth="1"/>
    <col min="7939" max="7941" width="14" style="142" bestFit="1" customWidth="1"/>
    <col min="7942" max="7942" width="12.7109375" style="142" customWidth="1"/>
    <col min="7943" max="7945" width="14" style="142" bestFit="1" customWidth="1"/>
    <col min="7946" max="7946" width="13.7109375" style="142" bestFit="1" customWidth="1"/>
    <col min="7947" max="7947" width="14" style="142" bestFit="1" customWidth="1"/>
    <col min="7948" max="7948" width="14" style="142" customWidth="1"/>
    <col min="7949" max="7949" width="12.7109375" style="142" customWidth="1"/>
    <col min="7950" max="7950" width="14.140625" style="142" bestFit="1" customWidth="1"/>
    <col min="7951" max="7951" width="15" style="142" customWidth="1"/>
    <col min="7952" max="8191" width="9.140625" style="142"/>
    <col min="8192" max="8192" width="5.7109375" style="142" customWidth="1"/>
    <col min="8193" max="8193" width="32" style="142" customWidth="1"/>
    <col min="8194" max="8194" width="12.7109375" style="142" customWidth="1"/>
    <col min="8195" max="8197" width="14" style="142" bestFit="1" customWidth="1"/>
    <col min="8198" max="8198" width="12.7109375" style="142" customWidth="1"/>
    <col min="8199" max="8201" width="14" style="142" bestFit="1" customWidth="1"/>
    <col min="8202" max="8202" width="13.7109375" style="142" bestFit="1" customWidth="1"/>
    <col min="8203" max="8203" width="14" style="142" bestFit="1" customWidth="1"/>
    <col min="8204" max="8204" width="14" style="142" customWidth="1"/>
    <col min="8205" max="8205" width="12.7109375" style="142" customWidth="1"/>
    <col min="8206" max="8206" width="14.140625" style="142" bestFit="1" customWidth="1"/>
    <col min="8207" max="8207" width="15" style="142" customWidth="1"/>
    <col min="8208" max="8447" width="9.140625" style="142"/>
    <col min="8448" max="8448" width="5.7109375" style="142" customWidth="1"/>
    <col min="8449" max="8449" width="32" style="142" customWidth="1"/>
    <col min="8450" max="8450" width="12.7109375" style="142" customWidth="1"/>
    <col min="8451" max="8453" width="14" style="142" bestFit="1" customWidth="1"/>
    <col min="8454" max="8454" width="12.7109375" style="142" customWidth="1"/>
    <col min="8455" max="8457" width="14" style="142" bestFit="1" customWidth="1"/>
    <col min="8458" max="8458" width="13.7109375" style="142" bestFit="1" customWidth="1"/>
    <col min="8459" max="8459" width="14" style="142" bestFit="1" customWidth="1"/>
    <col min="8460" max="8460" width="14" style="142" customWidth="1"/>
    <col min="8461" max="8461" width="12.7109375" style="142" customWidth="1"/>
    <col min="8462" max="8462" width="14.140625" style="142" bestFit="1" customWidth="1"/>
    <col min="8463" max="8463" width="15" style="142" customWidth="1"/>
    <col min="8464" max="8703" width="9.140625" style="142"/>
    <col min="8704" max="8704" width="5.7109375" style="142" customWidth="1"/>
    <col min="8705" max="8705" width="32" style="142" customWidth="1"/>
    <col min="8706" max="8706" width="12.7109375" style="142" customWidth="1"/>
    <col min="8707" max="8709" width="14" style="142" bestFit="1" customWidth="1"/>
    <col min="8710" max="8710" width="12.7109375" style="142" customWidth="1"/>
    <col min="8711" max="8713" width="14" style="142" bestFit="1" customWidth="1"/>
    <col min="8714" max="8714" width="13.7109375" style="142" bestFit="1" customWidth="1"/>
    <col min="8715" max="8715" width="14" style="142" bestFit="1" customWidth="1"/>
    <col min="8716" max="8716" width="14" style="142" customWidth="1"/>
    <col min="8717" max="8717" width="12.7109375" style="142" customWidth="1"/>
    <col min="8718" max="8718" width="14.140625" style="142" bestFit="1" customWidth="1"/>
    <col min="8719" max="8719" width="15" style="142" customWidth="1"/>
    <col min="8720" max="8959" width="9.140625" style="142"/>
    <col min="8960" max="8960" width="5.7109375" style="142" customWidth="1"/>
    <col min="8961" max="8961" width="32" style="142" customWidth="1"/>
    <col min="8962" max="8962" width="12.7109375" style="142" customWidth="1"/>
    <col min="8963" max="8965" width="14" style="142" bestFit="1" customWidth="1"/>
    <col min="8966" max="8966" width="12.7109375" style="142" customWidth="1"/>
    <col min="8967" max="8969" width="14" style="142" bestFit="1" customWidth="1"/>
    <col min="8970" max="8970" width="13.7109375" style="142" bestFit="1" customWidth="1"/>
    <col min="8971" max="8971" width="14" style="142" bestFit="1" customWidth="1"/>
    <col min="8972" max="8972" width="14" style="142" customWidth="1"/>
    <col min="8973" max="8973" width="12.7109375" style="142" customWidth="1"/>
    <col min="8974" max="8974" width="14.140625" style="142" bestFit="1" customWidth="1"/>
    <col min="8975" max="8975" width="15" style="142" customWidth="1"/>
    <col min="8976" max="9215" width="9.140625" style="142"/>
    <col min="9216" max="9216" width="5.7109375" style="142" customWidth="1"/>
    <col min="9217" max="9217" width="32" style="142" customWidth="1"/>
    <col min="9218" max="9218" width="12.7109375" style="142" customWidth="1"/>
    <col min="9219" max="9221" width="14" style="142" bestFit="1" customWidth="1"/>
    <col min="9222" max="9222" width="12.7109375" style="142" customWidth="1"/>
    <col min="9223" max="9225" width="14" style="142" bestFit="1" customWidth="1"/>
    <col min="9226" max="9226" width="13.7109375" style="142" bestFit="1" customWidth="1"/>
    <col min="9227" max="9227" width="14" style="142" bestFit="1" customWidth="1"/>
    <col min="9228" max="9228" width="14" style="142" customWidth="1"/>
    <col min="9229" max="9229" width="12.7109375" style="142" customWidth="1"/>
    <col min="9230" max="9230" width="14.140625" style="142" bestFit="1" customWidth="1"/>
    <col min="9231" max="9231" width="15" style="142" customWidth="1"/>
    <col min="9232" max="9471" width="9.140625" style="142"/>
    <col min="9472" max="9472" width="5.7109375" style="142" customWidth="1"/>
    <col min="9473" max="9473" width="32" style="142" customWidth="1"/>
    <col min="9474" max="9474" width="12.7109375" style="142" customWidth="1"/>
    <col min="9475" max="9477" width="14" style="142" bestFit="1" customWidth="1"/>
    <col min="9478" max="9478" width="12.7109375" style="142" customWidth="1"/>
    <col min="9479" max="9481" width="14" style="142" bestFit="1" customWidth="1"/>
    <col min="9482" max="9482" width="13.7109375" style="142" bestFit="1" customWidth="1"/>
    <col min="9483" max="9483" width="14" style="142" bestFit="1" customWidth="1"/>
    <col min="9484" max="9484" width="14" style="142" customWidth="1"/>
    <col min="9485" max="9485" width="12.7109375" style="142" customWidth="1"/>
    <col min="9486" max="9486" width="14.140625" style="142" bestFit="1" customWidth="1"/>
    <col min="9487" max="9487" width="15" style="142" customWidth="1"/>
    <col min="9488" max="9727" width="9.140625" style="142"/>
    <col min="9728" max="9728" width="5.7109375" style="142" customWidth="1"/>
    <col min="9729" max="9729" width="32" style="142" customWidth="1"/>
    <col min="9730" max="9730" width="12.7109375" style="142" customWidth="1"/>
    <col min="9731" max="9733" width="14" style="142" bestFit="1" customWidth="1"/>
    <col min="9734" max="9734" width="12.7109375" style="142" customWidth="1"/>
    <col min="9735" max="9737" width="14" style="142" bestFit="1" customWidth="1"/>
    <col min="9738" max="9738" width="13.7109375" style="142" bestFit="1" customWidth="1"/>
    <col min="9739" max="9739" width="14" style="142" bestFit="1" customWidth="1"/>
    <col min="9740" max="9740" width="14" style="142" customWidth="1"/>
    <col min="9741" max="9741" width="12.7109375" style="142" customWidth="1"/>
    <col min="9742" max="9742" width="14.140625" style="142" bestFit="1" customWidth="1"/>
    <col min="9743" max="9743" width="15" style="142" customWidth="1"/>
    <col min="9744" max="9983" width="9.140625" style="142"/>
    <col min="9984" max="9984" width="5.7109375" style="142" customWidth="1"/>
    <col min="9985" max="9985" width="32" style="142" customWidth="1"/>
    <col min="9986" max="9986" width="12.7109375" style="142" customWidth="1"/>
    <col min="9987" max="9989" width="14" style="142" bestFit="1" customWidth="1"/>
    <col min="9990" max="9990" width="12.7109375" style="142" customWidth="1"/>
    <col min="9991" max="9993" width="14" style="142" bestFit="1" customWidth="1"/>
    <col min="9994" max="9994" width="13.7109375" style="142" bestFit="1" customWidth="1"/>
    <col min="9995" max="9995" width="14" style="142" bestFit="1" customWidth="1"/>
    <col min="9996" max="9996" width="14" style="142" customWidth="1"/>
    <col min="9997" max="9997" width="12.7109375" style="142" customWidth="1"/>
    <col min="9998" max="9998" width="14.140625" style="142" bestFit="1" customWidth="1"/>
    <col min="9999" max="9999" width="15" style="142" customWidth="1"/>
    <col min="10000" max="10239" width="9.140625" style="142"/>
    <col min="10240" max="10240" width="5.7109375" style="142" customWidth="1"/>
    <col min="10241" max="10241" width="32" style="142" customWidth="1"/>
    <col min="10242" max="10242" width="12.7109375" style="142" customWidth="1"/>
    <col min="10243" max="10245" width="14" style="142" bestFit="1" customWidth="1"/>
    <col min="10246" max="10246" width="12.7109375" style="142" customWidth="1"/>
    <col min="10247" max="10249" width="14" style="142" bestFit="1" customWidth="1"/>
    <col min="10250" max="10250" width="13.7109375" style="142" bestFit="1" customWidth="1"/>
    <col min="10251" max="10251" width="14" style="142" bestFit="1" customWidth="1"/>
    <col min="10252" max="10252" width="14" style="142" customWidth="1"/>
    <col min="10253" max="10253" width="12.7109375" style="142" customWidth="1"/>
    <col min="10254" max="10254" width="14.140625" style="142" bestFit="1" customWidth="1"/>
    <col min="10255" max="10255" width="15" style="142" customWidth="1"/>
    <col min="10256" max="10495" width="9.140625" style="142"/>
    <col min="10496" max="10496" width="5.7109375" style="142" customWidth="1"/>
    <col min="10497" max="10497" width="32" style="142" customWidth="1"/>
    <col min="10498" max="10498" width="12.7109375" style="142" customWidth="1"/>
    <col min="10499" max="10501" width="14" style="142" bestFit="1" customWidth="1"/>
    <col min="10502" max="10502" width="12.7109375" style="142" customWidth="1"/>
    <col min="10503" max="10505" width="14" style="142" bestFit="1" customWidth="1"/>
    <col min="10506" max="10506" width="13.7109375" style="142" bestFit="1" customWidth="1"/>
    <col min="10507" max="10507" width="14" style="142" bestFit="1" customWidth="1"/>
    <col min="10508" max="10508" width="14" style="142" customWidth="1"/>
    <col min="10509" max="10509" width="12.7109375" style="142" customWidth="1"/>
    <col min="10510" max="10510" width="14.140625" style="142" bestFit="1" customWidth="1"/>
    <col min="10511" max="10511" width="15" style="142" customWidth="1"/>
    <col min="10512" max="10751" width="9.140625" style="142"/>
    <col min="10752" max="10752" width="5.7109375" style="142" customWidth="1"/>
    <col min="10753" max="10753" width="32" style="142" customWidth="1"/>
    <col min="10754" max="10754" width="12.7109375" style="142" customWidth="1"/>
    <col min="10755" max="10757" width="14" style="142" bestFit="1" customWidth="1"/>
    <col min="10758" max="10758" width="12.7109375" style="142" customWidth="1"/>
    <col min="10759" max="10761" width="14" style="142" bestFit="1" customWidth="1"/>
    <col min="10762" max="10762" width="13.7109375" style="142" bestFit="1" customWidth="1"/>
    <col min="10763" max="10763" width="14" style="142" bestFit="1" customWidth="1"/>
    <col min="10764" max="10764" width="14" style="142" customWidth="1"/>
    <col min="10765" max="10765" width="12.7109375" style="142" customWidth="1"/>
    <col min="10766" max="10766" width="14.140625" style="142" bestFit="1" customWidth="1"/>
    <col min="10767" max="10767" width="15" style="142" customWidth="1"/>
    <col min="10768" max="11007" width="9.140625" style="142"/>
    <col min="11008" max="11008" width="5.7109375" style="142" customWidth="1"/>
    <col min="11009" max="11009" width="32" style="142" customWidth="1"/>
    <col min="11010" max="11010" width="12.7109375" style="142" customWidth="1"/>
    <col min="11011" max="11013" width="14" style="142" bestFit="1" customWidth="1"/>
    <col min="11014" max="11014" width="12.7109375" style="142" customWidth="1"/>
    <col min="11015" max="11017" width="14" style="142" bestFit="1" customWidth="1"/>
    <col min="11018" max="11018" width="13.7109375" style="142" bestFit="1" customWidth="1"/>
    <col min="11019" max="11019" width="14" style="142" bestFit="1" customWidth="1"/>
    <col min="11020" max="11020" width="14" style="142" customWidth="1"/>
    <col min="11021" max="11021" width="12.7109375" style="142" customWidth="1"/>
    <col min="11022" max="11022" width="14.140625" style="142" bestFit="1" customWidth="1"/>
    <col min="11023" max="11023" width="15" style="142" customWidth="1"/>
    <col min="11024" max="11263" width="9.140625" style="142"/>
    <col min="11264" max="11264" width="5.7109375" style="142" customWidth="1"/>
    <col min="11265" max="11265" width="32" style="142" customWidth="1"/>
    <col min="11266" max="11266" width="12.7109375" style="142" customWidth="1"/>
    <col min="11267" max="11269" width="14" style="142" bestFit="1" customWidth="1"/>
    <col min="11270" max="11270" width="12.7109375" style="142" customWidth="1"/>
    <col min="11271" max="11273" width="14" style="142" bestFit="1" customWidth="1"/>
    <col min="11274" max="11274" width="13.7109375" style="142" bestFit="1" customWidth="1"/>
    <col min="11275" max="11275" width="14" style="142" bestFit="1" customWidth="1"/>
    <col min="11276" max="11276" width="14" style="142" customWidth="1"/>
    <col min="11277" max="11277" width="12.7109375" style="142" customWidth="1"/>
    <col min="11278" max="11278" width="14.140625" style="142" bestFit="1" customWidth="1"/>
    <col min="11279" max="11279" width="15" style="142" customWidth="1"/>
    <col min="11280" max="11519" width="9.140625" style="142"/>
    <col min="11520" max="11520" width="5.7109375" style="142" customWidth="1"/>
    <col min="11521" max="11521" width="32" style="142" customWidth="1"/>
    <col min="11522" max="11522" width="12.7109375" style="142" customWidth="1"/>
    <col min="11523" max="11525" width="14" style="142" bestFit="1" customWidth="1"/>
    <col min="11526" max="11526" width="12.7109375" style="142" customWidth="1"/>
    <col min="11527" max="11529" width="14" style="142" bestFit="1" customWidth="1"/>
    <col min="11530" max="11530" width="13.7109375" style="142" bestFit="1" customWidth="1"/>
    <col min="11531" max="11531" width="14" style="142" bestFit="1" customWidth="1"/>
    <col min="11532" max="11532" width="14" style="142" customWidth="1"/>
    <col min="11533" max="11533" width="12.7109375" style="142" customWidth="1"/>
    <col min="11534" max="11534" width="14.140625" style="142" bestFit="1" customWidth="1"/>
    <col min="11535" max="11535" width="15" style="142" customWidth="1"/>
    <col min="11536" max="11775" width="9.140625" style="142"/>
    <col min="11776" max="11776" width="5.7109375" style="142" customWidth="1"/>
    <col min="11777" max="11777" width="32" style="142" customWidth="1"/>
    <col min="11778" max="11778" width="12.7109375" style="142" customWidth="1"/>
    <col min="11779" max="11781" width="14" style="142" bestFit="1" customWidth="1"/>
    <col min="11782" max="11782" width="12.7109375" style="142" customWidth="1"/>
    <col min="11783" max="11785" width="14" style="142" bestFit="1" customWidth="1"/>
    <col min="11786" max="11786" width="13.7109375" style="142" bestFit="1" customWidth="1"/>
    <col min="11787" max="11787" width="14" style="142" bestFit="1" customWidth="1"/>
    <col min="11788" max="11788" width="14" style="142" customWidth="1"/>
    <col min="11789" max="11789" width="12.7109375" style="142" customWidth="1"/>
    <col min="11790" max="11790" width="14.140625" style="142" bestFit="1" customWidth="1"/>
    <col min="11791" max="11791" width="15" style="142" customWidth="1"/>
    <col min="11792" max="12031" width="9.140625" style="142"/>
    <col min="12032" max="12032" width="5.7109375" style="142" customWidth="1"/>
    <col min="12033" max="12033" width="32" style="142" customWidth="1"/>
    <col min="12034" max="12034" width="12.7109375" style="142" customWidth="1"/>
    <col min="12035" max="12037" width="14" style="142" bestFit="1" customWidth="1"/>
    <col min="12038" max="12038" width="12.7109375" style="142" customWidth="1"/>
    <col min="12039" max="12041" width="14" style="142" bestFit="1" customWidth="1"/>
    <col min="12042" max="12042" width="13.7109375" style="142" bestFit="1" customWidth="1"/>
    <col min="12043" max="12043" width="14" style="142" bestFit="1" customWidth="1"/>
    <col min="12044" max="12044" width="14" style="142" customWidth="1"/>
    <col min="12045" max="12045" width="12.7109375" style="142" customWidth="1"/>
    <col min="12046" max="12046" width="14.140625" style="142" bestFit="1" customWidth="1"/>
    <col min="12047" max="12047" width="15" style="142" customWidth="1"/>
    <col min="12048" max="12287" width="9.140625" style="142"/>
    <col min="12288" max="12288" width="5.7109375" style="142" customWidth="1"/>
    <col min="12289" max="12289" width="32" style="142" customWidth="1"/>
    <col min="12290" max="12290" width="12.7109375" style="142" customWidth="1"/>
    <col min="12291" max="12293" width="14" style="142" bestFit="1" customWidth="1"/>
    <col min="12294" max="12294" width="12.7109375" style="142" customWidth="1"/>
    <col min="12295" max="12297" width="14" style="142" bestFit="1" customWidth="1"/>
    <col min="12298" max="12298" width="13.7109375" style="142" bestFit="1" customWidth="1"/>
    <col min="12299" max="12299" width="14" style="142" bestFit="1" customWidth="1"/>
    <col min="12300" max="12300" width="14" style="142" customWidth="1"/>
    <col min="12301" max="12301" width="12.7109375" style="142" customWidth="1"/>
    <col min="12302" max="12302" width="14.140625" style="142" bestFit="1" customWidth="1"/>
    <col min="12303" max="12303" width="15" style="142" customWidth="1"/>
    <col min="12304" max="12543" width="9.140625" style="142"/>
    <col min="12544" max="12544" width="5.7109375" style="142" customWidth="1"/>
    <col min="12545" max="12545" width="32" style="142" customWidth="1"/>
    <col min="12546" max="12546" width="12.7109375" style="142" customWidth="1"/>
    <col min="12547" max="12549" width="14" style="142" bestFit="1" customWidth="1"/>
    <col min="12550" max="12550" width="12.7109375" style="142" customWidth="1"/>
    <col min="12551" max="12553" width="14" style="142" bestFit="1" customWidth="1"/>
    <col min="12554" max="12554" width="13.7109375" style="142" bestFit="1" customWidth="1"/>
    <col min="12555" max="12555" width="14" style="142" bestFit="1" customWidth="1"/>
    <col min="12556" max="12556" width="14" style="142" customWidth="1"/>
    <col min="12557" max="12557" width="12.7109375" style="142" customWidth="1"/>
    <col min="12558" max="12558" width="14.140625" style="142" bestFit="1" customWidth="1"/>
    <col min="12559" max="12559" width="15" style="142" customWidth="1"/>
    <col min="12560" max="12799" width="9.140625" style="142"/>
    <col min="12800" max="12800" width="5.7109375" style="142" customWidth="1"/>
    <col min="12801" max="12801" width="32" style="142" customWidth="1"/>
    <col min="12802" max="12802" width="12.7109375" style="142" customWidth="1"/>
    <col min="12803" max="12805" width="14" style="142" bestFit="1" customWidth="1"/>
    <col min="12806" max="12806" width="12.7109375" style="142" customWidth="1"/>
    <col min="12807" max="12809" width="14" style="142" bestFit="1" customWidth="1"/>
    <col min="12810" max="12810" width="13.7109375" style="142" bestFit="1" customWidth="1"/>
    <col min="12811" max="12811" width="14" style="142" bestFit="1" customWidth="1"/>
    <col min="12812" max="12812" width="14" style="142" customWidth="1"/>
    <col min="12813" max="12813" width="12.7109375" style="142" customWidth="1"/>
    <col min="12814" max="12814" width="14.140625" style="142" bestFit="1" customWidth="1"/>
    <col min="12815" max="12815" width="15" style="142" customWidth="1"/>
    <col min="12816" max="13055" width="9.140625" style="142"/>
    <col min="13056" max="13056" width="5.7109375" style="142" customWidth="1"/>
    <col min="13057" max="13057" width="32" style="142" customWidth="1"/>
    <col min="13058" max="13058" width="12.7109375" style="142" customWidth="1"/>
    <col min="13059" max="13061" width="14" style="142" bestFit="1" customWidth="1"/>
    <col min="13062" max="13062" width="12.7109375" style="142" customWidth="1"/>
    <col min="13063" max="13065" width="14" style="142" bestFit="1" customWidth="1"/>
    <col min="13066" max="13066" width="13.7109375" style="142" bestFit="1" customWidth="1"/>
    <col min="13067" max="13067" width="14" style="142" bestFit="1" customWidth="1"/>
    <col min="13068" max="13068" width="14" style="142" customWidth="1"/>
    <col min="13069" max="13069" width="12.7109375" style="142" customWidth="1"/>
    <col min="13070" max="13070" width="14.140625" style="142" bestFit="1" customWidth="1"/>
    <col min="13071" max="13071" width="15" style="142" customWidth="1"/>
    <col min="13072" max="13311" width="9.140625" style="142"/>
    <col min="13312" max="13312" width="5.7109375" style="142" customWidth="1"/>
    <col min="13313" max="13313" width="32" style="142" customWidth="1"/>
    <col min="13314" max="13314" width="12.7109375" style="142" customWidth="1"/>
    <col min="13315" max="13317" width="14" style="142" bestFit="1" customWidth="1"/>
    <col min="13318" max="13318" width="12.7109375" style="142" customWidth="1"/>
    <col min="13319" max="13321" width="14" style="142" bestFit="1" customWidth="1"/>
    <col min="13322" max="13322" width="13.7109375" style="142" bestFit="1" customWidth="1"/>
    <col min="13323" max="13323" width="14" style="142" bestFit="1" customWidth="1"/>
    <col min="13324" max="13324" width="14" style="142" customWidth="1"/>
    <col min="13325" max="13325" width="12.7109375" style="142" customWidth="1"/>
    <col min="13326" max="13326" width="14.140625" style="142" bestFit="1" customWidth="1"/>
    <col min="13327" max="13327" width="15" style="142" customWidth="1"/>
    <col min="13328" max="13567" width="9.140625" style="142"/>
    <col min="13568" max="13568" width="5.7109375" style="142" customWidth="1"/>
    <col min="13569" max="13569" width="32" style="142" customWidth="1"/>
    <col min="13570" max="13570" width="12.7109375" style="142" customWidth="1"/>
    <col min="13571" max="13573" width="14" style="142" bestFit="1" customWidth="1"/>
    <col min="13574" max="13574" width="12.7109375" style="142" customWidth="1"/>
    <col min="13575" max="13577" width="14" style="142" bestFit="1" customWidth="1"/>
    <col min="13578" max="13578" width="13.7109375" style="142" bestFit="1" customWidth="1"/>
    <col min="13579" max="13579" width="14" style="142" bestFit="1" customWidth="1"/>
    <col min="13580" max="13580" width="14" style="142" customWidth="1"/>
    <col min="13581" max="13581" width="12.7109375" style="142" customWidth="1"/>
    <col min="13582" max="13582" width="14.140625" style="142" bestFit="1" customWidth="1"/>
    <col min="13583" max="13583" width="15" style="142" customWidth="1"/>
    <col min="13584" max="13823" width="9.140625" style="142"/>
    <col min="13824" max="13824" width="5.7109375" style="142" customWidth="1"/>
    <col min="13825" max="13825" width="32" style="142" customWidth="1"/>
    <col min="13826" max="13826" width="12.7109375" style="142" customWidth="1"/>
    <col min="13827" max="13829" width="14" style="142" bestFit="1" customWidth="1"/>
    <col min="13830" max="13830" width="12.7109375" style="142" customWidth="1"/>
    <col min="13831" max="13833" width="14" style="142" bestFit="1" customWidth="1"/>
    <col min="13834" max="13834" width="13.7109375" style="142" bestFit="1" customWidth="1"/>
    <col min="13835" max="13835" width="14" style="142" bestFit="1" customWidth="1"/>
    <col min="13836" max="13836" width="14" style="142" customWidth="1"/>
    <col min="13837" max="13837" width="12.7109375" style="142" customWidth="1"/>
    <col min="13838" max="13838" width="14.140625" style="142" bestFit="1" customWidth="1"/>
    <col min="13839" max="13839" width="15" style="142" customWidth="1"/>
    <col min="13840" max="14079" width="9.140625" style="142"/>
    <col min="14080" max="14080" width="5.7109375" style="142" customWidth="1"/>
    <col min="14081" max="14081" width="32" style="142" customWidth="1"/>
    <col min="14082" max="14082" width="12.7109375" style="142" customWidth="1"/>
    <col min="14083" max="14085" width="14" style="142" bestFit="1" customWidth="1"/>
    <col min="14086" max="14086" width="12.7109375" style="142" customWidth="1"/>
    <col min="14087" max="14089" width="14" style="142" bestFit="1" customWidth="1"/>
    <col min="14090" max="14090" width="13.7109375" style="142" bestFit="1" customWidth="1"/>
    <col min="14091" max="14091" width="14" style="142" bestFit="1" customWidth="1"/>
    <col min="14092" max="14092" width="14" style="142" customWidth="1"/>
    <col min="14093" max="14093" width="12.7109375" style="142" customWidth="1"/>
    <col min="14094" max="14094" width="14.140625" style="142" bestFit="1" customWidth="1"/>
    <col min="14095" max="14095" width="15" style="142" customWidth="1"/>
    <col min="14096" max="14335" width="9.140625" style="142"/>
    <col min="14336" max="14336" width="5.7109375" style="142" customWidth="1"/>
    <col min="14337" max="14337" width="32" style="142" customWidth="1"/>
    <col min="14338" max="14338" width="12.7109375" style="142" customWidth="1"/>
    <col min="14339" max="14341" width="14" style="142" bestFit="1" customWidth="1"/>
    <col min="14342" max="14342" width="12.7109375" style="142" customWidth="1"/>
    <col min="14343" max="14345" width="14" style="142" bestFit="1" customWidth="1"/>
    <col min="14346" max="14346" width="13.7109375" style="142" bestFit="1" customWidth="1"/>
    <col min="14347" max="14347" width="14" style="142" bestFit="1" customWidth="1"/>
    <col min="14348" max="14348" width="14" style="142" customWidth="1"/>
    <col min="14349" max="14349" width="12.7109375" style="142" customWidth="1"/>
    <col min="14350" max="14350" width="14.140625" style="142" bestFit="1" customWidth="1"/>
    <col min="14351" max="14351" width="15" style="142" customWidth="1"/>
    <col min="14352" max="14591" width="9.140625" style="142"/>
    <col min="14592" max="14592" width="5.7109375" style="142" customWidth="1"/>
    <col min="14593" max="14593" width="32" style="142" customWidth="1"/>
    <col min="14594" max="14594" width="12.7109375" style="142" customWidth="1"/>
    <col min="14595" max="14597" width="14" style="142" bestFit="1" customWidth="1"/>
    <col min="14598" max="14598" width="12.7109375" style="142" customWidth="1"/>
    <col min="14599" max="14601" width="14" style="142" bestFit="1" customWidth="1"/>
    <col min="14602" max="14602" width="13.7109375" style="142" bestFit="1" customWidth="1"/>
    <col min="14603" max="14603" width="14" style="142" bestFit="1" customWidth="1"/>
    <col min="14604" max="14604" width="14" style="142" customWidth="1"/>
    <col min="14605" max="14605" width="12.7109375" style="142" customWidth="1"/>
    <col min="14606" max="14606" width="14.140625" style="142" bestFit="1" customWidth="1"/>
    <col min="14607" max="14607" width="15" style="142" customWidth="1"/>
    <col min="14608" max="14847" width="9.140625" style="142"/>
    <col min="14848" max="14848" width="5.7109375" style="142" customWidth="1"/>
    <col min="14849" max="14849" width="32" style="142" customWidth="1"/>
    <col min="14850" max="14850" width="12.7109375" style="142" customWidth="1"/>
    <col min="14851" max="14853" width="14" style="142" bestFit="1" customWidth="1"/>
    <col min="14854" max="14854" width="12.7109375" style="142" customWidth="1"/>
    <col min="14855" max="14857" width="14" style="142" bestFit="1" customWidth="1"/>
    <col min="14858" max="14858" width="13.7109375" style="142" bestFit="1" customWidth="1"/>
    <col min="14859" max="14859" width="14" style="142" bestFit="1" customWidth="1"/>
    <col min="14860" max="14860" width="14" style="142" customWidth="1"/>
    <col min="14861" max="14861" width="12.7109375" style="142" customWidth="1"/>
    <col min="14862" max="14862" width="14.140625" style="142" bestFit="1" customWidth="1"/>
    <col min="14863" max="14863" width="15" style="142" customWidth="1"/>
    <col min="14864" max="15103" width="9.140625" style="142"/>
    <col min="15104" max="15104" width="5.7109375" style="142" customWidth="1"/>
    <col min="15105" max="15105" width="32" style="142" customWidth="1"/>
    <col min="15106" max="15106" width="12.7109375" style="142" customWidth="1"/>
    <col min="15107" max="15109" width="14" style="142" bestFit="1" customWidth="1"/>
    <col min="15110" max="15110" width="12.7109375" style="142" customWidth="1"/>
    <col min="15111" max="15113" width="14" style="142" bestFit="1" customWidth="1"/>
    <col min="15114" max="15114" width="13.7109375" style="142" bestFit="1" customWidth="1"/>
    <col min="15115" max="15115" width="14" style="142" bestFit="1" customWidth="1"/>
    <col min="15116" max="15116" width="14" style="142" customWidth="1"/>
    <col min="15117" max="15117" width="12.7109375" style="142" customWidth="1"/>
    <col min="15118" max="15118" width="14.140625" style="142" bestFit="1" customWidth="1"/>
    <col min="15119" max="15119" width="15" style="142" customWidth="1"/>
    <col min="15120" max="15359" width="9.140625" style="142"/>
    <col min="15360" max="15360" width="5.7109375" style="142" customWidth="1"/>
    <col min="15361" max="15361" width="32" style="142" customWidth="1"/>
    <col min="15362" max="15362" width="12.7109375" style="142" customWidth="1"/>
    <col min="15363" max="15365" width="14" style="142" bestFit="1" customWidth="1"/>
    <col min="15366" max="15366" width="12.7109375" style="142" customWidth="1"/>
    <col min="15367" max="15369" width="14" style="142" bestFit="1" customWidth="1"/>
    <col min="15370" max="15370" width="13.7109375" style="142" bestFit="1" customWidth="1"/>
    <col min="15371" max="15371" width="14" style="142" bestFit="1" customWidth="1"/>
    <col min="15372" max="15372" width="14" style="142" customWidth="1"/>
    <col min="15373" max="15373" width="12.7109375" style="142" customWidth="1"/>
    <col min="15374" max="15374" width="14.140625" style="142" bestFit="1" customWidth="1"/>
    <col min="15375" max="15375" width="15" style="142" customWidth="1"/>
    <col min="15376" max="15615" width="9.140625" style="142"/>
    <col min="15616" max="15616" width="5.7109375" style="142" customWidth="1"/>
    <col min="15617" max="15617" width="32" style="142" customWidth="1"/>
    <col min="15618" max="15618" width="12.7109375" style="142" customWidth="1"/>
    <col min="15619" max="15621" width="14" style="142" bestFit="1" customWidth="1"/>
    <col min="15622" max="15622" width="12.7109375" style="142" customWidth="1"/>
    <col min="15623" max="15625" width="14" style="142" bestFit="1" customWidth="1"/>
    <col min="15626" max="15626" width="13.7109375" style="142" bestFit="1" customWidth="1"/>
    <col min="15627" max="15627" width="14" style="142" bestFit="1" customWidth="1"/>
    <col min="15628" max="15628" width="14" style="142" customWidth="1"/>
    <col min="15629" max="15629" width="12.7109375" style="142" customWidth="1"/>
    <col min="15630" max="15630" width="14.140625" style="142" bestFit="1" customWidth="1"/>
    <col min="15631" max="15631" width="15" style="142" customWidth="1"/>
    <col min="15632" max="15871" width="9.140625" style="142"/>
    <col min="15872" max="15872" width="5.7109375" style="142" customWidth="1"/>
    <col min="15873" max="15873" width="32" style="142" customWidth="1"/>
    <col min="15874" max="15874" width="12.7109375" style="142" customWidth="1"/>
    <col min="15875" max="15877" width="14" style="142" bestFit="1" customWidth="1"/>
    <col min="15878" max="15878" width="12.7109375" style="142" customWidth="1"/>
    <col min="15879" max="15881" width="14" style="142" bestFit="1" customWidth="1"/>
    <col min="15882" max="15882" width="13.7109375" style="142" bestFit="1" customWidth="1"/>
    <col min="15883" max="15883" width="14" style="142" bestFit="1" customWidth="1"/>
    <col min="15884" max="15884" width="14" style="142" customWidth="1"/>
    <col min="15885" max="15885" width="12.7109375" style="142" customWidth="1"/>
    <col min="15886" max="15886" width="14.140625" style="142" bestFit="1" customWidth="1"/>
    <col min="15887" max="15887" width="15" style="142" customWidth="1"/>
    <col min="15888" max="16127" width="9.140625" style="142"/>
    <col min="16128" max="16128" width="5.7109375" style="142" customWidth="1"/>
    <col min="16129" max="16129" width="32" style="142" customWidth="1"/>
    <col min="16130" max="16130" width="12.7109375" style="142" customWidth="1"/>
    <col min="16131" max="16133" width="14" style="142" bestFit="1" customWidth="1"/>
    <col min="16134" max="16134" width="12.7109375" style="142" customWidth="1"/>
    <col min="16135" max="16137" width="14" style="142" bestFit="1" customWidth="1"/>
    <col min="16138" max="16138" width="13.7109375" style="142" bestFit="1" customWidth="1"/>
    <col min="16139" max="16139" width="14" style="142" bestFit="1" customWidth="1"/>
    <col min="16140" max="16140" width="14" style="142" customWidth="1"/>
    <col min="16141" max="16141" width="12.7109375" style="142" customWidth="1"/>
    <col min="16142" max="16142" width="14.140625" style="142" bestFit="1" customWidth="1"/>
    <col min="16143" max="16143" width="15" style="142" customWidth="1"/>
    <col min="16144" max="16384" width="9.140625" style="142"/>
  </cols>
  <sheetData>
    <row r="1" spans="1:15">
      <c r="A1" s="46" t="s">
        <v>293</v>
      </c>
      <c r="L1" s="144"/>
      <c r="O1" s="144" t="s">
        <v>301</v>
      </c>
    </row>
    <row r="2" spans="1:15">
      <c r="A2" s="142" t="s">
        <v>552</v>
      </c>
      <c r="L2" s="142"/>
    </row>
    <row r="3" spans="1:15">
      <c r="A3" s="142" t="s">
        <v>274</v>
      </c>
      <c r="L3" s="142"/>
    </row>
    <row r="4" spans="1:15">
      <c r="A4" s="142" t="s">
        <v>591</v>
      </c>
    </row>
    <row r="6" spans="1:15">
      <c r="C6" s="166"/>
      <c r="D6" s="166" t="s">
        <v>560</v>
      </c>
      <c r="E6" s="166" t="s">
        <v>553</v>
      </c>
      <c r="F6" s="166" t="s">
        <v>554</v>
      </c>
      <c r="G6" s="166" t="s">
        <v>555</v>
      </c>
      <c r="H6" s="166" t="s">
        <v>720</v>
      </c>
      <c r="I6" s="166" t="s">
        <v>556</v>
      </c>
      <c r="J6" s="166" t="s">
        <v>690</v>
      </c>
      <c r="K6" s="166" t="s">
        <v>557</v>
      </c>
      <c r="L6" s="166" t="s">
        <v>558</v>
      </c>
      <c r="M6" s="166" t="s">
        <v>691</v>
      </c>
      <c r="N6" s="166" t="s">
        <v>692</v>
      </c>
      <c r="O6" s="168"/>
    </row>
    <row r="7" spans="1:15" s="145" customFormat="1">
      <c r="C7" s="167" t="s">
        <v>220</v>
      </c>
      <c r="D7" s="167" t="s">
        <v>689</v>
      </c>
      <c r="E7" s="167" t="s">
        <v>561</v>
      </c>
      <c r="F7" s="167" t="s">
        <v>562</v>
      </c>
      <c r="G7" s="167" t="s">
        <v>563</v>
      </c>
      <c r="H7" s="167" t="s">
        <v>719</v>
      </c>
      <c r="I7" s="167" t="s">
        <v>559</v>
      </c>
      <c r="J7" s="167" t="s">
        <v>559</v>
      </c>
      <c r="K7" s="167" t="s">
        <v>559</v>
      </c>
      <c r="L7" s="167" t="s">
        <v>559</v>
      </c>
      <c r="M7" s="167" t="s">
        <v>559</v>
      </c>
      <c r="N7" s="167" t="s">
        <v>559</v>
      </c>
      <c r="O7" s="167" t="s">
        <v>266</v>
      </c>
    </row>
    <row r="8" spans="1:15" ht="17.25">
      <c r="A8" s="150" t="s">
        <v>565</v>
      </c>
      <c r="C8" s="162">
        <v>621381</v>
      </c>
      <c r="D8" s="162">
        <v>194000</v>
      </c>
      <c r="E8" s="162">
        <v>580000</v>
      </c>
      <c r="F8" s="162">
        <v>965000</v>
      </c>
      <c r="G8" s="162">
        <v>4651361</v>
      </c>
      <c r="H8" s="162">
        <v>252413</v>
      </c>
      <c r="I8" s="162">
        <v>4477800</v>
      </c>
      <c r="J8" s="162">
        <v>1474944</v>
      </c>
      <c r="K8" s="162">
        <v>39292470</v>
      </c>
      <c r="L8" s="162">
        <v>50000</v>
      </c>
      <c r="M8" s="162">
        <v>23652902</v>
      </c>
      <c r="N8" s="162">
        <v>1257537</v>
      </c>
      <c r="O8" s="162">
        <f>SUM(C8:N8)</f>
        <v>77469808</v>
      </c>
    </row>
    <row r="9" spans="1:15">
      <c r="C9" s="163"/>
      <c r="D9" s="163"/>
      <c r="E9" s="163"/>
      <c r="F9" s="163"/>
      <c r="G9" s="163"/>
      <c r="H9" s="163"/>
      <c r="I9" s="163"/>
      <c r="J9" s="163"/>
      <c r="K9" s="163"/>
      <c r="L9" s="163"/>
      <c r="M9" s="163"/>
      <c r="N9" s="163"/>
      <c r="O9" s="163"/>
    </row>
    <row r="10" spans="1:15">
      <c r="A10" s="150" t="s">
        <v>721</v>
      </c>
      <c r="C10" s="163">
        <v>703189</v>
      </c>
      <c r="D10" s="163">
        <v>423595</v>
      </c>
      <c r="E10" s="163">
        <v>580000</v>
      </c>
      <c r="F10" s="163">
        <v>991965</v>
      </c>
      <c r="G10" s="163">
        <v>21707291</v>
      </c>
      <c r="H10" s="163">
        <v>4030312</v>
      </c>
      <c r="I10" s="163">
        <v>2444220</v>
      </c>
      <c r="J10" s="163">
        <v>3949109</v>
      </c>
      <c r="K10" s="163">
        <v>26535203</v>
      </c>
      <c r="L10" s="163">
        <v>2201550</v>
      </c>
      <c r="M10" s="163">
        <v>21739931</v>
      </c>
      <c r="N10" s="163">
        <v>4382687</v>
      </c>
      <c r="O10" s="163">
        <f>SUM(C10:N10)</f>
        <v>89689052</v>
      </c>
    </row>
    <row r="11" spans="1:15">
      <c r="C11" s="164"/>
      <c r="D11" s="164"/>
      <c r="E11" s="164"/>
      <c r="F11" s="164"/>
      <c r="G11" s="164"/>
      <c r="H11" s="164"/>
      <c r="I11" s="164"/>
      <c r="J11" s="164"/>
      <c r="K11" s="164"/>
      <c r="L11" s="164"/>
      <c r="M11" s="164"/>
      <c r="N11" s="164"/>
      <c r="O11" s="164"/>
    </row>
    <row r="12" spans="1:15">
      <c r="A12" s="142" t="s">
        <v>566</v>
      </c>
      <c r="B12" s="147"/>
      <c r="C12" s="163">
        <f t="shared" ref="C12:L12" si="0">+C8-C10</f>
        <v>-81808</v>
      </c>
      <c r="D12" s="163">
        <f t="shared" si="0"/>
        <v>-229595</v>
      </c>
      <c r="E12" s="163">
        <f t="shared" si="0"/>
        <v>0</v>
      </c>
      <c r="F12" s="163">
        <f t="shared" si="0"/>
        <v>-26965</v>
      </c>
      <c r="G12" s="163">
        <f t="shared" si="0"/>
        <v>-17055930</v>
      </c>
      <c r="H12" s="163">
        <f t="shared" si="0"/>
        <v>-3777899</v>
      </c>
      <c r="I12" s="163">
        <f t="shared" si="0"/>
        <v>2033580</v>
      </c>
      <c r="J12" s="163">
        <f t="shared" si="0"/>
        <v>-2474165</v>
      </c>
      <c r="K12" s="163">
        <f t="shared" si="0"/>
        <v>12757267</v>
      </c>
      <c r="L12" s="163">
        <f t="shared" si="0"/>
        <v>-2151550</v>
      </c>
      <c r="M12" s="163">
        <f>+M8-M10</f>
        <v>1912971</v>
      </c>
      <c r="N12" s="163">
        <f>+N8-N10</f>
        <v>-3125150</v>
      </c>
      <c r="O12" s="163">
        <f>SUM(C12:N12)</f>
        <v>-12219244</v>
      </c>
    </row>
    <row r="13" spans="1:15">
      <c r="C13" s="164"/>
      <c r="D13" s="164"/>
      <c r="E13" s="164"/>
      <c r="F13" s="164"/>
      <c r="G13" s="164"/>
      <c r="H13" s="164"/>
      <c r="I13" s="164"/>
      <c r="J13" s="164"/>
      <c r="K13" s="164"/>
      <c r="L13" s="164"/>
      <c r="M13" s="164"/>
      <c r="N13" s="164"/>
      <c r="O13" s="164"/>
    </row>
    <row r="14" spans="1:15">
      <c r="A14" s="153" t="s">
        <v>672</v>
      </c>
      <c r="C14" s="163">
        <v>0</v>
      </c>
      <c r="D14" s="163">
        <v>146600</v>
      </c>
      <c r="E14" s="163">
        <v>0</v>
      </c>
      <c r="F14" s="163">
        <v>0</v>
      </c>
      <c r="G14" s="163">
        <v>17055930</v>
      </c>
      <c r="H14" s="163">
        <v>3856747</v>
      </c>
      <c r="I14" s="163">
        <v>-589380</v>
      </c>
      <c r="J14" s="163">
        <v>2474165</v>
      </c>
      <c r="K14" s="163">
        <v>-14339819</v>
      </c>
      <c r="L14" s="163">
        <v>2271870</v>
      </c>
      <c r="M14" s="163">
        <v>-1782019</v>
      </c>
      <c r="N14" s="163">
        <v>3125150</v>
      </c>
      <c r="O14" s="163">
        <f>SUM(C14:N14)</f>
        <v>12219244</v>
      </c>
    </row>
    <row r="15" spans="1:15">
      <c r="C15" s="164"/>
      <c r="D15" s="164"/>
      <c r="E15" s="164"/>
      <c r="F15" s="164"/>
      <c r="G15" s="164"/>
      <c r="H15" s="164"/>
      <c r="I15" s="164"/>
      <c r="J15" s="164"/>
      <c r="K15" s="164"/>
      <c r="L15" s="164"/>
      <c r="M15" s="164"/>
      <c r="N15" s="164"/>
      <c r="O15" s="164"/>
    </row>
    <row r="16" spans="1:15" ht="44.25" customHeight="1">
      <c r="A16" s="242" t="s">
        <v>567</v>
      </c>
      <c r="B16" s="243"/>
      <c r="C16" s="197">
        <f>C12+C14</f>
        <v>-81808</v>
      </c>
      <c r="D16" s="197">
        <f t="shared" ref="D16:O16" si="1">D12+D14</f>
        <v>-82995</v>
      </c>
      <c r="E16" s="197">
        <f t="shared" si="1"/>
        <v>0</v>
      </c>
      <c r="F16" s="197">
        <f t="shared" si="1"/>
        <v>-26965</v>
      </c>
      <c r="G16" s="197">
        <f t="shared" si="1"/>
        <v>0</v>
      </c>
      <c r="H16" s="197">
        <f t="shared" si="1"/>
        <v>78848</v>
      </c>
      <c r="I16" s="197">
        <f t="shared" si="1"/>
        <v>1444200</v>
      </c>
      <c r="J16" s="197">
        <f t="shared" si="1"/>
        <v>0</v>
      </c>
      <c r="K16" s="197">
        <f t="shared" si="1"/>
        <v>-1582552</v>
      </c>
      <c r="L16" s="197">
        <f t="shared" si="1"/>
        <v>120320</v>
      </c>
      <c r="M16" s="197">
        <f>M12+M14</f>
        <v>130952</v>
      </c>
      <c r="N16" s="197">
        <f>N12+N14</f>
        <v>0</v>
      </c>
      <c r="O16" s="197">
        <f t="shared" si="1"/>
        <v>0</v>
      </c>
    </row>
    <row r="17" spans="1:15">
      <c r="C17" s="165"/>
      <c r="D17" s="165"/>
      <c r="E17" s="165"/>
      <c r="F17" s="165"/>
      <c r="G17" s="165"/>
      <c r="H17" s="165"/>
      <c r="I17" s="165"/>
      <c r="J17" s="165"/>
      <c r="K17" s="165"/>
      <c r="L17" s="165"/>
      <c r="M17" s="165"/>
      <c r="N17" s="165"/>
      <c r="O17" s="165"/>
    </row>
    <row r="18" spans="1:15">
      <c r="A18" s="148"/>
      <c r="B18" s="149"/>
    </row>
    <row r="20" spans="1:15">
      <c r="A20" s="150"/>
    </row>
    <row r="22" spans="1:15">
      <c r="C22" s="96"/>
      <c r="D22" s="96"/>
      <c r="E22" s="96"/>
      <c r="F22" s="96"/>
      <c r="G22" s="96"/>
      <c r="H22" s="96"/>
      <c r="I22" s="96"/>
      <c r="J22" s="96"/>
      <c r="K22" s="96"/>
      <c r="L22" s="96"/>
      <c r="M22" s="96"/>
      <c r="N22" s="96"/>
      <c r="O22" s="96"/>
    </row>
    <row r="23" spans="1:15">
      <c r="C23" s="96"/>
      <c r="D23" s="96"/>
      <c r="E23" s="96"/>
      <c r="F23" s="96"/>
      <c r="G23" s="96"/>
      <c r="H23" s="96"/>
      <c r="I23" s="96"/>
      <c r="J23" s="96"/>
      <c r="K23" s="96"/>
      <c r="L23" s="96"/>
      <c r="M23" s="96"/>
      <c r="N23" s="96"/>
      <c r="O23" s="96"/>
    </row>
    <row r="24" spans="1:15">
      <c r="B24" s="94"/>
      <c r="C24" s="151"/>
      <c r="D24" s="151"/>
      <c r="E24" s="151"/>
      <c r="F24" s="151"/>
      <c r="G24" s="151"/>
      <c r="H24" s="151"/>
      <c r="I24" s="151"/>
      <c r="J24" s="151"/>
      <c r="K24" s="151"/>
      <c r="L24" s="151"/>
      <c r="M24" s="151"/>
      <c r="N24" s="151"/>
    </row>
    <row r="25" spans="1:15">
      <c r="A25" s="154"/>
      <c r="B25" s="94"/>
      <c r="C25" s="146"/>
      <c r="D25" s="146"/>
      <c r="E25" s="146"/>
      <c r="F25" s="146"/>
      <c r="G25" s="146"/>
      <c r="H25" s="146"/>
      <c r="I25" s="146"/>
      <c r="J25" s="146"/>
      <c r="K25" s="146"/>
      <c r="L25" s="146"/>
      <c r="M25" s="146"/>
      <c r="N25" s="146"/>
    </row>
    <row r="26" spans="1:15">
      <c r="A26" s="154"/>
      <c r="B26" s="94"/>
    </row>
    <row r="27" spans="1:15">
      <c r="A27" s="154"/>
      <c r="B27" s="94"/>
    </row>
    <row r="28" spans="1:15">
      <c r="A28" s="154"/>
      <c r="B28" s="94"/>
    </row>
    <row r="29" spans="1:15">
      <c r="A29" s="154"/>
      <c r="B29" s="94"/>
    </row>
    <row r="30" spans="1:15">
      <c r="A30" s="154"/>
      <c r="B30" s="94"/>
    </row>
    <row r="31" spans="1:15">
      <c r="A31" s="154"/>
      <c r="B31" s="94"/>
    </row>
    <row r="32" spans="1:15">
      <c r="A32" s="154"/>
      <c r="B32" s="94"/>
    </row>
    <row r="33" spans="1:2">
      <c r="A33" s="154"/>
      <c r="B33" s="94"/>
    </row>
    <row r="34" spans="1:2">
      <c r="A34" s="154"/>
      <c r="B34" s="94"/>
    </row>
    <row r="35" spans="1:2">
      <c r="A35" s="154"/>
      <c r="B35" s="94"/>
    </row>
    <row r="36" spans="1:2">
      <c r="A36" s="154"/>
      <c r="B36" s="94"/>
    </row>
  </sheetData>
  <mergeCells count="1">
    <mergeCell ref="A16:B16"/>
  </mergeCells>
  <hyperlinks>
    <hyperlink ref="O1" location="'Table of Contents'!A1" display="Back to Front Page"/>
  </hyperlinks>
  <pageMargins left="0.37" right="0.19" top="0.75" bottom="0.75" header="0.3" footer="0.3"/>
  <pageSetup scale="6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G51"/>
  <sheetViews>
    <sheetView workbookViewId="0">
      <selection activeCell="I64" sqref="I64"/>
    </sheetView>
  </sheetViews>
  <sheetFormatPr defaultColWidth="9.140625" defaultRowHeight="15"/>
  <cols>
    <col min="1" max="1" width="32.5703125" style="46" bestFit="1" customWidth="1"/>
    <col min="2" max="5" width="18.7109375" style="85" customWidth="1"/>
    <col min="6" max="6" width="18" style="76" customWidth="1"/>
    <col min="7" max="16384" width="9.140625" style="76"/>
  </cols>
  <sheetData>
    <row r="1" spans="1:6">
      <c r="A1" s="46" t="s">
        <v>293</v>
      </c>
      <c r="E1" s="6" t="s">
        <v>301</v>
      </c>
    </row>
    <row r="2" spans="1:6">
      <c r="A2" s="46" t="s">
        <v>551</v>
      </c>
      <c r="E2" s="76"/>
    </row>
    <row r="3" spans="1:6">
      <c r="A3" s="46" t="s">
        <v>274</v>
      </c>
      <c r="E3" s="76"/>
    </row>
    <row r="4" spans="1:6">
      <c r="A4" s="46" t="s">
        <v>591</v>
      </c>
    </row>
    <row r="6" spans="1:6">
      <c r="A6" s="169"/>
    </row>
    <row r="7" spans="1:6" ht="17.25">
      <c r="A7" s="86" t="s">
        <v>267</v>
      </c>
      <c r="B7" s="88" t="s">
        <v>186</v>
      </c>
      <c r="C7" s="88" t="s">
        <v>126</v>
      </c>
      <c r="D7" s="88" t="s">
        <v>187</v>
      </c>
      <c r="E7" s="88" t="s">
        <v>266</v>
      </c>
      <c r="F7" s="89"/>
    </row>
    <row r="8" spans="1:6">
      <c r="A8" s="154" t="s">
        <v>220</v>
      </c>
      <c r="B8" s="155">
        <v>165875</v>
      </c>
      <c r="C8" s="155">
        <v>69294</v>
      </c>
      <c r="D8" s="155">
        <v>468020</v>
      </c>
      <c r="E8" s="85">
        <f>SUM(B8:D8)</f>
        <v>703189</v>
      </c>
    </row>
    <row r="9" spans="1:6">
      <c r="A9" s="154" t="s">
        <v>219</v>
      </c>
      <c r="B9" s="155">
        <v>132179</v>
      </c>
      <c r="C9" s="155">
        <v>64830</v>
      </c>
      <c r="D9" s="155">
        <v>226586</v>
      </c>
      <c r="E9" s="85">
        <f t="shared" ref="E9:E19" si="0">SUM(B9:D9)</f>
        <v>423595</v>
      </c>
    </row>
    <row r="10" spans="1:6">
      <c r="A10" s="154" t="s">
        <v>221</v>
      </c>
      <c r="B10" s="155">
        <v>259485</v>
      </c>
      <c r="C10" s="155">
        <v>60000</v>
      </c>
      <c r="D10" s="155">
        <v>260515</v>
      </c>
      <c r="E10" s="85">
        <f t="shared" si="0"/>
        <v>580000</v>
      </c>
    </row>
    <row r="11" spans="1:6">
      <c r="A11" s="154" t="s">
        <v>224</v>
      </c>
      <c r="B11" s="155">
        <v>414656</v>
      </c>
      <c r="C11" s="155">
        <v>124606</v>
      </c>
      <c r="D11" s="155">
        <v>452703</v>
      </c>
      <c r="E11" s="85">
        <f t="shared" si="0"/>
        <v>991965</v>
      </c>
    </row>
    <row r="12" spans="1:6">
      <c r="A12" s="154" t="s">
        <v>225</v>
      </c>
      <c r="B12" s="155">
        <v>6407515</v>
      </c>
      <c r="C12" s="155">
        <v>2420360</v>
      </c>
      <c r="D12" s="155">
        <v>12879416</v>
      </c>
      <c r="E12" s="85">
        <f t="shared" si="0"/>
        <v>21707291</v>
      </c>
    </row>
    <row r="13" spans="1:6">
      <c r="A13" s="154" t="s">
        <v>388</v>
      </c>
      <c r="B13" s="155">
        <v>1613158</v>
      </c>
      <c r="C13" s="155">
        <v>640000</v>
      </c>
      <c r="D13" s="155">
        <v>1777154</v>
      </c>
      <c r="E13" s="85">
        <f t="shared" si="0"/>
        <v>4030312</v>
      </c>
    </row>
    <row r="14" spans="1:6">
      <c r="A14" s="154" t="s">
        <v>222</v>
      </c>
      <c r="B14" s="155">
        <v>803949</v>
      </c>
      <c r="C14" s="155">
        <v>349396</v>
      </c>
      <c r="D14" s="155">
        <v>1290875</v>
      </c>
      <c r="E14" s="85">
        <f t="shared" si="0"/>
        <v>2444220</v>
      </c>
    </row>
    <row r="15" spans="1:6">
      <c r="A15" s="154" t="s">
        <v>215</v>
      </c>
      <c r="B15" s="155">
        <v>1859006</v>
      </c>
      <c r="C15" s="155">
        <v>527301</v>
      </c>
      <c r="D15" s="155">
        <v>1562802</v>
      </c>
      <c r="E15" s="85">
        <f t="shared" si="0"/>
        <v>3949109</v>
      </c>
    </row>
    <row r="16" spans="1:6">
      <c r="A16" s="154" t="s">
        <v>216</v>
      </c>
      <c r="B16" s="155">
        <v>4866838</v>
      </c>
      <c r="C16" s="155">
        <v>2512173</v>
      </c>
      <c r="D16" s="155">
        <v>19156192</v>
      </c>
      <c r="E16" s="85">
        <f t="shared" si="0"/>
        <v>26535203</v>
      </c>
    </row>
    <row r="17" spans="1:7">
      <c r="A17" s="154" t="s">
        <v>223</v>
      </c>
      <c r="B17" s="155">
        <v>0</v>
      </c>
      <c r="C17" s="155">
        <v>0</v>
      </c>
      <c r="D17" s="155">
        <v>2201550</v>
      </c>
      <c r="E17" s="85">
        <f t="shared" si="0"/>
        <v>2201550</v>
      </c>
    </row>
    <row r="18" spans="1:7">
      <c r="A18" s="154" t="s">
        <v>218</v>
      </c>
      <c r="B18" s="155">
        <v>5153903</v>
      </c>
      <c r="C18" s="155">
        <v>1394366</v>
      </c>
      <c r="D18" s="155">
        <v>15191662</v>
      </c>
      <c r="E18" s="85">
        <f t="shared" si="0"/>
        <v>21739931</v>
      </c>
    </row>
    <row r="19" spans="1:7" ht="17.25">
      <c r="A19" s="154" t="s">
        <v>214</v>
      </c>
      <c r="B19" s="156">
        <v>2334975</v>
      </c>
      <c r="C19" s="156">
        <v>832612</v>
      </c>
      <c r="D19" s="156">
        <v>1215100</v>
      </c>
      <c r="E19" s="89">
        <f t="shared" si="0"/>
        <v>4382687</v>
      </c>
    </row>
    <row r="20" spans="1:7" ht="17.25">
      <c r="A20" s="154" t="s">
        <v>266</v>
      </c>
      <c r="B20" s="95">
        <f>SUM(B8:B19)</f>
        <v>24011539</v>
      </c>
      <c r="C20" s="95">
        <f>SUM(C8:C19)</f>
        <v>8994938</v>
      </c>
      <c r="D20" s="95">
        <f>SUM(D8:D19)</f>
        <v>56682575</v>
      </c>
      <c r="E20" s="95">
        <f>SUM(E8:E19)</f>
        <v>89689052</v>
      </c>
      <c r="F20" s="92"/>
    </row>
    <row r="22" spans="1:7">
      <c r="B22" s="76"/>
      <c r="C22" s="76"/>
      <c r="D22" s="76"/>
      <c r="E22" s="84"/>
    </row>
    <row r="24" spans="1:7">
      <c r="A24" s="154"/>
      <c r="B24" s="93"/>
      <c r="C24" s="96"/>
      <c r="D24" s="96"/>
      <c r="E24" s="96"/>
    </row>
    <row r="25" spans="1:7">
      <c r="A25" s="154"/>
      <c r="B25" s="96"/>
      <c r="C25" s="96"/>
      <c r="D25" s="96"/>
      <c r="E25" s="120"/>
      <c r="F25" s="120"/>
      <c r="G25" s="120"/>
    </row>
    <row r="26" spans="1:7">
      <c r="A26" s="94"/>
      <c r="B26" s="96"/>
      <c r="C26" s="96"/>
      <c r="D26" s="96"/>
      <c r="E26" s="120"/>
      <c r="F26" s="120"/>
      <c r="G26" s="120"/>
    </row>
    <row r="27" spans="1:7">
      <c r="A27" s="94"/>
      <c r="B27" s="96"/>
      <c r="C27" s="96"/>
      <c r="D27" s="96"/>
      <c r="E27" s="120"/>
      <c r="F27" s="120"/>
      <c r="G27" s="120"/>
    </row>
    <row r="28" spans="1:7">
      <c r="A28" s="94"/>
      <c r="B28" s="96"/>
      <c r="C28" s="96"/>
      <c r="D28" s="96"/>
      <c r="E28" s="120"/>
      <c r="F28" s="120"/>
      <c r="G28" s="120"/>
    </row>
    <row r="29" spans="1:7">
      <c r="A29" s="94"/>
      <c r="B29" s="96"/>
      <c r="C29" s="96"/>
      <c r="D29" s="96"/>
      <c r="E29" s="120"/>
      <c r="F29" s="120"/>
      <c r="G29" s="120"/>
    </row>
    <row r="30" spans="1:7">
      <c r="A30" s="94"/>
      <c r="B30" s="96"/>
      <c r="C30" s="96"/>
      <c r="D30" s="96"/>
      <c r="E30" s="120"/>
      <c r="F30" s="120"/>
      <c r="G30" s="120"/>
    </row>
    <row r="31" spans="1:7">
      <c r="A31" s="94"/>
      <c r="B31" s="96"/>
      <c r="C31" s="96"/>
      <c r="D31" s="96"/>
      <c r="E31" s="120"/>
      <c r="F31" s="120"/>
      <c r="G31" s="120"/>
    </row>
    <row r="32" spans="1:7">
      <c r="A32" s="94"/>
      <c r="B32" s="96"/>
      <c r="C32" s="96"/>
      <c r="D32" s="96"/>
      <c r="E32" s="120"/>
      <c r="F32" s="120"/>
      <c r="G32" s="120"/>
    </row>
    <row r="33" spans="1:7">
      <c r="A33" s="94"/>
      <c r="B33" s="96"/>
      <c r="C33" s="96"/>
      <c r="D33" s="96"/>
      <c r="E33" s="120"/>
      <c r="F33" s="120"/>
      <c r="G33" s="120"/>
    </row>
    <row r="34" spans="1:7">
      <c r="A34" s="94"/>
      <c r="B34" s="96"/>
      <c r="C34" s="96"/>
      <c r="D34" s="96"/>
      <c r="E34" s="120"/>
      <c r="F34" s="120"/>
      <c r="G34" s="120"/>
    </row>
    <row r="35" spans="1:7">
      <c r="A35" s="94"/>
      <c r="B35" s="96"/>
      <c r="C35" s="96"/>
      <c r="D35" s="96"/>
      <c r="E35" s="120"/>
      <c r="F35" s="120"/>
      <c r="G35" s="120"/>
    </row>
    <row r="36" spans="1:7">
      <c r="A36" s="94"/>
      <c r="B36" s="96"/>
      <c r="C36" s="96"/>
      <c r="D36" s="96"/>
      <c r="E36" s="120"/>
      <c r="F36" s="120"/>
      <c r="G36" s="120"/>
    </row>
    <row r="37" spans="1:7">
      <c r="A37" s="94"/>
      <c r="B37" s="96"/>
      <c r="C37" s="96"/>
      <c r="D37" s="96"/>
      <c r="E37" s="120"/>
      <c r="F37" s="120"/>
      <c r="G37" s="120"/>
    </row>
    <row r="38" spans="1:7">
      <c r="A38" s="94"/>
      <c r="B38" s="93"/>
      <c r="C38" s="96"/>
      <c r="D38" s="96"/>
      <c r="E38" s="96"/>
    </row>
    <row r="39" spans="1:7">
      <c r="A39" s="93"/>
      <c r="B39" s="93"/>
      <c r="C39" s="96"/>
      <c r="D39" s="96"/>
      <c r="E39" s="96"/>
    </row>
    <row r="40" spans="1:7">
      <c r="A40" s="93"/>
      <c r="B40" s="93"/>
      <c r="C40" s="96"/>
      <c r="D40" s="96"/>
      <c r="E40" s="96"/>
    </row>
    <row r="41" spans="1:7">
      <c r="A41" s="93"/>
      <c r="B41" s="93"/>
      <c r="C41" s="96"/>
      <c r="D41" s="96"/>
      <c r="E41" s="96"/>
    </row>
    <row r="42" spans="1:7">
      <c r="A42" s="93"/>
      <c r="B42" s="93"/>
      <c r="C42" s="96"/>
      <c r="D42" s="96"/>
      <c r="E42" s="96"/>
    </row>
    <row r="43" spans="1:7">
      <c r="A43" s="93"/>
      <c r="B43" s="93"/>
      <c r="C43" s="96"/>
      <c r="D43" s="96"/>
      <c r="E43" s="96"/>
    </row>
    <row r="44" spans="1:7">
      <c r="A44" s="93"/>
      <c r="B44" s="93"/>
      <c r="C44" s="96"/>
      <c r="D44" s="96"/>
      <c r="E44" s="96"/>
    </row>
    <row r="45" spans="1:7">
      <c r="A45" s="93"/>
      <c r="B45" s="93"/>
      <c r="C45" s="96"/>
      <c r="D45" s="96"/>
      <c r="E45" s="96"/>
    </row>
    <row r="46" spans="1:7">
      <c r="A46" s="93"/>
      <c r="B46" s="93"/>
      <c r="C46" s="96"/>
      <c r="D46" s="96"/>
      <c r="E46" s="96"/>
    </row>
    <row r="47" spans="1:7">
      <c r="A47" s="93"/>
      <c r="B47" s="93"/>
      <c r="C47" s="96"/>
      <c r="D47" s="96"/>
      <c r="E47" s="96"/>
    </row>
    <row r="48" spans="1:7">
      <c r="A48" s="93"/>
      <c r="B48" s="93"/>
      <c r="C48" s="96"/>
      <c r="D48" s="96"/>
      <c r="E48" s="96"/>
    </row>
    <row r="49" spans="1:5">
      <c r="A49" s="93"/>
      <c r="B49" s="93"/>
      <c r="C49" s="96"/>
      <c r="D49" s="96"/>
      <c r="E49" s="96"/>
    </row>
    <row r="50" spans="1:5">
      <c r="A50" s="93"/>
      <c r="B50" s="93"/>
      <c r="C50" s="96"/>
      <c r="D50" s="96"/>
      <c r="E50" s="96"/>
    </row>
    <row r="51" spans="1:5">
      <c r="A51" s="93"/>
      <c r="B51" s="93"/>
      <c r="C51" s="96"/>
      <c r="D51" s="96"/>
      <c r="E51" s="96"/>
    </row>
  </sheetData>
  <phoneticPr fontId="42" type="noConversion"/>
  <hyperlinks>
    <hyperlink ref="E1" location="'Table of Contents'!A1" display="Back to Front Page"/>
  </hyperlinks>
  <pageMargins left="0.75" right="0.75" top="0.75"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J38"/>
  <sheetViews>
    <sheetView workbookViewId="0">
      <selection activeCell="I64" sqref="I64"/>
    </sheetView>
  </sheetViews>
  <sheetFormatPr defaultColWidth="9.140625" defaultRowHeight="15"/>
  <cols>
    <col min="1" max="1" width="20.85546875" style="46" customWidth="1"/>
    <col min="2" max="3" width="15.42578125" style="85" bestFit="1" customWidth="1"/>
    <col min="4" max="5" width="12.7109375" style="85" bestFit="1" customWidth="1"/>
    <col min="6" max="6" width="17.42578125" style="76" bestFit="1" customWidth="1"/>
    <col min="7" max="7" width="12.7109375" style="76" bestFit="1" customWidth="1"/>
    <col min="8" max="8" width="14.28515625" style="76" customWidth="1"/>
    <col min="9" max="9" width="18.28515625" style="76" customWidth="1"/>
    <col min="10" max="10" width="14" style="76" bestFit="1" customWidth="1"/>
    <col min="11" max="16384" width="9.140625" style="76"/>
  </cols>
  <sheetData>
    <row r="1" spans="1:10">
      <c r="A1" s="46" t="s">
        <v>293</v>
      </c>
      <c r="I1" s="6"/>
      <c r="J1" s="6" t="s">
        <v>301</v>
      </c>
    </row>
    <row r="2" spans="1:10">
      <c r="A2" s="46" t="s">
        <v>359</v>
      </c>
    </row>
    <row r="3" spans="1:10">
      <c r="A3" s="46" t="s">
        <v>275</v>
      </c>
    </row>
    <row r="4" spans="1:10">
      <c r="A4" s="46" t="s">
        <v>591</v>
      </c>
    </row>
    <row r="8" spans="1:10">
      <c r="A8" s="93"/>
      <c r="B8" s="177" t="s">
        <v>582</v>
      </c>
      <c r="C8" s="177" t="s">
        <v>590</v>
      </c>
      <c r="D8" s="177" t="s">
        <v>583</v>
      </c>
      <c r="E8" s="177" t="s">
        <v>584</v>
      </c>
      <c r="F8" s="177" t="s">
        <v>585</v>
      </c>
      <c r="G8" s="177" t="s">
        <v>586</v>
      </c>
      <c r="H8" s="177" t="s">
        <v>587</v>
      </c>
      <c r="I8" s="177" t="s">
        <v>589</v>
      </c>
    </row>
    <row r="9" spans="1:10" s="178" customFormat="1" ht="17.25">
      <c r="B9" s="178" t="s">
        <v>581</v>
      </c>
      <c r="C9" s="178" t="s">
        <v>581</v>
      </c>
      <c r="D9" s="178" t="s">
        <v>581</v>
      </c>
      <c r="E9" s="178" t="s">
        <v>581</v>
      </c>
      <c r="F9" s="178" t="s">
        <v>581</v>
      </c>
      <c r="G9" s="178" t="s">
        <v>581</v>
      </c>
      <c r="H9" s="178" t="s">
        <v>581</v>
      </c>
      <c r="I9" s="178" t="s">
        <v>588</v>
      </c>
      <c r="J9" s="178" t="s">
        <v>266</v>
      </c>
    </row>
    <row r="10" spans="1:10" ht="17.25">
      <c r="A10" s="179" t="s">
        <v>565</v>
      </c>
      <c r="B10" s="178"/>
      <c r="C10" s="178"/>
      <c r="D10" s="178"/>
      <c r="E10" s="178"/>
      <c r="F10" s="89"/>
    </row>
    <row r="11" spans="1:10">
      <c r="A11" s="94" t="s">
        <v>305</v>
      </c>
      <c r="B11" s="157">
        <v>4099029</v>
      </c>
      <c r="C11" s="157">
        <v>2013109</v>
      </c>
      <c r="D11" s="157">
        <v>3116435</v>
      </c>
      <c r="E11" s="157">
        <v>3511458</v>
      </c>
      <c r="F11" s="157">
        <v>8314680</v>
      </c>
      <c r="G11" s="157">
        <v>4493268</v>
      </c>
      <c r="H11" s="157">
        <v>4441316</v>
      </c>
      <c r="I11" s="157">
        <v>0</v>
      </c>
      <c r="J11" s="157">
        <f>SUM(B11:I11)</f>
        <v>29989295</v>
      </c>
    </row>
    <row r="12" spans="1:10">
      <c r="A12" s="94" t="s">
        <v>306</v>
      </c>
      <c r="B12" s="157">
        <v>10278270</v>
      </c>
      <c r="C12" s="157">
        <v>5496216</v>
      </c>
      <c r="D12" s="157">
        <v>9371879</v>
      </c>
      <c r="E12" s="157">
        <v>8740239</v>
      </c>
      <c r="F12" s="157">
        <v>23262637</v>
      </c>
      <c r="G12" s="157">
        <v>13810967</v>
      </c>
      <c r="H12" s="157">
        <v>11575160</v>
      </c>
      <c r="I12" s="157">
        <v>0</v>
      </c>
      <c r="J12" s="157">
        <f t="shared" ref="J12:J13" si="0">SUM(B12:I12)</f>
        <v>82535368</v>
      </c>
    </row>
    <row r="13" spans="1:10" ht="17.25">
      <c r="A13" s="94" t="s">
        <v>308</v>
      </c>
      <c r="B13" s="158">
        <v>19986</v>
      </c>
      <c r="C13" s="158">
        <v>62760</v>
      </c>
      <c r="D13" s="158">
        <v>752</v>
      </c>
      <c r="E13" s="158">
        <v>138765</v>
      </c>
      <c r="F13" s="158">
        <v>199524</v>
      </c>
      <c r="G13" s="158">
        <v>92863</v>
      </c>
      <c r="H13" s="158">
        <v>111388</v>
      </c>
      <c r="I13" s="158">
        <v>0</v>
      </c>
      <c r="J13" s="158">
        <f t="shared" si="0"/>
        <v>626038</v>
      </c>
    </row>
    <row r="14" spans="1:10" ht="17.25">
      <c r="A14" s="94" t="s">
        <v>578</v>
      </c>
      <c r="B14" s="158">
        <f>SUM(B11:B13)</f>
        <v>14397285</v>
      </c>
      <c r="C14" s="158">
        <f t="shared" ref="C14:J14" si="1">SUM(C11:C13)</f>
        <v>7572085</v>
      </c>
      <c r="D14" s="158">
        <f t="shared" si="1"/>
        <v>12489066</v>
      </c>
      <c r="E14" s="158">
        <f t="shared" si="1"/>
        <v>12390462</v>
      </c>
      <c r="F14" s="158">
        <f t="shared" si="1"/>
        <v>31776841</v>
      </c>
      <c r="G14" s="158">
        <f t="shared" si="1"/>
        <v>18397098</v>
      </c>
      <c r="H14" s="158">
        <f t="shared" si="1"/>
        <v>16127864</v>
      </c>
      <c r="I14" s="158">
        <f t="shared" si="1"/>
        <v>0</v>
      </c>
      <c r="J14" s="158">
        <f t="shared" si="1"/>
        <v>113150701</v>
      </c>
    </row>
    <row r="15" spans="1:10">
      <c r="A15" s="94"/>
      <c r="B15" s="157"/>
      <c r="C15" s="157"/>
      <c r="D15" s="157"/>
      <c r="E15" s="157"/>
      <c r="F15" s="157"/>
      <c r="G15" s="157"/>
      <c r="H15" s="157"/>
      <c r="I15" s="157"/>
      <c r="J15" s="157"/>
    </row>
    <row r="16" spans="1:10">
      <c r="A16" s="179" t="s">
        <v>579</v>
      </c>
      <c r="B16" s="157"/>
      <c r="C16" s="157"/>
      <c r="D16" s="157"/>
      <c r="E16" s="157"/>
      <c r="F16" s="157"/>
      <c r="G16" s="157"/>
      <c r="H16" s="157"/>
      <c r="I16" s="157"/>
      <c r="J16" s="157"/>
    </row>
    <row r="17" spans="1:10">
      <c r="A17" s="94" t="s">
        <v>186</v>
      </c>
      <c r="B17" s="157">
        <v>7188798</v>
      </c>
      <c r="C17" s="157">
        <v>4058044</v>
      </c>
      <c r="D17" s="157">
        <v>5073781</v>
      </c>
      <c r="E17" s="157">
        <v>6037913</v>
      </c>
      <c r="F17" s="157">
        <v>13945568</v>
      </c>
      <c r="G17" s="157">
        <v>7846364</v>
      </c>
      <c r="H17" s="157">
        <v>6903068</v>
      </c>
      <c r="I17" s="157">
        <v>640923</v>
      </c>
      <c r="J17" s="157">
        <f>SUM(B17:I17)</f>
        <v>51694459</v>
      </c>
    </row>
    <row r="18" spans="1:10">
      <c r="A18" s="94" t="s">
        <v>126</v>
      </c>
      <c r="B18" s="157">
        <v>2523665</v>
      </c>
      <c r="C18" s="157">
        <v>1451946</v>
      </c>
      <c r="D18" s="157">
        <v>2272553</v>
      </c>
      <c r="E18" s="157">
        <v>2366532</v>
      </c>
      <c r="F18" s="157">
        <v>5148324</v>
      </c>
      <c r="G18" s="157">
        <v>2820281</v>
      </c>
      <c r="H18" s="157">
        <v>2543404</v>
      </c>
      <c r="I18" s="157">
        <v>213577</v>
      </c>
      <c r="J18" s="157">
        <f>SUM(B18:I18)</f>
        <v>19340282</v>
      </c>
    </row>
    <row r="19" spans="1:10" ht="17.25">
      <c r="A19" s="94" t="s">
        <v>577</v>
      </c>
      <c r="B19" s="158">
        <v>4110827</v>
      </c>
      <c r="C19" s="158">
        <v>1676853</v>
      </c>
      <c r="D19" s="158">
        <v>3421524</v>
      </c>
      <c r="E19" s="158">
        <v>2899220</v>
      </c>
      <c r="F19" s="158">
        <v>8454773</v>
      </c>
      <c r="G19" s="158">
        <v>5354823</v>
      </c>
      <c r="H19" s="158">
        <v>4378483</v>
      </c>
      <c r="I19" s="158">
        <v>105500</v>
      </c>
      <c r="J19" s="158">
        <f>SUM(B19:I19)</f>
        <v>30402003</v>
      </c>
    </row>
    <row r="20" spans="1:10" ht="17.25">
      <c r="A20" s="94" t="s">
        <v>317</v>
      </c>
      <c r="B20" s="158">
        <f>SUM(B17:B19)</f>
        <v>13823290</v>
      </c>
      <c r="C20" s="158">
        <f t="shared" ref="C20:I20" si="2">SUM(C17:C19)</f>
        <v>7186843</v>
      </c>
      <c r="D20" s="158">
        <f t="shared" si="2"/>
        <v>10767858</v>
      </c>
      <c r="E20" s="158">
        <f t="shared" si="2"/>
        <v>11303665</v>
      </c>
      <c r="F20" s="158">
        <f t="shared" si="2"/>
        <v>27548665</v>
      </c>
      <c r="G20" s="158">
        <f t="shared" si="2"/>
        <v>16021468</v>
      </c>
      <c r="H20" s="158">
        <f t="shared" si="2"/>
        <v>13824955</v>
      </c>
      <c r="I20" s="158">
        <f t="shared" si="2"/>
        <v>960000</v>
      </c>
      <c r="J20" s="158">
        <f>SUM(J17:J19)+1</f>
        <v>101436745</v>
      </c>
    </row>
    <row r="21" spans="1:10">
      <c r="A21" s="94"/>
      <c r="B21" s="157"/>
      <c r="C21" s="157"/>
      <c r="D21" s="157"/>
      <c r="E21" s="157"/>
      <c r="F21" s="157"/>
      <c r="G21" s="157"/>
      <c r="H21" s="157"/>
      <c r="I21" s="157"/>
      <c r="J21" s="157"/>
    </row>
    <row r="22" spans="1:10" ht="17.25">
      <c r="A22" s="94" t="s">
        <v>580</v>
      </c>
      <c r="B22" s="180">
        <f>B14-B20</f>
        <v>573995</v>
      </c>
      <c r="C22" s="180">
        <f t="shared" ref="C22:H22" si="3">C14-C20</f>
        <v>385242</v>
      </c>
      <c r="D22" s="180">
        <f t="shared" si="3"/>
        <v>1721208</v>
      </c>
      <c r="E22" s="180">
        <f t="shared" si="3"/>
        <v>1086797</v>
      </c>
      <c r="F22" s="180">
        <f t="shared" si="3"/>
        <v>4228176</v>
      </c>
      <c r="G22" s="180">
        <f t="shared" si="3"/>
        <v>2375630</v>
      </c>
      <c r="H22" s="180">
        <f t="shared" si="3"/>
        <v>2302909</v>
      </c>
      <c r="I22" s="180">
        <f>I14-I20</f>
        <v>-960000</v>
      </c>
      <c r="J22" s="180">
        <f>J14-J20</f>
        <v>11713956</v>
      </c>
    </row>
    <row r="23" spans="1:10">
      <c r="A23" s="93"/>
      <c r="B23" s="96"/>
      <c r="C23" s="96"/>
      <c r="D23" s="96"/>
      <c r="F23" s="85"/>
      <c r="G23" s="85"/>
    </row>
    <row r="24" spans="1:10">
      <c r="A24" s="93"/>
      <c r="B24" s="96"/>
      <c r="C24" s="96"/>
      <c r="D24" s="96"/>
      <c r="F24" s="85"/>
      <c r="G24" s="85"/>
      <c r="I24" s="76" t="s">
        <v>350</v>
      </c>
      <c r="J24" s="181">
        <v>11713956</v>
      </c>
    </row>
    <row r="25" spans="1:10">
      <c r="A25" s="93"/>
      <c r="B25" s="96"/>
      <c r="C25" s="96"/>
      <c r="D25" s="96"/>
      <c r="F25" s="85"/>
      <c r="G25" s="85"/>
    </row>
    <row r="26" spans="1:10" ht="17.25">
      <c r="A26" s="93"/>
      <c r="B26" s="96"/>
      <c r="C26" s="96"/>
      <c r="D26" s="96"/>
      <c r="F26" s="85"/>
      <c r="G26" s="2" t="s">
        <v>345</v>
      </c>
      <c r="J26" s="81">
        <f>J24-J22</f>
        <v>0</v>
      </c>
    </row>
    <row r="27" spans="1:10">
      <c r="A27" s="93"/>
      <c r="B27" s="96"/>
      <c r="C27" s="96"/>
      <c r="D27" s="96"/>
      <c r="F27" s="85"/>
      <c r="G27" s="85"/>
    </row>
    <row r="28" spans="1:10">
      <c r="A28" s="93"/>
      <c r="B28" s="96"/>
      <c r="C28" s="96"/>
      <c r="D28" s="96"/>
      <c r="F28" s="85"/>
      <c r="G28" s="85"/>
    </row>
    <row r="29" spans="1:10">
      <c r="A29" s="93"/>
      <c r="B29" s="96"/>
      <c r="C29" s="96"/>
      <c r="D29" s="96"/>
      <c r="F29" s="85"/>
      <c r="G29" s="85"/>
    </row>
    <row r="30" spans="1:10">
      <c r="A30" s="93"/>
      <c r="B30" s="93"/>
      <c r="C30" s="93"/>
      <c r="D30" s="93"/>
      <c r="E30" s="93"/>
      <c r="F30" s="93"/>
      <c r="G30" s="93"/>
      <c r="H30" s="93"/>
      <c r="I30" s="93"/>
    </row>
    <row r="31" spans="1:10">
      <c r="A31" s="93"/>
      <c r="B31" s="96"/>
      <c r="C31" s="96"/>
      <c r="D31" s="96"/>
      <c r="E31" s="96"/>
      <c r="F31" s="96"/>
      <c r="G31" s="96"/>
      <c r="H31" s="96"/>
      <c r="I31" s="96"/>
    </row>
    <row r="32" spans="1:10">
      <c r="A32" s="93"/>
      <c r="B32" s="96"/>
      <c r="C32" s="96"/>
      <c r="D32" s="96"/>
      <c r="E32" s="96"/>
      <c r="F32" s="96"/>
      <c r="G32" s="96"/>
      <c r="H32" s="96"/>
      <c r="I32" s="96"/>
    </row>
    <row r="33" spans="1:9">
      <c r="A33" s="93"/>
      <c r="B33" s="96"/>
      <c r="C33" s="96"/>
      <c r="D33" s="96"/>
      <c r="E33" s="96"/>
      <c r="F33" s="96"/>
      <c r="G33" s="96"/>
      <c r="H33" s="96"/>
      <c r="I33" s="96"/>
    </row>
    <row r="34" spans="1:9">
      <c r="A34" s="93"/>
      <c r="B34" s="96"/>
      <c r="C34" s="96"/>
      <c r="D34" s="96"/>
      <c r="E34" s="96"/>
      <c r="F34" s="96"/>
      <c r="G34" s="96"/>
      <c r="H34" s="96"/>
      <c r="I34" s="96"/>
    </row>
    <row r="35" spans="1:9">
      <c r="A35" s="93"/>
      <c r="B35" s="96"/>
      <c r="C35" s="96"/>
      <c r="D35" s="96"/>
      <c r="E35" s="96"/>
      <c r="F35" s="96"/>
      <c r="G35" s="96"/>
      <c r="H35" s="96"/>
      <c r="I35" s="96"/>
    </row>
    <row r="36" spans="1:9">
      <c r="A36" s="93"/>
      <c r="B36" s="96"/>
      <c r="C36" s="96"/>
      <c r="D36" s="96"/>
      <c r="E36" s="96"/>
      <c r="F36" s="96"/>
      <c r="G36" s="96"/>
      <c r="H36" s="96"/>
      <c r="I36" s="96"/>
    </row>
    <row r="37" spans="1:9">
      <c r="A37" s="93"/>
      <c r="B37" s="96"/>
      <c r="C37" s="96"/>
      <c r="D37" s="96"/>
      <c r="E37" s="96"/>
      <c r="F37" s="96"/>
      <c r="G37" s="96"/>
      <c r="H37" s="96"/>
      <c r="I37" s="96"/>
    </row>
    <row r="38" spans="1:9">
      <c r="A38" s="93"/>
      <c r="B38" s="96"/>
      <c r="C38" s="96"/>
      <c r="D38" s="96"/>
      <c r="E38" s="96"/>
      <c r="F38" s="96"/>
      <c r="G38" s="96"/>
      <c r="H38" s="96"/>
      <c r="I38" s="96"/>
    </row>
  </sheetData>
  <hyperlinks>
    <hyperlink ref="J1" location="'Table of Contents'!A1" display="Back to Front Page"/>
  </hyperlinks>
  <pageMargins left="0.75" right="0.75" top="1" bottom="1" header="0.5" footer="0.5"/>
  <pageSetup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D47"/>
  <sheetViews>
    <sheetView topLeftCell="A7" zoomScaleNormal="100" zoomScaleSheetLayoutView="100" workbookViewId="0">
      <selection activeCell="C39" sqref="C39"/>
    </sheetView>
  </sheetViews>
  <sheetFormatPr defaultColWidth="9.140625" defaultRowHeight="15"/>
  <cols>
    <col min="1" max="1" width="3.42578125" style="14" customWidth="1"/>
    <col min="2" max="2" width="60.7109375" style="14" customWidth="1"/>
    <col min="3" max="3" width="23.5703125" style="22" customWidth="1"/>
    <col min="4" max="4" width="21.28515625" style="22" customWidth="1"/>
    <col min="5" max="5" width="11" style="14" bestFit="1" customWidth="1"/>
    <col min="6" max="16384" width="9.140625" style="14"/>
  </cols>
  <sheetData>
    <row r="1" spans="1:4">
      <c r="A1" s="14" t="s">
        <v>300</v>
      </c>
      <c r="D1" s="6" t="s">
        <v>301</v>
      </c>
    </row>
    <row r="2" spans="1:4">
      <c r="A2" s="14" t="s">
        <v>496</v>
      </c>
      <c r="D2" s="14"/>
    </row>
    <row r="3" spans="1:4">
      <c r="A3" s="14" t="s">
        <v>326</v>
      </c>
      <c r="D3" s="14"/>
    </row>
    <row r="4" spans="1:4">
      <c r="A4" s="14" t="s">
        <v>327</v>
      </c>
    </row>
    <row r="5" spans="1:4">
      <c r="A5" s="14" t="s">
        <v>591</v>
      </c>
    </row>
    <row r="7" spans="1:4">
      <c r="C7" s="13" t="s">
        <v>592</v>
      </c>
      <c r="D7" s="13" t="s">
        <v>269</v>
      </c>
    </row>
    <row r="8" spans="1:4" ht="15.75" customHeight="1">
      <c r="C8" s="13" t="s">
        <v>270</v>
      </c>
      <c r="D8" s="13" t="s">
        <v>270</v>
      </c>
    </row>
    <row r="9" spans="1:4" ht="15.75" customHeight="1">
      <c r="C9" s="17" t="s">
        <v>422</v>
      </c>
      <c r="D9" s="17" t="s">
        <v>591</v>
      </c>
    </row>
    <row r="10" spans="1:4">
      <c r="A10" s="14" t="s">
        <v>303</v>
      </c>
    </row>
    <row r="11" spans="1:4">
      <c r="A11" s="14" t="s">
        <v>328</v>
      </c>
    </row>
    <row r="12" spans="1:4">
      <c r="B12" s="14" t="s">
        <v>305</v>
      </c>
      <c r="C12" s="24">
        <v>104285300</v>
      </c>
      <c r="D12" s="24">
        <f>93621500</f>
        <v>93621500</v>
      </c>
    </row>
    <row r="13" spans="1:4">
      <c r="B13" s="14" t="s">
        <v>306</v>
      </c>
      <c r="C13" s="22">
        <v>241232981</v>
      </c>
      <c r="D13" s="22">
        <v>269130150</v>
      </c>
    </row>
    <row r="14" spans="1:4">
      <c r="B14" s="14" t="s">
        <v>307</v>
      </c>
      <c r="C14" s="22">
        <v>6300000</v>
      </c>
      <c r="D14" s="22">
        <v>6300000</v>
      </c>
    </row>
    <row r="15" spans="1:4">
      <c r="B15" s="14" t="s">
        <v>593</v>
      </c>
      <c r="C15" s="22">
        <f>3900000</f>
        <v>3900000</v>
      </c>
      <c r="D15" s="22">
        <f>4100000</f>
        <v>4100000</v>
      </c>
    </row>
    <row r="16" spans="1:4" ht="17.25">
      <c r="B16" s="14" t="s">
        <v>308</v>
      </c>
      <c r="C16" s="25">
        <f>2687189</f>
        <v>2687189</v>
      </c>
      <c r="D16" s="25">
        <f>2813200</f>
        <v>2813200</v>
      </c>
    </row>
    <row r="17" spans="1:4" ht="17.25">
      <c r="A17" s="14" t="s">
        <v>312</v>
      </c>
      <c r="C17" s="25">
        <f>SUM(C12:C16)</f>
        <v>358405470</v>
      </c>
      <c r="D17" s="25">
        <f>SUM(D12:D16)</f>
        <v>375964850</v>
      </c>
    </row>
    <row r="18" spans="1:4" ht="12.75" customHeight="1"/>
    <row r="19" spans="1:4">
      <c r="A19" s="14" t="s">
        <v>313</v>
      </c>
    </row>
    <row r="20" spans="1:4">
      <c r="A20" s="19" t="s">
        <v>329</v>
      </c>
    </row>
    <row r="21" spans="1:4">
      <c r="B21" s="14" t="s">
        <v>330</v>
      </c>
    </row>
    <row r="22" spans="1:4">
      <c r="B22" s="14" t="s">
        <v>331</v>
      </c>
      <c r="C22" s="22">
        <v>160070895</v>
      </c>
      <c r="D22" s="22">
        <v>165200646</v>
      </c>
    </row>
    <row r="23" spans="1:4">
      <c r="B23" s="14" t="s">
        <v>332</v>
      </c>
      <c r="C23" s="22">
        <v>32930142</v>
      </c>
      <c r="D23" s="22">
        <v>34327987</v>
      </c>
    </row>
    <row r="24" spans="1:4">
      <c r="B24" s="14" t="s">
        <v>333</v>
      </c>
    </row>
    <row r="25" spans="1:4">
      <c r="B25" s="14" t="s">
        <v>334</v>
      </c>
      <c r="C25" s="22">
        <v>21523580</v>
      </c>
      <c r="D25" s="22">
        <v>22525438</v>
      </c>
    </row>
    <row r="26" spans="1:4">
      <c r="B26" s="14" t="s">
        <v>335</v>
      </c>
      <c r="C26" s="22">
        <v>8495617</v>
      </c>
      <c r="D26" s="22">
        <v>8495617</v>
      </c>
    </row>
    <row r="27" spans="1:4">
      <c r="B27" s="14" t="s">
        <v>423</v>
      </c>
      <c r="C27" s="22">
        <v>1409721</v>
      </c>
      <c r="D27" s="22">
        <v>1415700</v>
      </c>
    </row>
    <row r="28" spans="1:4">
      <c r="B28" s="14" t="s">
        <v>336</v>
      </c>
      <c r="C28" s="22">
        <v>6841865</v>
      </c>
      <c r="D28" s="22">
        <v>7011603</v>
      </c>
    </row>
    <row r="29" spans="1:4">
      <c r="B29" s="14" t="s">
        <v>595</v>
      </c>
      <c r="C29" s="22">
        <v>777741</v>
      </c>
      <c r="D29" s="22">
        <v>777741</v>
      </c>
    </row>
    <row r="30" spans="1:4">
      <c r="B30" s="14" t="s">
        <v>202</v>
      </c>
      <c r="C30" s="22">
        <v>2526860</v>
      </c>
      <c r="D30" s="22">
        <v>2526860</v>
      </c>
    </row>
    <row r="31" spans="1:4">
      <c r="B31" s="14" t="s">
        <v>203</v>
      </c>
      <c r="C31" s="22">
        <v>16147412</v>
      </c>
      <c r="D31" s="22">
        <v>16516709</v>
      </c>
    </row>
    <row r="32" spans="1:4">
      <c r="B32" s="14" t="s">
        <v>204</v>
      </c>
      <c r="C32" s="22">
        <v>4621943</v>
      </c>
      <c r="D32" s="22">
        <v>4621943</v>
      </c>
    </row>
    <row r="33" spans="1:4">
      <c r="B33" s="14" t="s">
        <v>39</v>
      </c>
      <c r="C33" s="22">
        <v>8157234</v>
      </c>
      <c r="D33" s="22">
        <v>10160768</v>
      </c>
    </row>
    <row r="34" spans="1:4">
      <c r="B34" s="14" t="s">
        <v>337</v>
      </c>
      <c r="C34" s="22">
        <v>26834208</v>
      </c>
      <c r="D34" s="22">
        <v>28902746</v>
      </c>
    </row>
    <row r="35" spans="1:4" ht="15.75" customHeight="1">
      <c r="B35" s="14" t="s">
        <v>205</v>
      </c>
      <c r="C35" s="22">
        <v>4363384</v>
      </c>
      <c r="D35" s="22">
        <v>4363882</v>
      </c>
    </row>
    <row r="36" spans="1:4" ht="18" customHeight="1">
      <c r="B36" s="14" t="s">
        <v>338</v>
      </c>
      <c r="C36" s="25">
        <v>23043947</v>
      </c>
      <c r="D36" s="25">
        <v>25747214</v>
      </c>
    </row>
    <row r="37" spans="1:4" ht="15.75" customHeight="1">
      <c r="B37" s="14" t="s">
        <v>339</v>
      </c>
    </row>
    <row r="38" spans="1:4" ht="15.75" customHeight="1">
      <c r="B38" s="14" t="s">
        <v>340</v>
      </c>
    </row>
    <row r="39" spans="1:4" ht="15.75" customHeight="1">
      <c r="B39" s="14" t="s">
        <v>341</v>
      </c>
      <c r="C39" s="25">
        <f>SUM(C21:C38)</f>
        <v>317744549</v>
      </c>
      <c r="D39" s="25">
        <f>SUM(D21:D38)</f>
        <v>332594854</v>
      </c>
    </row>
    <row r="40" spans="1:4" ht="15.75" customHeight="1"/>
    <row r="41" spans="1:4" ht="15.75" customHeight="1">
      <c r="A41" s="19" t="s">
        <v>342</v>
      </c>
      <c r="C41" s="25">
        <v>40660921</v>
      </c>
      <c r="D41" s="25">
        <f>43369996</f>
        <v>43369996</v>
      </c>
    </row>
    <row r="42" spans="1:4" ht="18" customHeight="1">
      <c r="A42" s="14" t="s">
        <v>343</v>
      </c>
      <c r="C42" s="25">
        <f>C39+C41</f>
        <v>358405470</v>
      </c>
      <c r="D42" s="25">
        <f>D39+D41</f>
        <v>375964850</v>
      </c>
    </row>
    <row r="43" spans="1:4" ht="18" customHeight="1">
      <c r="A43" s="14" t="s">
        <v>345</v>
      </c>
      <c r="C43" s="23">
        <f xml:space="preserve"> C17-C42</f>
        <v>0</v>
      </c>
      <c r="D43" s="23">
        <f xml:space="preserve"> D17-D42</f>
        <v>0</v>
      </c>
    </row>
    <row r="44" spans="1:4" ht="12.75" customHeight="1"/>
    <row r="45" spans="1:4" ht="12.75" customHeight="1"/>
    <row r="46" spans="1:4" ht="30" customHeight="1">
      <c r="A46" s="236" t="s">
        <v>594</v>
      </c>
      <c r="B46" s="236"/>
      <c r="C46" s="236"/>
      <c r="D46" s="236"/>
    </row>
    <row r="47" spans="1:4" ht="35.1" customHeight="1">
      <c r="A47" s="236" t="s">
        <v>596</v>
      </c>
      <c r="B47" s="236"/>
      <c r="C47" s="236"/>
      <c r="D47" s="236"/>
    </row>
  </sheetData>
  <mergeCells count="2">
    <mergeCell ref="A46:D46"/>
    <mergeCell ref="A47:D47"/>
  </mergeCells>
  <hyperlinks>
    <hyperlink ref="D1" location="'Table of Contents'!A1" display="Back to Front Page"/>
  </hyperlinks>
  <pageMargins left="0.74" right="0.56000000000000005" top="0.56999999999999995" bottom="0.75" header="0.5" footer="0.5"/>
  <pageSetup scale="85" orientation="portrait" horizontalDpi="300" verticalDpi="300" r:id="rId1"/>
  <headerFooter alignWithMargins="0">
    <oddHeader xml:space="preserve">&amp;R
</oddHeader>
  </headerFooter>
</worksheet>
</file>

<file path=xl/worksheets/sheet30.xml><?xml version="1.0" encoding="utf-8"?>
<worksheet xmlns="http://schemas.openxmlformats.org/spreadsheetml/2006/main" xmlns:r="http://schemas.openxmlformats.org/officeDocument/2006/relationships">
  <dimension ref="A1:L24"/>
  <sheetViews>
    <sheetView zoomScaleNormal="100" zoomScaleSheetLayoutView="50" workbookViewId="0">
      <selection activeCell="I64" sqref="I64"/>
    </sheetView>
  </sheetViews>
  <sheetFormatPr defaultRowHeight="15"/>
  <cols>
    <col min="1" max="1" width="5.7109375" style="153" customWidth="1"/>
    <col min="2" max="2" width="23.7109375" style="153" customWidth="1"/>
    <col min="3" max="3" width="12.7109375" style="185" customWidth="1"/>
    <col min="4" max="4" width="13.7109375" style="185" bestFit="1" customWidth="1"/>
    <col min="5" max="5" width="11" style="185" bestFit="1" customWidth="1"/>
    <col min="6" max="8" width="12.7109375" style="185" customWidth="1"/>
    <col min="9" max="9" width="14.85546875" style="185" bestFit="1" customWidth="1"/>
    <col min="10" max="10" width="12.7109375" style="185" customWidth="1"/>
    <col min="11" max="11" width="9.140625" style="153"/>
    <col min="12" max="12" width="9.7109375" style="153" bestFit="1" customWidth="1"/>
    <col min="13" max="256" width="9.140625" style="153"/>
    <col min="257" max="257" width="5.7109375" style="153" customWidth="1"/>
    <col min="258" max="258" width="32" style="153" customWidth="1"/>
    <col min="259" max="264" width="12.7109375" style="153" customWidth="1"/>
    <col min="265" max="265" width="14" style="153" bestFit="1" customWidth="1"/>
    <col min="266" max="266" width="12.7109375" style="153" customWidth="1"/>
    <col min="267" max="267" width="9.140625" style="153"/>
    <col min="268" max="268" width="9.7109375" style="153" bestFit="1" customWidth="1"/>
    <col min="269" max="512" width="9.140625" style="153"/>
    <col min="513" max="513" width="5.7109375" style="153" customWidth="1"/>
    <col min="514" max="514" width="32" style="153" customWidth="1"/>
    <col min="515" max="520" width="12.7109375" style="153" customWidth="1"/>
    <col min="521" max="521" width="14" style="153" bestFit="1" customWidth="1"/>
    <col min="522" max="522" width="12.7109375" style="153" customWidth="1"/>
    <col min="523" max="523" width="9.140625" style="153"/>
    <col min="524" max="524" width="9.7109375" style="153" bestFit="1" customWidth="1"/>
    <col min="525" max="768" width="9.140625" style="153"/>
    <col min="769" max="769" width="5.7109375" style="153" customWidth="1"/>
    <col min="770" max="770" width="32" style="153" customWidth="1"/>
    <col min="771" max="776" width="12.7109375" style="153" customWidth="1"/>
    <col min="777" max="777" width="14" style="153" bestFit="1" customWidth="1"/>
    <col min="778" max="778" width="12.7109375" style="153" customWidth="1"/>
    <col min="779" max="779" width="9.140625" style="153"/>
    <col min="780" max="780" width="9.7109375" style="153" bestFit="1" customWidth="1"/>
    <col min="781" max="1024" width="9.140625" style="153"/>
    <col min="1025" max="1025" width="5.7109375" style="153" customWidth="1"/>
    <col min="1026" max="1026" width="32" style="153" customWidth="1"/>
    <col min="1027" max="1032" width="12.7109375" style="153" customWidth="1"/>
    <col min="1033" max="1033" width="14" style="153" bestFit="1" customWidth="1"/>
    <col min="1034" max="1034" width="12.7109375" style="153" customWidth="1"/>
    <col min="1035" max="1035" width="9.140625" style="153"/>
    <col min="1036" max="1036" width="9.7109375" style="153" bestFit="1" customWidth="1"/>
    <col min="1037" max="1280" width="9.140625" style="153"/>
    <col min="1281" max="1281" width="5.7109375" style="153" customWidth="1"/>
    <col min="1282" max="1282" width="32" style="153" customWidth="1"/>
    <col min="1283" max="1288" width="12.7109375" style="153" customWidth="1"/>
    <col min="1289" max="1289" width="14" style="153" bestFit="1" customWidth="1"/>
    <col min="1290" max="1290" width="12.7109375" style="153" customWidth="1"/>
    <col min="1291" max="1291" width="9.140625" style="153"/>
    <col min="1292" max="1292" width="9.7109375" style="153" bestFit="1" customWidth="1"/>
    <col min="1293" max="1536" width="9.140625" style="153"/>
    <col min="1537" max="1537" width="5.7109375" style="153" customWidth="1"/>
    <col min="1538" max="1538" width="32" style="153" customWidth="1"/>
    <col min="1539" max="1544" width="12.7109375" style="153" customWidth="1"/>
    <col min="1545" max="1545" width="14" style="153" bestFit="1" customWidth="1"/>
    <col min="1546" max="1546" width="12.7109375" style="153" customWidth="1"/>
    <col min="1547" max="1547" width="9.140625" style="153"/>
    <col min="1548" max="1548" width="9.7109375" style="153" bestFit="1" customWidth="1"/>
    <col min="1549" max="1792" width="9.140625" style="153"/>
    <col min="1793" max="1793" width="5.7109375" style="153" customWidth="1"/>
    <col min="1794" max="1794" width="32" style="153" customWidth="1"/>
    <col min="1795" max="1800" width="12.7109375" style="153" customWidth="1"/>
    <col min="1801" max="1801" width="14" style="153" bestFit="1" customWidth="1"/>
    <col min="1802" max="1802" width="12.7109375" style="153" customWidth="1"/>
    <col min="1803" max="1803" width="9.140625" style="153"/>
    <col min="1804" max="1804" width="9.7109375" style="153" bestFit="1" customWidth="1"/>
    <col min="1805" max="2048" width="9.140625" style="153"/>
    <col min="2049" max="2049" width="5.7109375" style="153" customWidth="1"/>
    <col min="2050" max="2050" width="32" style="153" customWidth="1"/>
    <col min="2051" max="2056" width="12.7109375" style="153" customWidth="1"/>
    <col min="2057" max="2057" width="14" style="153" bestFit="1" customWidth="1"/>
    <col min="2058" max="2058" width="12.7109375" style="153" customWidth="1"/>
    <col min="2059" max="2059" width="9.140625" style="153"/>
    <col min="2060" max="2060" width="9.7109375" style="153" bestFit="1" customWidth="1"/>
    <col min="2061" max="2304" width="9.140625" style="153"/>
    <col min="2305" max="2305" width="5.7109375" style="153" customWidth="1"/>
    <col min="2306" max="2306" width="32" style="153" customWidth="1"/>
    <col min="2307" max="2312" width="12.7109375" style="153" customWidth="1"/>
    <col min="2313" max="2313" width="14" style="153" bestFit="1" customWidth="1"/>
    <col min="2314" max="2314" width="12.7109375" style="153" customWidth="1"/>
    <col min="2315" max="2315" width="9.140625" style="153"/>
    <col min="2316" max="2316" width="9.7109375" style="153" bestFit="1" customWidth="1"/>
    <col min="2317" max="2560" width="9.140625" style="153"/>
    <col min="2561" max="2561" width="5.7109375" style="153" customWidth="1"/>
    <col min="2562" max="2562" width="32" style="153" customWidth="1"/>
    <col min="2563" max="2568" width="12.7109375" style="153" customWidth="1"/>
    <col min="2569" max="2569" width="14" style="153" bestFit="1" customWidth="1"/>
    <col min="2570" max="2570" width="12.7109375" style="153" customWidth="1"/>
    <col min="2571" max="2571" width="9.140625" style="153"/>
    <col min="2572" max="2572" width="9.7109375" style="153" bestFit="1" customWidth="1"/>
    <col min="2573" max="2816" width="9.140625" style="153"/>
    <col min="2817" max="2817" width="5.7109375" style="153" customWidth="1"/>
    <col min="2818" max="2818" width="32" style="153" customWidth="1"/>
    <col min="2819" max="2824" width="12.7109375" style="153" customWidth="1"/>
    <col min="2825" max="2825" width="14" style="153" bestFit="1" customWidth="1"/>
    <col min="2826" max="2826" width="12.7109375" style="153" customWidth="1"/>
    <col min="2827" max="2827" width="9.140625" style="153"/>
    <col min="2828" max="2828" width="9.7109375" style="153" bestFit="1" customWidth="1"/>
    <col min="2829" max="3072" width="9.140625" style="153"/>
    <col min="3073" max="3073" width="5.7109375" style="153" customWidth="1"/>
    <col min="3074" max="3074" width="32" style="153" customWidth="1"/>
    <col min="3075" max="3080" width="12.7109375" style="153" customWidth="1"/>
    <col min="3081" max="3081" width="14" style="153" bestFit="1" customWidth="1"/>
    <col min="3082" max="3082" width="12.7109375" style="153" customWidth="1"/>
    <col min="3083" max="3083" width="9.140625" style="153"/>
    <col min="3084" max="3084" width="9.7109375" style="153" bestFit="1" customWidth="1"/>
    <col min="3085" max="3328" width="9.140625" style="153"/>
    <col min="3329" max="3329" width="5.7109375" style="153" customWidth="1"/>
    <col min="3330" max="3330" width="32" style="153" customWidth="1"/>
    <col min="3331" max="3336" width="12.7109375" style="153" customWidth="1"/>
    <col min="3337" max="3337" width="14" style="153" bestFit="1" customWidth="1"/>
    <col min="3338" max="3338" width="12.7109375" style="153" customWidth="1"/>
    <col min="3339" max="3339" width="9.140625" style="153"/>
    <col min="3340" max="3340" width="9.7109375" style="153" bestFit="1" customWidth="1"/>
    <col min="3341" max="3584" width="9.140625" style="153"/>
    <col min="3585" max="3585" width="5.7109375" style="153" customWidth="1"/>
    <col min="3586" max="3586" width="32" style="153" customWidth="1"/>
    <col min="3587" max="3592" width="12.7109375" style="153" customWidth="1"/>
    <col min="3593" max="3593" width="14" style="153" bestFit="1" customWidth="1"/>
    <col min="3594" max="3594" width="12.7109375" style="153" customWidth="1"/>
    <col min="3595" max="3595" width="9.140625" style="153"/>
    <col min="3596" max="3596" width="9.7109375" style="153" bestFit="1" customWidth="1"/>
    <col min="3597" max="3840" width="9.140625" style="153"/>
    <col min="3841" max="3841" width="5.7109375" style="153" customWidth="1"/>
    <col min="3842" max="3842" width="32" style="153" customWidth="1"/>
    <col min="3843" max="3848" width="12.7109375" style="153" customWidth="1"/>
    <col min="3849" max="3849" width="14" style="153" bestFit="1" customWidth="1"/>
    <col min="3850" max="3850" width="12.7109375" style="153" customWidth="1"/>
    <col min="3851" max="3851" width="9.140625" style="153"/>
    <col min="3852" max="3852" width="9.7109375" style="153" bestFit="1" customWidth="1"/>
    <col min="3853" max="4096" width="9.140625" style="153"/>
    <col min="4097" max="4097" width="5.7109375" style="153" customWidth="1"/>
    <col min="4098" max="4098" width="32" style="153" customWidth="1"/>
    <col min="4099" max="4104" width="12.7109375" style="153" customWidth="1"/>
    <col min="4105" max="4105" width="14" style="153" bestFit="1" customWidth="1"/>
    <col min="4106" max="4106" width="12.7109375" style="153" customWidth="1"/>
    <col min="4107" max="4107" width="9.140625" style="153"/>
    <col min="4108" max="4108" width="9.7109375" style="153" bestFit="1" customWidth="1"/>
    <col min="4109" max="4352" width="9.140625" style="153"/>
    <col min="4353" max="4353" width="5.7109375" style="153" customWidth="1"/>
    <col min="4354" max="4354" width="32" style="153" customWidth="1"/>
    <col min="4355" max="4360" width="12.7109375" style="153" customWidth="1"/>
    <col min="4361" max="4361" width="14" style="153" bestFit="1" customWidth="1"/>
    <col min="4362" max="4362" width="12.7109375" style="153" customWidth="1"/>
    <col min="4363" max="4363" width="9.140625" style="153"/>
    <col min="4364" max="4364" width="9.7109375" style="153" bestFit="1" customWidth="1"/>
    <col min="4365" max="4608" width="9.140625" style="153"/>
    <col min="4609" max="4609" width="5.7109375" style="153" customWidth="1"/>
    <col min="4610" max="4610" width="32" style="153" customWidth="1"/>
    <col min="4611" max="4616" width="12.7109375" style="153" customWidth="1"/>
    <col min="4617" max="4617" width="14" style="153" bestFit="1" customWidth="1"/>
    <col min="4618" max="4618" width="12.7109375" style="153" customWidth="1"/>
    <col min="4619" max="4619" width="9.140625" style="153"/>
    <col min="4620" max="4620" width="9.7109375" style="153" bestFit="1" customWidth="1"/>
    <col min="4621" max="4864" width="9.140625" style="153"/>
    <col min="4865" max="4865" width="5.7109375" style="153" customWidth="1"/>
    <col min="4866" max="4866" width="32" style="153" customWidth="1"/>
    <col min="4867" max="4872" width="12.7109375" style="153" customWidth="1"/>
    <col min="4873" max="4873" width="14" style="153" bestFit="1" customWidth="1"/>
    <col min="4874" max="4874" width="12.7109375" style="153" customWidth="1"/>
    <col min="4875" max="4875" width="9.140625" style="153"/>
    <col min="4876" max="4876" width="9.7109375" style="153" bestFit="1" customWidth="1"/>
    <col min="4877" max="5120" width="9.140625" style="153"/>
    <col min="5121" max="5121" width="5.7109375" style="153" customWidth="1"/>
    <col min="5122" max="5122" width="32" style="153" customWidth="1"/>
    <col min="5123" max="5128" width="12.7109375" style="153" customWidth="1"/>
    <col min="5129" max="5129" width="14" style="153" bestFit="1" customWidth="1"/>
    <col min="5130" max="5130" width="12.7109375" style="153" customWidth="1"/>
    <col min="5131" max="5131" width="9.140625" style="153"/>
    <col min="5132" max="5132" width="9.7109375" style="153" bestFit="1" customWidth="1"/>
    <col min="5133" max="5376" width="9.140625" style="153"/>
    <col min="5377" max="5377" width="5.7109375" style="153" customWidth="1"/>
    <col min="5378" max="5378" width="32" style="153" customWidth="1"/>
    <col min="5379" max="5384" width="12.7109375" style="153" customWidth="1"/>
    <col min="5385" max="5385" width="14" style="153" bestFit="1" customWidth="1"/>
    <col min="5386" max="5386" width="12.7109375" style="153" customWidth="1"/>
    <col min="5387" max="5387" width="9.140625" style="153"/>
    <col min="5388" max="5388" width="9.7109375" style="153" bestFit="1" customWidth="1"/>
    <col min="5389" max="5632" width="9.140625" style="153"/>
    <col min="5633" max="5633" width="5.7109375" style="153" customWidth="1"/>
    <col min="5634" max="5634" width="32" style="153" customWidth="1"/>
    <col min="5635" max="5640" width="12.7109375" style="153" customWidth="1"/>
    <col min="5641" max="5641" width="14" style="153" bestFit="1" customWidth="1"/>
    <col min="5642" max="5642" width="12.7109375" style="153" customWidth="1"/>
    <col min="5643" max="5643" width="9.140625" style="153"/>
    <col min="5644" max="5644" width="9.7109375" style="153" bestFit="1" customWidth="1"/>
    <col min="5645" max="5888" width="9.140625" style="153"/>
    <col min="5889" max="5889" width="5.7109375" style="153" customWidth="1"/>
    <col min="5890" max="5890" width="32" style="153" customWidth="1"/>
    <col min="5891" max="5896" width="12.7109375" style="153" customWidth="1"/>
    <col min="5897" max="5897" width="14" style="153" bestFit="1" customWidth="1"/>
    <col min="5898" max="5898" width="12.7109375" style="153" customWidth="1"/>
    <col min="5899" max="5899" width="9.140625" style="153"/>
    <col min="5900" max="5900" width="9.7109375" style="153" bestFit="1" customWidth="1"/>
    <col min="5901" max="6144" width="9.140625" style="153"/>
    <col min="6145" max="6145" width="5.7109375" style="153" customWidth="1"/>
    <col min="6146" max="6146" width="32" style="153" customWidth="1"/>
    <col min="6147" max="6152" width="12.7109375" style="153" customWidth="1"/>
    <col min="6153" max="6153" width="14" style="153" bestFit="1" customWidth="1"/>
    <col min="6154" max="6154" width="12.7109375" style="153" customWidth="1"/>
    <col min="6155" max="6155" width="9.140625" style="153"/>
    <col min="6156" max="6156" width="9.7109375" style="153" bestFit="1" customWidth="1"/>
    <col min="6157" max="6400" width="9.140625" style="153"/>
    <col min="6401" max="6401" width="5.7109375" style="153" customWidth="1"/>
    <col min="6402" max="6402" width="32" style="153" customWidth="1"/>
    <col min="6403" max="6408" width="12.7109375" style="153" customWidth="1"/>
    <col min="6409" max="6409" width="14" style="153" bestFit="1" customWidth="1"/>
    <col min="6410" max="6410" width="12.7109375" style="153" customWidth="1"/>
    <col min="6411" max="6411" width="9.140625" style="153"/>
    <col min="6412" max="6412" width="9.7109375" style="153" bestFit="1" customWidth="1"/>
    <col min="6413" max="6656" width="9.140625" style="153"/>
    <col min="6657" max="6657" width="5.7109375" style="153" customWidth="1"/>
    <col min="6658" max="6658" width="32" style="153" customWidth="1"/>
    <col min="6659" max="6664" width="12.7109375" style="153" customWidth="1"/>
    <col min="6665" max="6665" width="14" style="153" bestFit="1" customWidth="1"/>
    <col min="6666" max="6666" width="12.7109375" style="153" customWidth="1"/>
    <col min="6667" max="6667" width="9.140625" style="153"/>
    <col min="6668" max="6668" width="9.7109375" style="153" bestFit="1" customWidth="1"/>
    <col min="6669" max="6912" width="9.140625" style="153"/>
    <col min="6913" max="6913" width="5.7109375" style="153" customWidth="1"/>
    <col min="6914" max="6914" width="32" style="153" customWidth="1"/>
    <col min="6915" max="6920" width="12.7109375" style="153" customWidth="1"/>
    <col min="6921" max="6921" width="14" style="153" bestFit="1" customWidth="1"/>
    <col min="6922" max="6922" width="12.7109375" style="153" customWidth="1"/>
    <col min="6923" max="6923" width="9.140625" style="153"/>
    <col min="6924" max="6924" width="9.7109375" style="153" bestFit="1" customWidth="1"/>
    <col min="6925" max="7168" width="9.140625" style="153"/>
    <col min="7169" max="7169" width="5.7109375" style="153" customWidth="1"/>
    <col min="7170" max="7170" width="32" style="153" customWidth="1"/>
    <col min="7171" max="7176" width="12.7109375" style="153" customWidth="1"/>
    <col min="7177" max="7177" width="14" style="153" bestFit="1" customWidth="1"/>
    <col min="7178" max="7178" width="12.7109375" style="153" customWidth="1"/>
    <col min="7179" max="7179" width="9.140625" style="153"/>
    <col min="7180" max="7180" width="9.7109375" style="153" bestFit="1" customWidth="1"/>
    <col min="7181" max="7424" width="9.140625" style="153"/>
    <col min="7425" max="7425" width="5.7109375" style="153" customWidth="1"/>
    <col min="7426" max="7426" width="32" style="153" customWidth="1"/>
    <col min="7427" max="7432" width="12.7109375" style="153" customWidth="1"/>
    <col min="7433" max="7433" width="14" style="153" bestFit="1" customWidth="1"/>
    <col min="7434" max="7434" width="12.7109375" style="153" customWidth="1"/>
    <col min="7435" max="7435" width="9.140625" style="153"/>
    <col min="7436" max="7436" width="9.7109375" style="153" bestFit="1" customWidth="1"/>
    <col min="7437" max="7680" width="9.140625" style="153"/>
    <col min="7681" max="7681" width="5.7109375" style="153" customWidth="1"/>
    <col min="7682" max="7682" width="32" style="153" customWidth="1"/>
    <col min="7683" max="7688" width="12.7109375" style="153" customWidth="1"/>
    <col min="7689" max="7689" width="14" style="153" bestFit="1" customWidth="1"/>
    <col min="7690" max="7690" width="12.7109375" style="153" customWidth="1"/>
    <col min="7691" max="7691" width="9.140625" style="153"/>
    <col min="7692" max="7692" width="9.7109375" style="153" bestFit="1" customWidth="1"/>
    <col min="7693" max="7936" width="9.140625" style="153"/>
    <col min="7937" max="7937" width="5.7109375" style="153" customWidth="1"/>
    <col min="7938" max="7938" width="32" style="153" customWidth="1"/>
    <col min="7939" max="7944" width="12.7109375" style="153" customWidth="1"/>
    <col min="7945" max="7945" width="14" style="153" bestFit="1" customWidth="1"/>
    <col min="7946" max="7946" width="12.7109375" style="153" customWidth="1"/>
    <col min="7947" max="7947" width="9.140625" style="153"/>
    <col min="7948" max="7948" width="9.7109375" style="153" bestFit="1" customWidth="1"/>
    <col min="7949" max="8192" width="9.140625" style="153"/>
    <col min="8193" max="8193" width="5.7109375" style="153" customWidth="1"/>
    <col min="8194" max="8194" width="32" style="153" customWidth="1"/>
    <col min="8195" max="8200" width="12.7109375" style="153" customWidth="1"/>
    <col min="8201" max="8201" width="14" style="153" bestFit="1" customWidth="1"/>
    <col min="8202" max="8202" width="12.7109375" style="153" customWidth="1"/>
    <col min="8203" max="8203" width="9.140625" style="153"/>
    <col min="8204" max="8204" width="9.7109375" style="153" bestFit="1" customWidth="1"/>
    <col min="8205" max="8448" width="9.140625" style="153"/>
    <col min="8449" max="8449" width="5.7109375" style="153" customWidth="1"/>
    <col min="8450" max="8450" width="32" style="153" customWidth="1"/>
    <col min="8451" max="8456" width="12.7109375" style="153" customWidth="1"/>
    <col min="8457" max="8457" width="14" style="153" bestFit="1" customWidth="1"/>
    <col min="8458" max="8458" width="12.7109375" style="153" customWidth="1"/>
    <col min="8459" max="8459" width="9.140625" style="153"/>
    <col min="8460" max="8460" width="9.7109375" style="153" bestFit="1" customWidth="1"/>
    <col min="8461" max="8704" width="9.140625" style="153"/>
    <col min="8705" max="8705" width="5.7109375" style="153" customWidth="1"/>
    <col min="8706" max="8706" width="32" style="153" customWidth="1"/>
    <col min="8707" max="8712" width="12.7109375" style="153" customWidth="1"/>
    <col min="8713" max="8713" width="14" style="153" bestFit="1" customWidth="1"/>
    <col min="8714" max="8714" width="12.7109375" style="153" customWidth="1"/>
    <col min="8715" max="8715" width="9.140625" style="153"/>
    <col min="8716" max="8716" width="9.7109375" style="153" bestFit="1" customWidth="1"/>
    <col min="8717" max="8960" width="9.140625" style="153"/>
    <col min="8961" max="8961" width="5.7109375" style="153" customWidth="1"/>
    <col min="8962" max="8962" width="32" style="153" customWidth="1"/>
    <col min="8963" max="8968" width="12.7109375" style="153" customWidth="1"/>
    <col min="8969" max="8969" width="14" style="153" bestFit="1" customWidth="1"/>
    <col min="8970" max="8970" width="12.7109375" style="153" customWidth="1"/>
    <col min="8971" max="8971" width="9.140625" style="153"/>
    <col min="8972" max="8972" width="9.7109375" style="153" bestFit="1" customWidth="1"/>
    <col min="8973" max="9216" width="9.140625" style="153"/>
    <col min="9217" max="9217" width="5.7109375" style="153" customWidth="1"/>
    <col min="9218" max="9218" width="32" style="153" customWidth="1"/>
    <col min="9219" max="9224" width="12.7109375" style="153" customWidth="1"/>
    <col min="9225" max="9225" width="14" style="153" bestFit="1" customWidth="1"/>
    <col min="9226" max="9226" width="12.7109375" style="153" customWidth="1"/>
    <col min="9227" max="9227" width="9.140625" style="153"/>
    <col min="9228" max="9228" width="9.7109375" style="153" bestFit="1" customWidth="1"/>
    <col min="9229" max="9472" width="9.140625" style="153"/>
    <col min="9473" max="9473" width="5.7109375" style="153" customWidth="1"/>
    <col min="9474" max="9474" width="32" style="153" customWidth="1"/>
    <col min="9475" max="9480" width="12.7109375" style="153" customWidth="1"/>
    <col min="9481" max="9481" width="14" style="153" bestFit="1" customWidth="1"/>
    <col min="9482" max="9482" width="12.7109375" style="153" customWidth="1"/>
    <col min="9483" max="9483" width="9.140625" style="153"/>
    <col min="9484" max="9484" width="9.7109375" style="153" bestFit="1" customWidth="1"/>
    <col min="9485" max="9728" width="9.140625" style="153"/>
    <col min="9729" max="9729" width="5.7109375" style="153" customWidth="1"/>
    <col min="9730" max="9730" width="32" style="153" customWidth="1"/>
    <col min="9731" max="9736" width="12.7109375" style="153" customWidth="1"/>
    <col min="9737" max="9737" width="14" style="153" bestFit="1" customWidth="1"/>
    <col min="9738" max="9738" width="12.7109375" style="153" customWidth="1"/>
    <col min="9739" max="9739" width="9.140625" style="153"/>
    <col min="9740" max="9740" width="9.7109375" style="153" bestFit="1" customWidth="1"/>
    <col min="9741" max="9984" width="9.140625" style="153"/>
    <col min="9985" max="9985" width="5.7109375" style="153" customWidth="1"/>
    <col min="9986" max="9986" width="32" style="153" customWidth="1"/>
    <col min="9987" max="9992" width="12.7109375" style="153" customWidth="1"/>
    <col min="9993" max="9993" width="14" style="153" bestFit="1" customWidth="1"/>
    <col min="9994" max="9994" width="12.7109375" style="153" customWidth="1"/>
    <col min="9995" max="9995" width="9.140625" style="153"/>
    <col min="9996" max="9996" width="9.7109375" style="153" bestFit="1" customWidth="1"/>
    <col min="9997" max="10240" width="9.140625" style="153"/>
    <col min="10241" max="10241" width="5.7109375" style="153" customWidth="1"/>
    <col min="10242" max="10242" width="32" style="153" customWidth="1"/>
    <col min="10243" max="10248" width="12.7109375" style="153" customWidth="1"/>
    <col min="10249" max="10249" width="14" style="153" bestFit="1" customWidth="1"/>
    <col min="10250" max="10250" width="12.7109375" style="153" customWidth="1"/>
    <col min="10251" max="10251" width="9.140625" style="153"/>
    <col min="10252" max="10252" width="9.7109375" style="153" bestFit="1" customWidth="1"/>
    <col min="10253" max="10496" width="9.140625" style="153"/>
    <col min="10497" max="10497" width="5.7109375" style="153" customWidth="1"/>
    <col min="10498" max="10498" width="32" style="153" customWidth="1"/>
    <col min="10499" max="10504" width="12.7109375" style="153" customWidth="1"/>
    <col min="10505" max="10505" width="14" style="153" bestFit="1" customWidth="1"/>
    <col min="10506" max="10506" width="12.7109375" style="153" customWidth="1"/>
    <col min="10507" max="10507" width="9.140625" style="153"/>
    <col min="10508" max="10508" width="9.7109375" style="153" bestFit="1" customWidth="1"/>
    <col min="10509" max="10752" width="9.140625" style="153"/>
    <col min="10753" max="10753" width="5.7109375" style="153" customWidth="1"/>
    <col min="10754" max="10754" width="32" style="153" customWidth="1"/>
    <col min="10755" max="10760" width="12.7109375" style="153" customWidth="1"/>
    <col min="10761" max="10761" width="14" style="153" bestFit="1" customWidth="1"/>
    <col min="10762" max="10762" width="12.7109375" style="153" customWidth="1"/>
    <col min="10763" max="10763" width="9.140625" style="153"/>
    <col min="10764" max="10764" width="9.7109375" style="153" bestFit="1" customWidth="1"/>
    <col min="10765" max="11008" width="9.140625" style="153"/>
    <col min="11009" max="11009" width="5.7109375" style="153" customWidth="1"/>
    <col min="11010" max="11010" width="32" style="153" customWidth="1"/>
    <col min="11011" max="11016" width="12.7109375" style="153" customWidth="1"/>
    <col min="11017" max="11017" width="14" style="153" bestFit="1" customWidth="1"/>
    <col min="11018" max="11018" width="12.7109375" style="153" customWidth="1"/>
    <col min="11019" max="11019" width="9.140625" style="153"/>
    <col min="11020" max="11020" width="9.7109375" style="153" bestFit="1" customWidth="1"/>
    <col min="11021" max="11264" width="9.140625" style="153"/>
    <col min="11265" max="11265" width="5.7109375" style="153" customWidth="1"/>
    <col min="11266" max="11266" width="32" style="153" customWidth="1"/>
    <col min="11267" max="11272" width="12.7109375" style="153" customWidth="1"/>
    <col min="11273" max="11273" width="14" style="153" bestFit="1" customWidth="1"/>
    <col min="11274" max="11274" width="12.7109375" style="153" customWidth="1"/>
    <col min="11275" max="11275" width="9.140625" style="153"/>
    <col min="11276" max="11276" width="9.7109375" style="153" bestFit="1" customWidth="1"/>
    <col min="11277" max="11520" width="9.140625" style="153"/>
    <col min="11521" max="11521" width="5.7109375" style="153" customWidth="1"/>
    <col min="11522" max="11522" width="32" style="153" customWidth="1"/>
    <col min="11523" max="11528" width="12.7109375" style="153" customWidth="1"/>
    <col min="11529" max="11529" width="14" style="153" bestFit="1" customWidth="1"/>
    <col min="11530" max="11530" width="12.7109375" style="153" customWidth="1"/>
    <col min="11531" max="11531" width="9.140625" style="153"/>
    <col min="11532" max="11532" width="9.7109375" style="153" bestFit="1" customWidth="1"/>
    <col min="11533" max="11776" width="9.140625" style="153"/>
    <col min="11777" max="11777" width="5.7109375" style="153" customWidth="1"/>
    <col min="11778" max="11778" width="32" style="153" customWidth="1"/>
    <col min="11779" max="11784" width="12.7109375" style="153" customWidth="1"/>
    <col min="11785" max="11785" width="14" style="153" bestFit="1" customWidth="1"/>
    <col min="11786" max="11786" width="12.7109375" style="153" customWidth="1"/>
    <col min="11787" max="11787" width="9.140625" style="153"/>
    <col min="11788" max="11788" width="9.7109375" style="153" bestFit="1" customWidth="1"/>
    <col min="11789" max="12032" width="9.140625" style="153"/>
    <col min="12033" max="12033" width="5.7109375" style="153" customWidth="1"/>
    <col min="12034" max="12034" width="32" style="153" customWidth="1"/>
    <col min="12035" max="12040" width="12.7109375" style="153" customWidth="1"/>
    <col min="12041" max="12041" width="14" style="153" bestFit="1" customWidth="1"/>
    <col min="12042" max="12042" width="12.7109375" style="153" customWidth="1"/>
    <col min="12043" max="12043" width="9.140625" style="153"/>
    <col min="12044" max="12044" width="9.7109375" style="153" bestFit="1" customWidth="1"/>
    <col min="12045" max="12288" width="9.140625" style="153"/>
    <col min="12289" max="12289" width="5.7109375" style="153" customWidth="1"/>
    <col min="12290" max="12290" width="32" style="153" customWidth="1"/>
    <col min="12291" max="12296" width="12.7109375" style="153" customWidth="1"/>
    <col min="12297" max="12297" width="14" style="153" bestFit="1" customWidth="1"/>
    <col min="12298" max="12298" width="12.7109375" style="153" customWidth="1"/>
    <col min="12299" max="12299" width="9.140625" style="153"/>
    <col min="12300" max="12300" width="9.7109375" style="153" bestFit="1" customWidth="1"/>
    <col min="12301" max="12544" width="9.140625" style="153"/>
    <col min="12545" max="12545" width="5.7109375" style="153" customWidth="1"/>
    <col min="12546" max="12546" width="32" style="153" customWidth="1"/>
    <col min="12547" max="12552" width="12.7109375" style="153" customWidth="1"/>
    <col min="12553" max="12553" width="14" style="153" bestFit="1" customWidth="1"/>
    <col min="12554" max="12554" width="12.7109375" style="153" customWidth="1"/>
    <col min="12555" max="12555" width="9.140625" style="153"/>
    <col min="12556" max="12556" width="9.7109375" style="153" bestFit="1" customWidth="1"/>
    <col min="12557" max="12800" width="9.140625" style="153"/>
    <col min="12801" max="12801" width="5.7109375" style="153" customWidth="1"/>
    <col min="12802" max="12802" width="32" style="153" customWidth="1"/>
    <col min="12803" max="12808" width="12.7109375" style="153" customWidth="1"/>
    <col min="12809" max="12809" width="14" style="153" bestFit="1" customWidth="1"/>
    <col min="12810" max="12810" width="12.7109375" style="153" customWidth="1"/>
    <col min="12811" max="12811" width="9.140625" style="153"/>
    <col min="12812" max="12812" width="9.7109375" style="153" bestFit="1" customWidth="1"/>
    <col min="12813" max="13056" width="9.140625" style="153"/>
    <col min="13057" max="13057" width="5.7109375" style="153" customWidth="1"/>
    <col min="13058" max="13058" width="32" style="153" customWidth="1"/>
    <col min="13059" max="13064" width="12.7109375" style="153" customWidth="1"/>
    <col min="13065" max="13065" width="14" style="153" bestFit="1" customWidth="1"/>
    <col min="13066" max="13066" width="12.7109375" style="153" customWidth="1"/>
    <col min="13067" max="13067" width="9.140625" style="153"/>
    <col min="13068" max="13068" width="9.7109375" style="153" bestFit="1" customWidth="1"/>
    <col min="13069" max="13312" width="9.140625" style="153"/>
    <col min="13313" max="13313" width="5.7109375" style="153" customWidth="1"/>
    <col min="13314" max="13314" width="32" style="153" customWidth="1"/>
    <col min="13315" max="13320" width="12.7109375" style="153" customWidth="1"/>
    <col min="13321" max="13321" width="14" style="153" bestFit="1" customWidth="1"/>
    <col min="13322" max="13322" width="12.7109375" style="153" customWidth="1"/>
    <col min="13323" max="13323" width="9.140625" style="153"/>
    <col min="13324" max="13324" width="9.7109375" style="153" bestFit="1" customWidth="1"/>
    <col min="13325" max="13568" width="9.140625" style="153"/>
    <col min="13569" max="13569" width="5.7109375" style="153" customWidth="1"/>
    <col min="13570" max="13570" width="32" style="153" customWidth="1"/>
    <col min="13571" max="13576" width="12.7109375" style="153" customWidth="1"/>
    <col min="13577" max="13577" width="14" style="153" bestFit="1" customWidth="1"/>
    <col min="13578" max="13578" width="12.7109375" style="153" customWidth="1"/>
    <col min="13579" max="13579" width="9.140625" style="153"/>
    <col min="13580" max="13580" width="9.7109375" style="153" bestFit="1" customWidth="1"/>
    <col min="13581" max="13824" width="9.140625" style="153"/>
    <col min="13825" max="13825" width="5.7109375" style="153" customWidth="1"/>
    <col min="13826" max="13826" width="32" style="153" customWidth="1"/>
    <col min="13827" max="13832" width="12.7109375" style="153" customWidth="1"/>
    <col min="13833" max="13833" width="14" style="153" bestFit="1" customWidth="1"/>
    <col min="13834" max="13834" width="12.7109375" style="153" customWidth="1"/>
    <col min="13835" max="13835" width="9.140625" style="153"/>
    <col min="13836" max="13836" width="9.7109375" style="153" bestFit="1" customWidth="1"/>
    <col min="13837" max="14080" width="9.140625" style="153"/>
    <col min="14081" max="14081" width="5.7109375" style="153" customWidth="1"/>
    <col min="14082" max="14082" width="32" style="153" customWidth="1"/>
    <col min="14083" max="14088" width="12.7109375" style="153" customWidth="1"/>
    <col min="14089" max="14089" width="14" style="153" bestFit="1" customWidth="1"/>
    <col min="14090" max="14090" width="12.7109375" style="153" customWidth="1"/>
    <col min="14091" max="14091" width="9.140625" style="153"/>
    <col min="14092" max="14092" width="9.7109375" style="153" bestFit="1" customWidth="1"/>
    <col min="14093" max="14336" width="9.140625" style="153"/>
    <col min="14337" max="14337" width="5.7109375" style="153" customWidth="1"/>
    <col min="14338" max="14338" width="32" style="153" customWidth="1"/>
    <col min="14339" max="14344" width="12.7109375" style="153" customWidth="1"/>
    <col min="14345" max="14345" width="14" style="153" bestFit="1" customWidth="1"/>
    <col min="14346" max="14346" width="12.7109375" style="153" customWidth="1"/>
    <col min="14347" max="14347" width="9.140625" style="153"/>
    <col min="14348" max="14348" width="9.7109375" style="153" bestFit="1" customWidth="1"/>
    <col min="14349" max="14592" width="9.140625" style="153"/>
    <col min="14593" max="14593" width="5.7109375" style="153" customWidth="1"/>
    <col min="14594" max="14594" width="32" style="153" customWidth="1"/>
    <col min="14595" max="14600" width="12.7109375" style="153" customWidth="1"/>
    <col min="14601" max="14601" width="14" style="153" bestFit="1" customWidth="1"/>
    <col min="14602" max="14602" width="12.7109375" style="153" customWidth="1"/>
    <col min="14603" max="14603" width="9.140625" style="153"/>
    <col min="14604" max="14604" width="9.7109375" style="153" bestFit="1" customWidth="1"/>
    <col min="14605" max="14848" width="9.140625" style="153"/>
    <col min="14849" max="14849" width="5.7109375" style="153" customWidth="1"/>
    <col min="14850" max="14850" width="32" style="153" customWidth="1"/>
    <col min="14851" max="14856" width="12.7109375" style="153" customWidth="1"/>
    <col min="14857" max="14857" width="14" style="153" bestFit="1" customWidth="1"/>
    <col min="14858" max="14858" width="12.7109375" style="153" customWidth="1"/>
    <col min="14859" max="14859" width="9.140625" style="153"/>
    <col min="14860" max="14860" width="9.7109375" style="153" bestFit="1" customWidth="1"/>
    <col min="14861" max="15104" width="9.140625" style="153"/>
    <col min="15105" max="15105" width="5.7109375" style="153" customWidth="1"/>
    <col min="15106" max="15106" width="32" style="153" customWidth="1"/>
    <col min="15107" max="15112" width="12.7109375" style="153" customWidth="1"/>
    <col min="15113" max="15113" width="14" style="153" bestFit="1" customWidth="1"/>
    <col min="15114" max="15114" width="12.7109375" style="153" customWidth="1"/>
    <col min="15115" max="15115" width="9.140625" style="153"/>
    <col min="15116" max="15116" width="9.7109375" style="153" bestFit="1" customWidth="1"/>
    <col min="15117" max="15360" width="9.140625" style="153"/>
    <col min="15361" max="15361" width="5.7109375" style="153" customWidth="1"/>
    <col min="15362" max="15362" width="32" style="153" customWidth="1"/>
    <col min="15363" max="15368" width="12.7109375" style="153" customWidth="1"/>
    <col min="15369" max="15369" width="14" style="153" bestFit="1" customWidth="1"/>
    <col min="15370" max="15370" width="12.7109375" style="153" customWidth="1"/>
    <col min="15371" max="15371" width="9.140625" style="153"/>
    <col min="15372" max="15372" width="9.7109375" style="153" bestFit="1" customWidth="1"/>
    <col min="15373" max="15616" width="9.140625" style="153"/>
    <col min="15617" max="15617" width="5.7109375" style="153" customWidth="1"/>
    <col min="15618" max="15618" width="32" style="153" customWidth="1"/>
    <col min="15619" max="15624" width="12.7109375" style="153" customWidth="1"/>
    <col min="15625" max="15625" width="14" style="153" bestFit="1" customWidth="1"/>
    <col min="15626" max="15626" width="12.7109375" style="153" customWidth="1"/>
    <col min="15627" max="15627" width="9.140625" style="153"/>
    <col min="15628" max="15628" width="9.7109375" style="153" bestFit="1" customWidth="1"/>
    <col min="15629" max="15872" width="9.140625" style="153"/>
    <col min="15873" max="15873" width="5.7109375" style="153" customWidth="1"/>
    <col min="15874" max="15874" width="32" style="153" customWidth="1"/>
    <col min="15875" max="15880" width="12.7109375" style="153" customWidth="1"/>
    <col min="15881" max="15881" width="14" style="153" bestFit="1" customWidth="1"/>
    <col min="15882" max="15882" width="12.7109375" style="153" customWidth="1"/>
    <col min="15883" max="15883" width="9.140625" style="153"/>
    <col min="15884" max="15884" width="9.7109375" style="153" bestFit="1" customWidth="1"/>
    <col min="15885" max="16128" width="9.140625" style="153"/>
    <col min="16129" max="16129" width="5.7109375" style="153" customWidth="1"/>
    <col min="16130" max="16130" width="32" style="153" customWidth="1"/>
    <col min="16131" max="16136" width="12.7109375" style="153" customWidth="1"/>
    <col min="16137" max="16137" width="14" style="153" bestFit="1" customWidth="1"/>
    <col min="16138" max="16138" width="12.7109375" style="153" customWidth="1"/>
    <col min="16139" max="16139" width="9.140625" style="153"/>
    <col min="16140" max="16140" width="9.7109375" style="153" bestFit="1" customWidth="1"/>
    <col min="16141" max="16384" width="9.140625" style="153"/>
  </cols>
  <sheetData>
    <row r="1" spans="1:10">
      <c r="A1" s="46" t="s">
        <v>293</v>
      </c>
      <c r="I1" s="6"/>
      <c r="J1" s="6" t="s">
        <v>301</v>
      </c>
    </row>
    <row r="2" spans="1:10">
      <c r="A2" s="142" t="s">
        <v>552</v>
      </c>
      <c r="I2" s="153"/>
    </row>
    <row r="3" spans="1:10">
      <c r="A3" s="142" t="s">
        <v>275</v>
      </c>
    </row>
    <row r="4" spans="1:10">
      <c r="A4" s="142" t="s">
        <v>591</v>
      </c>
    </row>
    <row r="5" spans="1:10">
      <c r="A5" s="142"/>
    </row>
    <row r="6" spans="1:10">
      <c r="A6" s="142"/>
    </row>
    <row r="8" spans="1:10">
      <c r="C8" s="194"/>
      <c r="D8" s="194"/>
      <c r="E8" s="194"/>
      <c r="F8" s="194"/>
      <c r="G8" s="194" t="s">
        <v>568</v>
      </c>
      <c r="H8" s="194"/>
      <c r="I8" s="194"/>
      <c r="J8" s="194"/>
    </row>
    <row r="9" spans="1:10">
      <c r="C9" s="195" t="s">
        <v>569</v>
      </c>
      <c r="D9" s="195" t="s">
        <v>570</v>
      </c>
      <c r="E9" s="195" t="s">
        <v>571</v>
      </c>
      <c r="F9" s="195" t="s">
        <v>568</v>
      </c>
      <c r="G9" s="195" t="s">
        <v>572</v>
      </c>
      <c r="H9" s="195" t="s">
        <v>573</v>
      </c>
      <c r="I9" s="195" t="s">
        <v>573</v>
      </c>
      <c r="J9" s="195"/>
    </row>
    <row r="10" spans="1:10" s="152" customFormat="1">
      <c r="C10" s="196" t="s">
        <v>574</v>
      </c>
      <c r="D10" s="196" t="s">
        <v>574</v>
      </c>
      <c r="E10" s="196" t="s">
        <v>574</v>
      </c>
      <c r="F10" s="196" t="s">
        <v>574</v>
      </c>
      <c r="G10" s="196" t="s">
        <v>564</v>
      </c>
      <c r="H10" s="196" t="s">
        <v>574</v>
      </c>
      <c r="I10" s="196" t="s">
        <v>575</v>
      </c>
      <c r="J10" s="196" t="s">
        <v>266</v>
      </c>
    </row>
    <row r="11" spans="1:10">
      <c r="C11" s="188"/>
      <c r="D11" s="188"/>
      <c r="E11" s="188"/>
      <c r="F11" s="188"/>
      <c r="G11" s="188"/>
      <c r="H11" s="188"/>
      <c r="I11" s="188"/>
      <c r="J11" s="188"/>
    </row>
    <row r="12" spans="1:10" ht="17.25">
      <c r="A12" s="153" t="s">
        <v>565</v>
      </c>
      <c r="C12" s="189">
        <v>913000</v>
      </c>
      <c r="D12" s="189">
        <v>430000</v>
      </c>
      <c r="E12" s="189">
        <v>700000</v>
      </c>
      <c r="F12" s="189">
        <v>1750000</v>
      </c>
      <c r="G12" s="189">
        <v>1800000</v>
      </c>
      <c r="H12" s="189">
        <v>1050000</v>
      </c>
      <c r="I12" s="189">
        <v>937500</v>
      </c>
      <c r="J12" s="189">
        <f>SUM(C12:I12)</f>
        <v>7580500</v>
      </c>
    </row>
    <row r="13" spans="1:10">
      <c r="C13" s="190"/>
      <c r="D13" s="190"/>
      <c r="E13" s="190"/>
      <c r="F13" s="190"/>
      <c r="G13" s="190"/>
      <c r="H13" s="190"/>
      <c r="I13" s="190"/>
      <c r="J13" s="190"/>
    </row>
    <row r="14" spans="1:10">
      <c r="A14" s="153" t="s">
        <v>721</v>
      </c>
      <c r="C14" s="190">
        <v>820958</v>
      </c>
      <c r="D14" s="190">
        <v>404755</v>
      </c>
      <c r="E14" s="190">
        <v>629377</v>
      </c>
      <c r="F14" s="190">
        <v>1632220</v>
      </c>
      <c r="G14" s="190">
        <v>1668802</v>
      </c>
      <c r="H14" s="190">
        <v>973946</v>
      </c>
      <c r="I14" s="190">
        <v>1258577</v>
      </c>
      <c r="J14" s="190">
        <f>SUM(C14:I14)</f>
        <v>7388635</v>
      </c>
    </row>
    <row r="15" spans="1:10">
      <c r="C15" s="191"/>
      <c r="D15" s="191"/>
      <c r="E15" s="191"/>
      <c r="F15" s="191"/>
      <c r="G15" s="191"/>
      <c r="H15" s="191"/>
      <c r="I15" s="191"/>
      <c r="J15" s="191"/>
    </row>
    <row r="16" spans="1:10">
      <c r="A16" s="153" t="s">
        <v>566</v>
      </c>
      <c r="C16" s="190">
        <f t="shared" ref="C16:J16" si="0">+C12-C14</f>
        <v>92042</v>
      </c>
      <c r="D16" s="190">
        <f t="shared" si="0"/>
        <v>25245</v>
      </c>
      <c r="E16" s="190">
        <f t="shared" si="0"/>
        <v>70623</v>
      </c>
      <c r="F16" s="190">
        <f t="shared" si="0"/>
        <v>117780</v>
      </c>
      <c r="G16" s="190">
        <f t="shared" si="0"/>
        <v>131198</v>
      </c>
      <c r="H16" s="190">
        <f t="shared" si="0"/>
        <v>76054</v>
      </c>
      <c r="I16" s="190">
        <f t="shared" si="0"/>
        <v>-321077</v>
      </c>
      <c r="J16" s="190">
        <f t="shared" si="0"/>
        <v>191865</v>
      </c>
    </row>
    <row r="17" spans="1:12">
      <c r="C17" s="191"/>
      <c r="D17" s="191"/>
      <c r="E17" s="191"/>
      <c r="F17" s="191"/>
      <c r="G17" s="191"/>
      <c r="H17" s="191"/>
      <c r="I17" s="191"/>
      <c r="J17" s="191"/>
    </row>
    <row r="18" spans="1:12">
      <c r="A18" s="153" t="s">
        <v>672</v>
      </c>
      <c r="C18" s="190">
        <v>-92042</v>
      </c>
      <c r="D18" s="190">
        <v>-25245</v>
      </c>
      <c r="E18" s="190">
        <v>-70623</v>
      </c>
      <c r="F18" s="190">
        <v>-117780</v>
      </c>
      <c r="G18" s="190">
        <v>-131198</v>
      </c>
      <c r="H18" s="190">
        <v>-76054</v>
      </c>
      <c r="I18" s="190">
        <v>321077</v>
      </c>
      <c r="J18" s="190">
        <f>SUM(C18:I18)</f>
        <v>-191865</v>
      </c>
    </row>
    <row r="19" spans="1:12">
      <c r="C19" s="191"/>
      <c r="D19" s="191"/>
      <c r="E19" s="191"/>
      <c r="F19" s="191"/>
      <c r="G19" s="191"/>
      <c r="H19" s="191"/>
      <c r="I19" s="191"/>
      <c r="J19" s="191"/>
    </row>
    <row r="20" spans="1:12" ht="45" customHeight="1">
      <c r="A20" s="244" t="s">
        <v>567</v>
      </c>
      <c r="B20" s="244"/>
      <c r="C20" s="192">
        <f t="shared" ref="C20:J20" si="1">SUM(C16:C18)</f>
        <v>0</v>
      </c>
      <c r="D20" s="192">
        <f t="shared" si="1"/>
        <v>0</v>
      </c>
      <c r="E20" s="192">
        <f t="shared" si="1"/>
        <v>0</v>
      </c>
      <c r="F20" s="192">
        <f t="shared" si="1"/>
        <v>0</v>
      </c>
      <c r="G20" s="192">
        <f t="shared" si="1"/>
        <v>0</v>
      </c>
      <c r="H20" s="192">
        <f t="shared" si="1"/>
        <v>0</v>
      </c>
      <c r="I20" s="192">
        <f t="shared" si="1"/>
        <v>0</v>
      </c>
      <c r="J20" s="192">
        <f t="shared" si="1"/>
        <v>0</v>
      </c>
      <c r="L20" s="186"/>
    </row>
    <row r="21" spans="1:12">
      <c r="C21" s="193"/>
      <c r="D21" s="193"/>
      <c r="E21" s="193"/>
      <c r="F21" s="193"/>
      <c r="G21" s="193"/>
      <c r="H21" s="193"/>
      <c r="I21" s="193"/>
      <c r="J21" s="193"/>
    </row>
    <row r="22" spans="1:12">
      <c r="L22" s="187"/>
    </row>
    <row r="24" spans="1:12">
      <c r="A24" s="184" t="s">
        <v>723</v>
      </c>
    </row>
  </sheetData>
  <mergeCells count="1">
    <mergeCell ref="A20:B20"/>
  </mergeCells>
  <hyperlinks>
    <hyperlink ref="J1" location="'Table of Contents'!A1" display="Back to Front Page"/>
  </hyperlinks>
  <printOptions horizontalCentered="1"/>
  <pageMargins left="0.5" right="0.5" top="0.5" bottom="0.5" header="0" footer="0"/>
  <pageSetup scale="89"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F37"/>
  <sheetViews>
    <sheetView workbookViewId="0">
      <selection activeCell="I64" sqref="I64"/>
    </sheetView>
  </sheetViews>
  <sheetFormatPr defaultColWidth="9.140625" defaultRowHeight="15"/>
  <cols>
    <col min="1" max="1" width="56.7109375" style="46" customWidth="1"/>
    <col min="2" max="5" width="18.7109375" style="85" customWidth="1"/>
    <col min="6" max="6" width="17.5703125" style="76" customWidth="1"/>
    <col min="7" max="16384" width="9.140625" style="76"/>
  </cols>
  <sheetData>
    <row r="1" spans="1:6">
      <c r="A1" s="46" t="s">
        <v>293</v>
      </c>
      <c r="E1" s="6" t="s">
        <v>301</v>
      </c>
    </row>
    <row r="2" spans="1:6">
      <c r="A2" s="46" t="s">
        <v>551</v>
      </c>
      <c r="E2" s="76"/>
    </row>
    <row r="3" spans="1:6">
      <c r="A3" s="46" t="s">
        <v>275</v>
      </c>
    </row>
    <row r="4" spans="1:6">
      <c r="A4" s="46" t="s">
        <v>591</v>
      </c>
    </row>
    <row r="9" spans="1:6" ht="17.25">
      <c r="A9" s="86" t="s">
        <v>267</v>
      </c>
      <c r="B9" s="88" t="s">
        <v>186</v>
      </c>
      <c r="C9" s="88" t="s">
        <v>126</v>
      </c>
      <c r="D9" s="88" t="s">
        <v>187</v>
      </c>
      <c r="E9" s="88" t="s">
        <v>266</v>
      </c>
      <c r="F9" s="89"/>
    </row>
    <row r="10" spans="1:6">
      <c r="A10" s="172" t="s">
        <v>357</v>
      </c>
      <c r="B10" s="198"/>
      <c r="C10" s="198"/>
      <c r="D10" s="198"/>
      <c r="E10" s="198"/>
    </row>
    <row r="11" spans="1:6">
      <c r="A11" s="173" t="s">
        <v>152</v>
      </c>
      <c r="B11" s="199">
        <v>69361</v>
      </c>
      <c r="C11" s="199">
        <v>35289</v>
      </c>
      <c r="D11" s="199">
        <v>716308</v>
      </c>
      <c r="E11" s="85">
        <f>SUM(B11:D11)</f>
        <v>820958</v>
      </c>
    </row>
    <row r="12" spans="1:6">
      <c r="A12" s="173" t="s">
        <v>153</v>
      </c>
      <c r="B12" s="199">
        <v>50137</v>
      </c>
      <c r="C12" s="199">
        <v>12831</v>
      </c>
      <c r="D12" s="199">
        <v>341787</v>
      </c>
      <c r="E12" s="85">
        <f t="shared" ref="E12:E17" si="0">SUM(B12:D12)</f>
        <v>404755</v>
      </c>
    </row>
    <row r="13" spans="1:6">
      <c r="A13" s="173" t="s">
        <v>154</v>
      </c>
      <c r="B13" s="199">
        <v>60490</v>
      </c>
      <c r="C13" s="199">
        <v>23987</v>
      </c>
      <c r="D13" s="199">
        <v>544900</v>
      </c>
      <c r="E13" s="85">
        <f t="shared" si="0"/>
        <v>629377</v>
      </c>
    </row>
    <row r="14" spans="1:6">
      <c r="A14" s="173" t="s">
        <v>155</v>
      </c>
      <c r="B14" s="199">
        <v>162681</v>
      </c>
      <c r="C14" s="199">
        <v>83110</v>
      </c>
      <c r="D14" s="199">
        <v>1386429</v>
      </c>
      <c r="E14" s="85">
        <f t="shared" si="0"/>
        <v>1632220</v>
      </c>
    </row>
    <row r="15" spans="1:6">
      <c r="A15" s="173" t="s">
        <v>151</v>
      </c>
      <c r="B15" s="199">
        <v>708311</v>
      </c>
      <c r="C15" s="199">
        <v>290625</v>
      </c>
      <c r="D15" s="199">
        <v>669866</v>
      </c>
      <c r="E15" s="85">
        <f t="shared" si="0"/>
        <v>1668802</v>
      </c>
    </row>
    <row r="16" spans="1:6">
      <c r="A16" s="173" t="s">
        <v>156</v>
      </c>
      <c r="B16" s="199">
        <v>73145</v>
      </c>
      <c r="C16" s="199">
        <v>35680</v>
      </c>
      <c r="D16" s="199">
        <v>865121</v>
      </c>
      <c r="E16" s="85">
        <f t="shared" si="0"/>
        <v>973946</v>
      </c>
    </row>
    <row r="17" spans="1:6">
      <c r="A17" s="173" t="s">
        <v>157</v>
      </c>
      <c r="B17" s="198">
        <v>230522</v>
      </c>
      <c r="C17" s="198">
        <v>89945</v>
      </c>
      <c r="D17" s="198">
        <v>938110</v>
      </c>
      <c r="E17" s="200">
        <f t="shared" si="0"/>
        <v>1258577</v>
      </c>
    </row>
    <row r="18" spans="1:6" ht="17.25">
      <c r="A18" s="172" t="s">
        <v>266</v>
      </c>
      <c r="B18" s="95">
        <f>SUM(B11:B17)</f>
        <v>1354647</v>
      </c>
      <c r="C18" s="95">
        <f>SUM(C11:C17)</f>
        <v>571467</v>
      </c>
      <c r="D18" s="95">
        <f>SUM(D11:D17)</f>
        <v>5462521</v>
      </c>
      <c r="E18" s="95">
        <f>SUM(E11:E17)</f>
        <v>7388635</v>
      </c>
      <c r="F18" s="92"/>
    </row>
    <row r="22" spans="1:6">
      <c r="A22" s="184" t="s">
        <v>723</v>
      </c>
      <c r="B22" s="96"/>
      <c r="C22" s="96"/>
      <c r="D22" s="96"/>
      <c r="E22" s="76"/>
    </row>
    <row r="23" spans="1:6">
      <c r="A23" s="93"/>
      <c r="B23" s="96"/>
      <c r="C23" s="96"/>
      <c r="D23" s="96"/>
      <c r="E23" s="76"/>
    </row>
    <row r="24" spans="1:6">
      <c r="A24" s="93"/>
      <c r="B24" s="96"/>
      <c r="C24" s="96"/>
      <c r="D24" s="96"/>
      <c r="E24" s="76"/>
    </row>
    <row r="25" spans="1:6">
      <c r="A25" s="93"/>
      <c r="B25" s="96"/>
      <c r="C25" s="96"/>
      <c r="D25" s="96"/>
      <c r="E25" s="76"/>
    </row>
    <row r="26" spans="1:6">
      <c r="A26" s="93"/>
      <c r="B26" s="96"/>
      <c r="C26" s="96"/>
      <c r="D26" s="96"/>
      <c r="E26" s="76"/>
    </row>
    <row r="27" spans="1:6">
      <c r="A27" s="93"/>
      <c r="B27" s="96"/>
      <c r="C27" s="96"/>
      <c r="D27" s="96"/>
      <c r="E27" s="76"/>
    </row>
    <row r="28" spans="1:6">
      <c r="A28" s="93"/>
      <c r="B28" s="96"/>
      <c r="C28" s="96"/>
      <c r="D28" s="96"/>
      <c r="E28" s="76"/>
    </row>
    <row r="29" spans="1:6">
      <c r="A29" s="93"/>
      <c r="B29" s="96"/>
      <c r="C29" s="96"/>
      <c r="D29" s="96"/>
      <c r="E29" s="76"/>
    </row>
    <row r="30" spans="1:6">
      <c r="A30" s="93"/>
      <c r="B30" s="96"/>
      <c r="C30" s="96"/>
      <c r="D30" s="96"/>
      <c r="E30" s="76"/>
    </row>
    <row r="31" spans="1:6">
      <c r="A31" s="93"/>
      <c r="B31" s="96"/>
      <c r="C31" s="96"/>
      <c r="D31" s="96"/>
      <c r="E31" s="76"/>
    </row>
    <row r="32" spans="1:6">
      <c r="A32" s="93"/>
      <c r="B32" s="96"/>
      <c r="C32" s="96"/>
      <c r="D32" s="96"/>
      <c r="E32" s="76"/>
    </row>
    <row r="33" spans="1:5">
      <c r="A33" s="93"/>
      <c r="B33" s="96"/>
      <c r="C33" s="96"/>
      <c r="D33" s="96"/>
      <c r="E33" s="76"/>
    </row>
    <row r="34" spans="1:5">
      <c r="A34" s="93"/>
      <c r="B34" s="96"/>
      <c r="C34" s="96"/>
      <c r="D34" s="96"/>
      <c r="E34" s="76"/>
    </row>
    <row r="35" spans="1:5">
      <c r="A35" s="93"/>
      <c r="B35" s="96"/>
      <c r="C35" s="96"/>
      <c r="D35" s="96"/>
      <c r="E35" s="76"/>
    </row>
    <row r="36" spans="1:5">
      <c r="A36" s="93"/>
      <c r="B36" s="96"/>
      <c r="C36" s="96"/>
      <c r="D36" s="96"/>
      <c r="E36" s="76"/>
    </row>
    <row r="37" spans="1:5">
      <c r="A37" s="93"/>
      <c r="B37" s="96"/>
      <c r="C37" s="96"/>
      <c r="D37" s="96"/>
      <c r="E37" s="76"/>
    </row>
  </sheetData>
  <phoneticPr fontId="42" type="noConversion"/>
  <hyperlinks>
    <hyperlink ref="E1" location="'Table of Contents'!A1" display="Back to Front Page"/>
  </hyperlinks>
  <pageMargins left="0.46" right="0.43" top="1" bottom="1" header="0.5" footer="0.5"/>
  <pageSetup orientation="landscape" r:id="rId1"/>
  <headerFooter alignWithMargins="0"/>
</worksheet>
</file>

<file path=xl/worksheets/sheet32.xml><?xml version="1.0" encoding="utf-8"?>
<worksheet xmlns="http://schemas.openxmlformats.org/spreadsheetml/2006/main" xmlns:r="http://schemas.openxmlformats.org/officeDocument/2006/relationships">
  <dimension ref="A1:D79"/>
  <sheetViews>
    <sheetView zoomScaleNormal="100" workbookViewId="0"/>
  </sheetViews>
  <sheetFormatPr defaultRowHeight="15"/>
  <cols>
    <col min="1" max="1" width="62.5703125" style="2" customWidth="1"/>
    <col min="2" max="2" width="21" style="2" customWidth="1"/>
    <col min="3" max="3" width="24.140625" style="2" customWidth="1"/>
    <col min="4" max="4" width="20.85546875" style="2" customWidth="1"/>
    <col min="5" max="5" width="18.85546875" style="2" customWidth="1"/>
    <col min="6" max="16384" width="9.140625" style="2"/>
  </cols>
  <sheetData>
    <row r="1" spans="1:4">
      <c r="A1" s="46" t="s">
        <v>293</v>
      </c>
      <c r="D1" s="6" t="s">
        <v>301</v>
      </c>
    </row>
    <row r="2" spans="1:4">
      <c r="A2" s="46" t="s">
        <v>496</v>
      </c>
    </row>
    <row r="3" spans="1:4">
      <c r="A3" s="46" t="s">
        <v>591</v>
      </c>
    </row>
    <row r="6" spans="1:4" s="48" customFormat="1">
      <c r="A6" s="47" t="s">
        <v>270</v>
      </c>
      <c r="B6" s="48" t="s">
        <v>274</v>
      </c>
      <c r="C6" s="48" t="s">
        <v>275</v>
      </c>
      <c r="D6" s="48" t="s">
        <v>279</v>
      </c>
    </row>
    <row r="7" spans="1:4">
      <c r="A7" s="2" t="s">
        <v>363</v>
      </c>
      <c r="B7" s="49">
        <f>'Schedule - Total University '!C26+'Schedule - Total University '!C38</f>
        <v>375964850</v>
      </c>
      <c r="C7" s="49">
        <f>'Schedule - Total University '!C27+'Schedule - Total University '!C39</f>
        <v>113150701</v>
      </c>
      <c r="D7" s="49">
        <f>SUM(B7:C7)</f>
        <v>489115551</v>
      </c>
    </row>
    <row r="8" spans="1:4" ht="17.25">
      <c r="A8" s="2" t="s">
        <v>364</v>
      </c>
      <c r="B8" s="50">
        <f>'Schedule - Total University '!C31+'Schedule - Total University '!C40</f>
        <v>77469808</v>
      </c>
      <c r="C8" s="50">
        <f>'Schedule - Total University '!C32+'Schedule - Total University '!C41</f>
        <v>7580500</v>
      </c>
      <c r="D8" s="50">
        <f>SUM(B8:C8)</f>
        <v>85050308</v>
      </c>
    </row>
    <row r="9" spans="1:4" ht="17.25">
      <c r="A9" s="2" t="s">
        <v>266</v>
      </c>
      <c r="B9" s="51">
        <f>SUM(B7:B8)</f>
        <v>453434658</v>
      </c>
      <c r="C9" s="51">
        <f>SUM(C7:C8)</f>
        <v>120731201</v>
      </c>
      <c r="D9" s="51">
        <f>SUM(D7:D8)</f>
        <v>574165859</v>
      </c>
    </row>
    <row r="13" spans="1:4">
      <c r="A13" s="1" t="s">
        <v>413</v>
      </c>
    </row>
    <row r="14" spans="1:4">
      <c r="A14" s="1" t="s">
        <v>416</v>
      </c>
    </row>
    <row r="16" spans="1:4">
      <c r="B16" s="48" t="s">
        <v>274</v>
      </c>
      <c r="C16" s="48" t="s">
        <v>275</v>
      </c>
      <c r="D16" s="48" t="s">
        <v>279</v>
      </c>
    </row>
    <row r="17" spans="1:4">
      <c r="A17" s="52" t="s">
        <v>414</v>
      </c>
      <c r="B17" s="49">
        <f>'Schedule - Kent Campus E&amp;G '!D12</f>
        <v>93621500</v>
      </c>
      <c r="C17" s="49">
        <f>'Schedule- Regional Campuses E&amp;G'!D12</f>
        <v>29989295</v>
      </c>
      <c r="D17" s="49">
        <f>SUM(B17:C17)</f>
        <v>123610795</v>
      </c>
    </row>
    <row r="18" spans="1:4">
      <c r="B18" s="48"/>
      <c r="C18" s="48"/>
      <c r="D18" s="48"/>
    </row>
    <row r="19" spans="1:4">
      <c r="A19" s="2" t="s">
        <v>417</v>
      </c>
      <c r="B19" s="53">
        <f>ROUND(B17/B7,3)</f>
        <v>0.249</v>
      </c>
      <c r="C19" s="53">
        <f>ROUND(C17/C7,3)</f>
        <v>0.26500000000000001</v>
      </c>
      <c r="D19" s="53">
        <f>ROUND(D17/D7,3)</f>
        <v>0.253</v>
      </c>
    </row>
    <row r="20" spans="1:4">
      <c r="A20" s="2" t="s">
        <v>415</v>
      </c>
      <c r="B20" s="53">
        <f>ROUND(B17/B9,3)</f>
        <v>0.20599999999999999</v>
      </c>
      <c r="C20" s="53">
        <f>ROUND(C17/C9,3)</f>
        <v>0.248</v>
      </c>
      <c r="D20" s="53">
        <f>ROUND(D17/D9,3)</f>
        <v>0.215</v>
      </c>
    </row>
    <row r="23" spans="1:4">
      <c r="A23" s="1" t="s">
        <v>700</v>
      </c>
    </row>
    <row r="25" spans="1:4">
      <c r="B25" s="48" t="s">
        <v>274</v>
      </c>
      <c r="C25" s="48" t="s">
        <v>275</v>
      </c>
      <c r="D25" s="48" t="s">
        <v>279</v>
      </c>
    </row>
    <row r="26" spans="1:4">
      <c r="A26" s="2" t="s">
        <v>543</v>
      </c>
      <c r="B26" s="45">
        <f>'A&amp;S'!C51+'A&amp;S'!D51+AED!C11+AED!D11+ARTS!C20+ARTS!D20+BUS!C28+BUS!D28+CCI!C17+CCI!D17+EHHS!C28+EHHS!D28+NURS!C11+NURS!D11+PH!C12+PH!D12+TECH!C12+TECH!D12+'AA SUPPORT'!C62+'AA SUPPORT'!D62+BF!C46+BF!D46+DEI!C18+DEI!D18+EMSA!C20+EMSA!D20+HR!C27+IA!C24+IS!C45+IS!D45+President!C15+President!D15+'General Counsel'!C11+UR!C15+'Pooled funds and Other'!C30+'Pooled funds and Other'!D26+'Pooled funds and Other'!D29</f>
        <v>244481482</v>
      </c>
      <c r="C26" s="45">
        <f>'RC FY12 Budget by Campus'!J17+'RC FY12 Budget by Campus'!J18</f>
        <v>71034741</v>
      </c>
      <c r="D26" s="49">
        <f>SUM(B26:C26)</f>
        <v>315516223</v>
      </c>
    </row>
    <row r="27" spans="1:4">
      <c r="B27" s="45"/>
    </row>
    <row r="28" spans="1:4">
      <c r="A28" s="2" t="s">
        <v>550</v>
      </c>
      <c r="B28" s="53">
        <f>ROUND(B26/'Schedule - Kent Campus E&amp;G '!D39,3)</f>
        <v>0.73499999999999999</v>
      </c>
      <c r="C28" s="53">
        <f>ROUND(C26/'Schedule- Regional Campuses E&amp;G'!D26,3)</f>
        <v>0.7</v>
      </c>
      <c r="D28" s="53">
        <f>ROUND(D26/('Schedule - Kent Campus E&amp;G '!D39+'Schedule- Regional Campuses E&amp;G'!D26),3)</f>
        <v>0.72699999999999998</v>
      </c>
    </row>
    <row r="29" spans="1:4">
      <c r="A29" s="2" t="s">
        <v>701</v>
      </c>
      <c r="B29" s="53">
        <f>ROUND(B26/B7,3)</f>
        <v>0.65</v>
      </c>
      <c r="C29" s="53">
        <f>ROUND(C26/C7,3)</f>
        <v>0.628</v>
      </c>
      <c r="D29" s="53">
        <f>ROUND(D26/D7,3)</f>
        <v>0.64500000000000002</v>
      </c>
    </row>
    <row r="30" spans="1:4">
      <c r="B30" s="53"/>
      <c r="C30" s="53"/>
      <c r="D30" s="53"/>
    </row>
    <row r="32" spans="1:4">
      <c r="A32" s="1" t="s">
        <v>702</v>
      </c>
    </row>
    <row r="34" spans="1:4">
      <c r="A34" s="54"/>
      <c r="B34" s="55" t="s">
        <v>600</v>
      </c>
      <c r="C34" s="55" t="s">
        <v>544</v>
      </c>
      <c r="D34" s="55" t="s">
        <v>545</v>
      </c>
    </row>
    <row r="35" spans="1:4">
      <c r="B35" s="48" t="s">
        <v>601</v>
      </c>
      <c r="C35" s="48" t="s">
        <v>424</v>
      </c>
      <c r="D35" s="48" t="s">
        <v>360</v>
      </c>
    </row>
    <row r="36" spans="1:4">
      <c r="A36" s="54" t="s">
        <v>274</v>
      </c>
      <c r="B36" s="55">
        <v>23072</v>
      </c>
      <c r="C36" s="55">
        <v>21861</v>
      </c>
      <c r="D36" s="55">
        <v>20747</v>
      </c>
    </row>
    <row r="37" spans="1:4" ht="17.25">
      <c r="A37" s="54" t="s">
        <v>275</v>
      </c>
      <c r="B37" s="56">
        <v>11026</v>
      </c>
      <c r="C37" s="56">
        <v>11213</v>
      </c>
      <c r="D37" s="56">
        <v>10095</v>
      </c>
    </row>
    <row r="38" spans="1:4" ht="17.25">
      <c r="A38" s="2" t="s">
        <v>266</v>
      </c>
      <c r="B38" s="57">
        <f>B36+B37</f>
        <v>34098</v>
      </c>
      <c r="C38" s="57">
        <f t="shared" ref="C38:D38" si="0">C36+C37</f>
        <v>33074</v>
      </c>
      <c r="D38" s="57">
        <f t="shared" si="0"/>
        <v>30842</v>
      </c>
    </row>
    <row r="40" spans="1:4">
      <c r="A40" s="54" t="s">
        <v>548</v>
      </c>
      <c r="B40" s="53">
        <f t="shared" ref="B40:C42" si="1">ROUND((B36-C36)/C36,3)</f>
        <v>5.5E-2</v>
      </c>
      <c r="C40" s="53">
        <f t="shared" si="1"/>
        <v>5.3999999999999999E-2</v>
      </c>
    </row>
    <row r="41" spans="1:4">
      <c r="A41" s="54" t="s">
        <v>546</v>
      </c>
      <c r="B41" s="58">
        <f t="shared" si="1"/>
        <v>-1.7000000000000001E-2</v>
      </c>
      <c r="C41" s="58">
        <f t="shared" si="1"/>
        <v>0.111</v>
      </c>
    </row>
    <row r="42" spans="1:4">
      <c r="A42" s="54" t="s">
        <v>547</v>
      </c>
      <c r="B42" s="58">
        <f t="shared" si="1"/>
        <v>3.1E-2</v>
      </c>
      <c r="C42" s="58">
        <f t="shared" si="1"/>
        <v>7.1999999999999995E-2</v>
      </c>
    </row>
    <row r="43" spans="1:4">
      <c r="B43" s="53"/>
      <c r="C43" s="53"/>
    </row>
    <row r="44" spans="1:4">
      <c r="A44" s="59" t="s">
        <v>549</v>
      </c>
    </row>
    <row r="45" spans="1:4">
      <c r="A45" s="59" t="s">
        <v>664</v>
      </c>
    </row>
    <row r="46" spans="1:4">
      <c r="A46" s="59"/>
    </row>
    <row r="47" spans="1:4">
      <c r="A47" s="1" t="s">
        <v>708</v>
      </c>
    </row>
    <row r="48" spans="1:4">
      <c r="A48" s="61"/>
      <c r="B48" s="61"/>
      <c r="C48" s="61"/>
    </row>
    <row r="49" spans="1:3">
      <c r="A49" s="62" t="s">
        <v>267</v>
      </c>
      <c r="B49" s="63" t="s">
        <v>661</v>
      </c>
      <c r="C49" s="63" t="s">
        <v>635</v>
      </c>
    </row>
    <row r="50" spans="1:3">
      <c r="A50" s="60" t="s">
        <v>705</v>
      </c>
      <c r="B50" s="64">
        <v>197468020</v>
      </c>
      <c r="C50" s="65">
        <f>ROUND(B50/$B$69,4)</f>
        <v>0.83850000000000002</v>
      </c>
    </row>
    <row r="51" spans="1:3">
      <c r="A51" s="60" t="s">
        <v>658</v>
      </c>
      <c r="B51" s="63"/>
      <c r="C51" s="63"/>
    </row>
    <row r="52" spans="1:3">
      <c r="A52" s="66" t="s">
        <v>636</v>
      </c>
      <c r="B52" s="64">
        <v>78050</v>
      </c>
      <c r="C52" s="65">
        <f t="shared" ref="C52:C67" si="2">ROUND(B52/$B$69,4)</f>
        <v>2.9999999999999997E-4</v>
      </c>
    </row>
    <row r="53" spans="1:3">
      <c r="A53" s="66" t="s">
        <v>637</v>
      </c>
      <c r="B53" s="64">
        <v>4067920</v>
      </c>
      <c r="C53" s="65">
        <f t="shared" si="2"/>
        <v>1.7299999999999999E-2</v>
      </c>
    </row>
    <row r="54" spans="1:3">
      <c r="A54" s="66" t="s">
        <v>638</v>
      </c>
      <c r="B54" s="64">
        <v>146600</v>
      </c>
      <c r="C54" s="65">
        <f t="shared" si="2"/>
        <v>5.9999999999999995E-4</v>
      </c>
    </row>
    <row r="55" spans="1:3">
      <c r="A55" s="66" t="s">
        <v>387</v>
      </c>
      <c r="B55" s="64">
        <v>3125150</v>
      </c>
      <c r="C55" s="65">
        <f t="shared" si="2"/>
        <v>1.3299999999999999E-2</v>
      </c>
    </row>
    <row r="56" spans="1:3">
      <c r="A56" s="66" t="s">
        <v>639</v>
      </c>
      <c r="B56" s="67">
        <v>12798790</v>
      </c>
      <c r="C56" s="65">
        <f t="shared" si="2"/>
        <v>5.4300000000000001E-2</v>
      </c>
    </row>
    <row r="57" spans="1:3">
      <c r="A57" s="66" t="s">
        <v>640</v>
      </c>
      <c r="B57" s="68">
        <v>1335850</v>
      </c>
      <c r="C57" s="65">
        <f t="shared" si="2"/>
        <v>5.7000000000000002E-3</v>
      </c>
    </row>
    <row r="58" spans="1:3">
      <c r="A58" s="66" t="s">
        <v>641</v>
      </c>
      <c r="B58" s="67">
        <v>5109470</v>
      </c>
      <c r="C58" s="65">
        <f t="shared" si="2"/>
        <v>2.1700000000000001E-2</v>
      </c>
    </row>
    <row r="59" spans="1:3">
      <c r="A59" s="66" t="s">
        <v>374</v>
      </c>
      <c r="B59" s="67">
        <v>505780</v>
      </c>
      <c r="C59" s="65">
        <f t="shared" si="2"/>
        <v>2.0999999999999999E-3</v>
      </c>
    </row>
    <row r="60" spans="1:3">
      <c r="A60" s="66" t="s">
        <v>642</v>
      </c>
      <c r="B60" s="67">
        <v>4697190</v>
      </c>
      <c r="C60" s="65">
        <f t="shared" si="2"/>
        <v>1.9900000000000001E-2</v>
      </c>
    </row>
    <row r="61" spans="1:3">
      <c r="A61" s="66" t="s">
        <v>643</v>
      </c>
      <c r="B61" s="67">
        <v>251590</v>
      </c>
      <c r="C61" s="65">
        <f t="shared" si="2"/>
        <v>1.1000000000000001E-3</v>
      </c>
    </row>
    <row r="62" spans="1:3">
      <c r="A62" s="66" t="s">
        <v>644</v>
      </c>
      <c r="B62" s="67">
        <v>522530</v>
      </c>
      <c r="C62" s="65">
        <f t="shared" si="2"/>
        <v>2.2000000000000001E-3</v>
      </c>
    </row>
    <row r="63" spans="1:3">
      <c r="A63" s="66" t="s">
        <v>645</v>
      </c>
      <c r="B63" s="67">
        <v>907660</v>
      </c>
      <c r="C63" s="65">
        <f t="shared" si="2"/>
        <v>3.8999999999999998E-3</v>
      </c>
    </row>
    <row r="64" spans="1:3">
      <c r="A64" s="66" t="s">
        <v>262</v>
      </c>
      <c r="B64" s="67">
        <v>78050</v>
      </c>
      <c r="C64" s="65">
        <f t="shared" si="2"/>
        <v>2.9999999999999997E-4</v>
      </c>
    </row>
    <row r="65" spans="1:4">
      <c r="A65" s="66" t="s">
        <v>646</v>
      </c>
      <c r="B65" s="67">
        <v>2271870</v>
      </c>
      <c r="C65" s="65">
        <f t="shared" si="2"/>
        <v>9.5999999999999992E-3</v>
      </c>
    </row>
    <row r="66" spans="1:4" ht="17.25">
      <c r="A66" s="69" t="s">
        <v>647</v>
      </c>
      <c r="B66" s="70">
        <v>2134300</v>
      </c>
      <c r="C66" s="71">
        <f t="shared" si="2"/>
        <v>9.1000000000000004E-3</v>
      </c>
    </row>
    <row r="67" spans="1:4" ht="17.25">
      <c r="A67" s="72" t="s">
        <v>659</v>
      </c>
      <c r="B67" s="73">
        <f>SUM(B52:B66)</f>
        <v>38030800</v>
      </c>
      <c r="C67" s="71">
        <f t="shared" si="2"/>
        <v>0.1615</v>
      </c>
    </row>
    <row r="68" spans="1:4">
      <c r="A68" s="61"/>
      <c r="B68" s="61"/>
      <c r="C68" s="61"/>
    </row>
    <row r="69" spans="1:4" ht="17.25">
      <c r="A69" s="61" t="s">
        <v>660</v>
      </c>
      <c r="B69" s="74">
        <f>B67+B50</f>
        <v>235498820</v>
      </c>
      <c r="C69" s="75">
        <f>C67+C50</f>
        <v>1</v>
      </c>
    </row>
    <row r="71" spans="1:4" ht="114" customHeight="1">
      <c r="A71" s="245" t="s">
        <v>706</v>
      </c>
      <c r="B71" s="245"/>
      <c r="C71" s="245"/>
    </row>
    <row r="72" spans="1:4" ht="54.95" customHeight="1">
      <c r="A72" s="245" t="s">
        <v>707</v>
      </c>
      <c r="B72" s="245"/>
      <c r="C72" s="245"/>
    </row>
    <row r="75" spans="1:4">
      <c r="A75" s="220" t="s">
        <v>709</v>
      </c>
    </row>
    <row r="76" spans="1:4" ht="30" customHeight="1">
      <c r="A76" s="246" t="s">
        <v>704</v>
      </c>
      <c r="B76" s="240"/>
      <c r="C76" s="240"/>
      <c r="D76" s="240"/>
    </row>
    <row r="77" spans="1:4">
      <c r="A77" s="220"/>
      <c r="B77" s="48" t="s">
        <v>601</v>
      </c>
      <c r="C77" s="48" t="s">
        <v>424</v>
      </c>
      <c r="D77" s="48" t="s">
        <v>360</v>
      </c>
    </row>
    <row r="78" spans="1:4">
      <c r="A78" s="59" t="s">
        <v>213</v>
      </c>
      <c r="B78" s="53">
        <v>0.09</v>
      </c>
      <c r="C78" s="53">
        <v>0.09</v>
      </c>
      <c r="D78" s="53">
        <v>0.08</v>
      </c>
    </row>
    <row r="79" spans="1:4">
      <c r="A79" s="59" t="s">
        <v>703</v>
      </c>
      <c r="B79" s="53">
        <v>0.12</v>
      </c>
      <c r="C79" s="53">
        <v>0.11</v>
      </c>
      <c r="D79" s="53">
        <v>9.5000000000000001E-2</v>
      </c>
    </row>
  </sheetData>
  <mergeCells count="3">
    <mergeCell ref="A71:C71"/>
    <mergeCell ref="A72:C72"/>
    <mergeCell ref="A76:D76"/>
  </mergeCells>
  <phoneticPr fontId="42" type="noConversion"/>
  <hyperlinks>
    <hyperlink ref="D1" location="'Table of Contents'!A1" display="Back to Front Page"/>
  </hyperlinks>
  <pageMargins left="0.4" right="0.34" top="0.37" bottom="0.65" header="0.28999999999999998" footer="0.5"/>
  <pageSetup scale="59" fitToHeight="2" orientation="landscape" r:id="rId1"/>
  <headerFooter alignWithMargins="0"/>
  <rowBreaks count="1" manualBreakCount="1">
    <brk id="46" max="12" man="1"/>
  </rowBreaks>
  <drawing r:id="rId2"/>
</worksheet>
</file>

<file path=xl/worksheets/sheet33.xml><?xml version="1.0" encoding="utf-8"?>
<worksheet xmlns="http://schemas.openxmlformats.org/spreadsheetml/2006/main" xmlns:r="http://schemas.openxmlformats.org/officeDocument/2006/relationships">
  <sheetPr transitionEvaluation="1"/>
  <dimension ref="A1:AR715"/>
  <sheetViews>
    <sheetView topLeftCell="A116" zoomScaleNormal="100" zoomScaleSheetLayoutView="100" workbookViewId="0">
      <selection activeCell="A140" sqref="A140:H140"/>
    </sheetView>
  </sheetViews>
  <sheetFormatPr defaultColWidth="18.7109375" defaultRowHeight="15"/>
  <cols>
    <col min="1" max="3" width="3.5703125" style="27" customWidth="1"/>
    <col min="4" max="4" width="52.140625" style="27" customWidth="1"/>
    <col min="5" max="5" width="12.5703125" style="27" bestFit="1" customWidth="1"/>
    <col min="6" max="7" width="13.5703125" style="28" bestFit="1" customWidth="1"/>
    <col min="8" max="8" width="17.42578125" style="27" bestFit="1" customWidth="1"/>
    <col min="9" max="9" width="17.7109375" style="27" customWidth="1"/>
    <col min="10" max="10" width="46" style="27" customWidth="1"/>
    <col min="11" max="15" width="17.7109375" style="27" customWidth="1"/>
    <col min="16" max="16" width="16.42578125" style="27" customWidth="1"/>
    <col min="17" max="20" width="17.7109375" style="27" customWidth="1"/>
    <col min="21" max="21" width="15.140625" style="27" customWidth="1"/>
    <col min="22" max="24" width="16.42578125" style="27" customWidth="1"/>
    <col min="25" max="25" width="46" style="27" customWidth="1"/>
    <col min="26" max="30" width="16.42578125" style="27" customWidth="1"/>
    <col min="31" max="31" width="6.140625" style="27" customWidth="1"/>
    <col min="32" max="33" width="17.7109375" style="27" customWidth="1"/>
    <col min="34" max="34" width="6.140625" style="27" customWidth="1"/>
    <col min="35" max="35" width="17.7109375" style="27" customWidth="1"/>
    <col min="36" max="36" width="6.140625" style="27" customWidth="1"/>
    <col min="37" max="40" width="17.7109375" style="27" customWidth="1"/>
    <col min="41" max="41" width="21.5703125" style="27" customWidth="1"/>
    <col min="42" max="42" width="17.7109375" style="27" customWidth="1"/>
    <col min="43" max="43" width="15.140625" style="27" customWidth="1"/>
    <col min="44" max="44" width="13.85546875" style="27" customWidth="1"/>
    <col min="45" max="16384" width="18.7109375" style="27"/>
  </cols>
  <sheetData>
    <row r="1" spans="1:44">
      <c r="A1" s="27" t="s">
        <v>300</v>
      </c>
      <c r="F1" s="201"/>
      <c r="H1" s="6" t="s">
        <v>301</v>
      </c>
      <c r="I1" s="29"/>
      <c r="AE1" s="29"/>
      <c r="AR1" s="30"/>
    </row>
    <row r="2" spans="1:44">
      <c r="A2" s="27" t="s">
        <v>365</v>
      </c>
      <c r="F2" s="201"/>
    </row>
    <row r="3" spans="1:44">
      <c r="A3" s="27" t="s">
        <v>681</v>
      </c>
      <c r="I3" s="29"/>
      <c r="P3" s="29"/>
      <c r="AC3" s="29"/>
      <c r="AE3" s="29"/>
      <c r="AR3" s="30"/>
    </row>
    <row r="4" spans="1:44">
      <c r="A4" s="31"/>
      <c r="B4" s="31"/>
      <c r="C4" s="31"/>
      <c r="D4" s="31"/>
      <c r="E4" s="202"/>
      <c r="F4" s="160"/>
      <c r="I4" s="31"/>
      <c r="J4" s="31"/>
      <c r="K4" s="31"/>
      <c r="L4" s="31"/>
      <c r="M4" s="31"/>
      <c r="N4" s="31"/>
      <c r="O4" s="31"/>
      <c r="P4" s="31"/>
      <c r="Q4" s="31"/>
      <c r="R4" s="31"/>
      <c r="S4" s="31"/>
      <c r="T4" s="31"/>
      <c r="U4" s="31"/>
      <c r="V4" s="31"/>
      <c r="W4" s="31"/>
      <c r="X4" s="31"/>
      <c r="Y4" s="31"/>
    </row>
    <row r="5" spans="1:44">
      <c r="A5" s="31"/>
      <c r="B5" s="31"/>
      <c r="C5" s="31"/>
      <c r="D5" s="31"/>
      <c r="E5" s="32" t="s">
        <v>678</v>
      </c>
      <c r="F5" s="32" t="s">
        <v>360</v>
      </c>
      <c r="G5" s="32" t="s">
        <v>424</v>
      </c>
      <c r="H5" s="161" t="s">
        <v>601</v>
      </c>
      <c r="I5" s="31"/>
      <c r="J5" s="31"/>
      <c r="K5" s="31"/>
      <c r="L5" s="31"/>
      <c r="M5" s="31"/>
      <c r="N5" s="31"/>
      <c r="O5" s="31"/>
      <c r="P5" s="31"/>
      <c r="Q5" s="31"/>
      <c r="R5" s="31"/>
      <c r="S5" s="31"/>
      <c r="T5" s="31"/>
      <c r="U5" s="31"/>
      <c r="V5" s="31"/>
      <c r="W5" s="31"/>
      <c r="X5" s="31"/>
      <c r="Y5" s="31"/>
    </row>
    <row r="6" spans="1:44" ht="15.95" customHeight="1">
      <c r="A6" s="33" t="s">
        <v>365</v>
      </c>
    </row>
    <row r="7" spans="1:44" ht="15.95" customHeight="1">
      <c r="A7" s="43" t="s">
        <v>305</v>
      </c>
      <c r="B7" s="43"/>
      <c r="C7" s="43"/>
      <c r="D7" s="43"/>
      <c r="E7" s="223">
        <v>104638800</v>
      </c>
      <c r="F7" s="223">
        <v>103414800</v>
      </c>
      <c r="G7" s="223">
        <v>104285300</v>
      </c>
      <c r="H7" s="223">
        <v>93621500</v>
      </c>
    </row>
    <row r="8" spans="1:44" ht="14.1" customHeight="1">
      <c r="E8" s="35"/>
      <c r="F8" s="35"/>
      <c r="G8" s="35"/>
      <c r="H8" s="35"/>
    </row>
    <row r="9" spans="1:44" ht="15.95" customHeight="1">
      <c r="A9" s="27" t="s">
        <v>361</v>
      </c>
      <c r="E9" s="36"/>
      <c r="F9" s="36"/>
      <c r="G9" s="36"/>
      <c r="H9" s="36"/>
    </row>
    <row r="10" spans="1:44" ht="15.95" customHeight="1">
      <c r="B10" s="27" t="s">
        <v>362</v>
      </c>
      <c r="E10" s="37">
        <f>163057050+9785000</f>
        <v>172842050</v>
      </c>
      <c r="F10" s="37">
        <f>155205228+30528300</f>
        <v>185733528</v>
      </c>
      <c r="G10" s="37">
        <f>179259370+34186500</f>
        <v>213445870</v>
      </c>
      <c r="H10" s="37">
        <v>235498820</v>
      </c>
    </row>
    <row r="11" spans="1:44" ht="15.95" customHeight="1">
      <c r="B11" s="27" t="s">
        <v>351</v>
      </c>
      <c r="E11" s="36">
        <v>12372000</v>
      </c>
      <c r="F11" s="36">
        <v>17368400</v>
      </c>
      <c r="G11" s="36">
        <v>20669100</v>
      </c>
      <c r="H11" s="36">
        <v>23812300</v>
      </c>
    </row>
    <row r="12" spans="1:44" ht="15.95" customHeight="1">
      <c r="B12" s="27" t="s">
        <v>399</v>
      </c>
      <c r="E12" s="37">
        <v>366943</v>
      </c>
      <c r="F12" s="37">
        <v>440000</v>
      </c>
      <c r="G12" s="37">
        <v>417300</v>
      </c>
      <c r="H12" s="37">
        <v>579900</v>
      </c>
    </row>
    <row r="13" spans="1:44" ht="15.95" customHeight="1">
      <c r="B13" s="27" t="s">
        <v>400</v>
      </c>
      <c r="E13" s="37">
        <v>132385</v>
      </c>
      <c r="F13" s="37">
        <v>159700</v>
      </c>
      <c r="G13" s="37">
        <v>171300</v>
      </c>
      <c r="H13" s="37">
        <v>179100</v>
      </c>
    </row>
    <row r="14" spans="1:44" ht="15.95" customHeight="1">
      <c r="B14" s="27" t="s">
        <v>401</v>
      </c>
      <c r="E14" s="37">
        <v>49988</v>
      </c>
      <c r="F14" s="37">
        <v>56300</v>
      </c>
      <c r="G14" s="37">
        <v>54400</v>
      </c>
      <c r="H14" s="37">
        <v>51400</v>
      </c>
    </row>
    <row r="15" spans="1:44" ht="15.95" customHeight="1">
      <c r="B15" s="27" t="s">
        <v>366</v>
      </c>
      <c r="E15" s="36"/>
      <c r="F15" s="36"/>
      <c r="G15" s="36"/>
      <c r="H15" s="36"/>
    </row>
    <row r="16" spans="1:44" ht="15.95" customHeight="1">
      <c r="C16" s="27" t="s">
        <v>146</v>
      </c>
      <c r="E16" s="36"/>
      <c r="F16" s="36">
        <v>45000</v>
      </c>
      <c r="G16" s="36">
        <v>43000</v>
      </c>
      <c r="H16" s="36">
        <v>0</v>
      </c>
      <c r="I16" s="29"/>
      <c r="J16" s="29"/>
      <c r="K16" s="29"/>
      <c r="L16" s="29"/>
      <c r="M16" s="29"/>
      <c r="N16" s="29"/>
      <c r="O16" s="29"/>
      <c r="P16" s="29"/>
      <c r="Q16" s="29"/>
      <c r="R16" s="29"/>
      <c r="S16" s="29"/>
      <c r="T16" s="29"/>
      <c r="U16" s="29"/>
      <c r="V16" s="29"/>
      <c r="W16" s="29"/>
      <c r="X16" s="29"/>
      <c r="Y16" s="29"/>
      <c r="AO16" s="29"/>
    </row>
    <row r="17" spans="1:41" ht="15.95" customHeight="1">
      <c r="C17" s="27" t="s">
        <v>367</v>
      </c>
      <c r="E17" s="36">
        <v>425000</v>
      </c>
      <c r="F17" s="36">
        <v>525000</v>
      </c>
      <c r="G17" s="36">
        <v>550000</v>
      </c>
      <c r="H17" s="36">
        <v>560000</v>
      </c>
      <c r="I17" s="29"/>
      <c r="J17" s="29"/>
      <c r="K17" s="29"/>
      <c r="L17" s="29"/>
      <c r="M17" s="29"/>
      <c r="N17" s="29"/>
      <c r="O17" s="29"/>
      <c r="P17" s="29"/>
      <c r="Q17" s="29"/>
      <c r="R17" s="29"/>
      <c r="S17" s="29"/>
      <c r="T17" s="29"/>
      <c r="U17" s="29"/>
      <c r="V17" s="29"/>
      <c r="W17" s="29"/>
      <c r="X17" s="29"/>
      <c r="Y17" s="29"/>
      <c r="AO17" s="29"/>
    </row>
    <row r="18" spans="1:41" ht="15.95" customHeight="1">
      <c r="C18" s="29" t="s">
        <v>368</v>
      </c>
      <c r="E18" s="36">
        <v>9000</v>
      </c>
      <c r="F18" s="36">
        <v>8000</v>
      </c>
      <c r="G18" s="36">
        <v>0</v>
      </c>
      <c r="H18" s="36">
        <v>6000</v>
      </c>
    </row>
    <row r="19" spans="1:41" ht="15.95" customHeight="1">
      <c r="C19" s="29" t="s">
        <v>433</v>
      </c>
      <c r="E19" s="36">
        <v>0</v>
      </c>
      <c r="F19" s="36">
        <v>1700000</v>
      </c>
      <c r="G19" s="36">
        <v>1700000</v>
      </c>
      <c r="H19" s="36">
        <v>1800000</v>
      </c>
    </row>
    <row r="20" spans="1:41" ht="15.95" customHeight="1">
      <c r="C20" s="29" t="s">
        <v>84</v>
      </c>
      <c r="E20" s="36">
        <v>0</v>
      </c>
      <c r="F20" s="36">
        <v>6261</v>
      </c>
      <c r="G20" s="36">
        <v>6667</v>
      </c>
      <c r="H20" s="36">
        <v>6667</v>
      </c>
    </row>
    <row r="21" spans="1:41" ht="15.95" customHeight="1">
      <c r="A21" s="29"/>
      <c r="C21" s="27" t="s">
        <v>276</v>
      </c>
      <c r="E21" s="36">
        <v>20000</v>
      </c>
      <c r="F21" s="36">
        <v>60800</v>
      </c>
      <c r="G21" s="36">
        <v>60800</v>
      </c>
      <c r="H21" s="36">
        <v>60800</v>
      </c>
      <c r="I21" s="29"/>
      <c r="J21" s="29"/>
      <c r="K21" s="29"/>
      <c r="L21" s="29"/>
      <c r="M21" s="29"/>
      <c r="N21" s="38"/>
      <c r="O21" s="29"/>
      <c r="P21" s="29"/>
      <c r="Q21" s="29"/>
      <c r="R21" s="29"/>
      <c r="S21" s="29"/>
      <c r="T21" s="29"/>
      <c r="U21" s="29"/>
      <c r="V21" s="29"/>
      <c r="W21" s="29"/>
      <c r="X21" s="29"/>
      <c r="Y21" s="29"/>
      <c r="AO21" s="29"/>
    </row>
    <row r="22" spans="1:41" ht="15.95" customHeight="1">
      <c r="C22" s="27" t="s">
        <v>265</v>
      </c>
      <c r="E22" s="36">
        <v>56625</v>
      </c>
      <c r="F22" s="36">
        <v>153324</v>
      </c>
      <c r="G22" s="36">
        <v>189500</v>
      </c>
      <c r="H22" s="36">
        <v>160000</v>
      </c>
      <c r="I22" s="29"/>
      <c r="J22" s="29"/>
      <c r="K22" s="29"/>
      <c r="L22" s="29"/>
      <c r="M22" s="29"/>
      <c r="N22" s="38"/>
      <c r="O22" s="29"/>
      <c r="P22" s="29"/>
      <c r="Q22" s="29"/>
      <c r="R22" s="29"/>
      <c r="S22" s="29"/>
      <c r="T22" s="29"/>
      <c r="U22" s="29"/>
      <c r="V22" s="29"/>
      <c r="W22" s="29"/>
      <c r="X22" s="29"/>
      <c r="Y22" s="29"/>
      <c r="AO22" s="29"/>
    </row>
    <row r="23" spans="1:41" ht="15.95" customHeight="1">
      <c r="C23" s="27" t="s">
        <v>389</v>
      </c>
      <c r="E23" s="36">
        <v>0</v>
      </c>
      <c r="F23" s="36">
        <v>45000</v>
      </c>
      <c r="G23" s="36">
        <v>87136</v>
      </c>
      <c r="H23" s="36">
        <v>87136</v>
      </c>
      <c r="I23" s="29"/>
      <c r="J23" s="29"/>
      <c r="K23" s="29"/>
      <c r="L23" s="29"/>
      <c r="M23" s="29"/>
      <c r="N23" s="38"/>
      <c r="O23" s="29"/>
      <c r="P23" s="29"/>
      <c r="Q23" s="29"/>
      <c r="R23" s="29"/>
      <c r="S23" s="29"/>
      <c r="T23" s="29"/>
      <c r="U23" s="29"/>
      <c r="V23" s="29"/>
      <c r="W23" s="29"/>
      <c r="X23" s="29"/>
      <c r="Y23" s="29"/>
      <c r="AO23" s="29"/>
    </row>
    <row r="24" spans="1:41" ht="15.95" customHeight="1">
      <c r="C24" s="27" t="s">
        <v>378</v>
      </c>
      <c r="E24" s="36">
        <v>0</v>
      </c>
      <c r="F24" s="36">
        <v>5238</v>
      </c>
      <c r="G24" s="36">
        <v>5238</v>
      </c>
      <c r="H24" s="36">
        <v>7689</v>
      </c>
      <c r="I24" s="29"/>
      <c r="J24" s="29"/>
      <c r="K24" s="29"/>
      <c r="L24" s="29"/>
      <c r="M24" s="29"/>
      <c r="N24" s="38"/>
      <c r="O24" s="29"/>
      <c r="P24" s="29"/>
      <c r="Q24" s="29"/>
      <c r="R24" s="29"/>
      <c r="S24" s="29"/>
      <c r="T24" s="29"/>
      <c r="U24" s="29"/>
      <c r="V24" s="29"/>
      <c r="W24" s="29"/>
      <c r="X24" s="29"/>
      <c r="Y24" s="29"/>
      <c r="AO24" s="29"/>
    </row>
    <row r="25" spans="1:41" ht="15.95" customHeight="1">
      <c r="C25" s="27" t="s">
        <v>379</v>
      </c>
      <c r="E25" s="36">
        <v>0</v>
      </c>
      <c r="F25" s="36">
        <v>0</v>
      </c>
      <c r="G25" s="36">
        <v>0</v>
      </c>
      <c r="H25" s="36">
        <v>32000</v>
      </c>
      <c r="I25" s="29"/>
      <c r="J25" s="29"/>
      <c r="K25" s="29"/>
      <c r="L25" s="29"/>
      <c r="M25" s="29"/>
      <c r="N25" s="38"/>
      <c r="O25" s="29"/>
      <c r="P25" s="29"/>
      <c r="Q25" s="29"/>
      <c r="R25" s="29"/>
      <c r="S25" s="29"/>
      <c r="T25" s="29"/>
      <c r="U25" s="29"/>
      <c r="V25" s="29"/>
      <c r="W25" s="29"/>
      <c r="X25" s="29"/>
      <c r="Y25" s="29"/>
      <c r="AO25" s="29"/>
    </row>
    <row r="26" spans="1:41" ht="15.95" customHeight="1">
      <c r="C26" s="27" t="s">
        <v>369</v>
      </c>
      <c r="E26" s="36">
        <v>470813</v>
      </c>
      <c r="F26" s="36">
        <v>470813</v>
      </c>
      <c r="G26" s="36">
        <v>470813</v>
      </c>
      <c r="H26" s="36">
        <v>470848</v>
      </c>
      <c r="I26" s="29"/>
      <c r="J26" s="29"/>
      <c r="K26" s="29"/>
      <c r="L26" s="29"/>
      <c r="M26" s="29"/>
      <c r="N26" s="29"/>
      <c r="O26" s="29"/>
      <c r="P26" s="29"/>
      <c r="Q26" s="29"/>
      <c r="R26" s="29"/>
      <c r="S26" s="29"/>
      <c r="T26" s="29"/>
      <c r="U26" s="29"/>
      <c r="V26" s="29"/>
      <c r="W26" s="29"/>
      <c r="X26" s="29"/>
      <c r="Y26" s="29"/>
      <c r="AO26" s="29"/>
    </row>
    <row r="27" spans="1:41" ht="15.95" customHeight="1">
      <c r="C27" s="27" t="s">
        <v>482</v>
      </c>
      <c r="E27" s="36">
        <v>0</v>
      </c>
      <c r="F27" s="36">
        <v>35176</v>
      </c>
      <c r="G27" s="36">
        <v>69129</v>
      </c>
      <c r="H27" s="36">
        <v>69129</v>
      </c>
      <c r="I27" s="29"/>
      <c r="J27" s="29"/>
      <c r="K27" s="29"/>
      <c r="L27" s="29"/>
      <c r="M27" s="29"/>
      <c r="N27" s="29"/>
      <c r="O27" s="29"/>
      <c r="P27" s="29"/>
      <c r="Q27" s="29"/>
      <c r="R27" s="29"/>
      <c r="S27" s="29"/>
      <c r="T27" s="29"/>
      <c r="U27" s="29"/>
      <c r="V27" s="29"/>
      <c r="W27" s="29"/>
      <c r="X27" s="29"/>
      <c r="Y27" s="29"/>
      <c r="AO27" s="29"/>
    </row>
    <row r="28" spans="1:41" ht="15.95" customHeight="1">
      <c r="C28" s="27" t="s">
        <v>432</v>
      </c>
      <c r="E28" s="36">
        <v>0</v>
      </c>
      <c r="F28" s="36">
        <v>0</v>
      </c>
      <c r="G28" s="36">
        <v>58000</v>
      </c>
      <c r="H28" s="36">
        <v>55000</v>
      </c>
      <c r="I28" s="29"/>
      <c r="J28" s="29"/>
      <c r="K28" s="29"/>
      <c r="L28" s="29"/>
      <c r="M28" s="29"/>
      <c r="N28" s="29"/>
      <c r="O28" s="29"/>
      <c r="P28" s="29"/>
      <c r="Q28" s="29"/>
      <c r="R28" s="29"/>
      <c r="S28" s="29"/>
      <c r="T28" s="29"/>
      <c r="U28" s="29"/>
      <c r="V28" s="29"/>
      <c r="W28" s="29"/>
      <c r="X28" s="29"/>
      <c r="Y28" s="29"/>
      <c r="AO28" s="29"/>
    </row>
    <row r="29" spans="1:41" ht="15.95" customHeight="1">
      <c r="C29" s="27" t="s">
        <v>72</v>
      </c>
      <c r="E29" s="36">
        <v>20887</v>
      </c>
      <c r="F29" s="36">
        <v>35000</v>
      </c>
      <c r="G29" s="36">
        <v>33078</v>
      </c>
      <c r="H29" s="36">
        <v>33078</v>
      </c>
      <c r="I29" s="29"/>
      <c r="J29" s="29"/>
      <c r="K29" s="29"/>
      <c r="L29" s="29"/>
      <c r="M29" s="29"/>
      <c r="N29" s="38"/>
      <c r="O29" s="29"/>
      <c r="P29" s="29"/>
      <c r="Q29" s="29"/>
      <c r="R29" s="29"/>
      <c r="S29" s="29"/>
      <c r="T29" s="29"/>
      <c r="U29" s="29"/>
      <c r="V29" s="29"/>
      <c r="W29" s="29"/>
      <c r="X29" s="29"/>
      <c r="Y29" s="29"/>
      <c r="AO29" s="29"/>
    </row>
    <row r="30" spans="1:41" ht="15.95" customHeight="1">
      <c r="C30" s="27" t="s">
        <v>430</v>
      </c>
      <c r="E30" s="36">
        <v>0</v>
      </c>
      <c r="F30" s="36">
        <v>0</v>
      </c>
      <c r="G30" s="36">
        <v>800</v>
      </c>
      <c r="H30" s="36">
        <v>800</v>
      </c>
      <c r="I30" s="29"/>
      <c r="J30" s="29"/>
      <c r="K30" s="29"/>
      <c r="L30" s="29"/>
      <c r="M30" s="29"/>
      <c r="N30" s="38"/>
      <c r="O30" s="29"/>
      <c r="P30" s="29"/>
      <c r="Q30" s="29"/>
      <c r="R30" s="29"/>
      <c r="S30" s="29"/>
      <c r="T30" s="29"/>
      <c r="U30" s="29"/>
      <c r="V30" s="29"/>
      <c r="W30" s="29"/>
      <c r="X30" s="29"/>
      <c r="Y30" s="29"/>
      <c r="AO30" s="29"/>
    </row>
    <row r="31" spans="1:41" ht="15.95" customHeight="1">
      <c r="C31" s="27" t="s">
        <v>621</v>
      </c>
      <c r="E31" s="36">
        <v>0</v>
      </c>
      <c r="F31" s="36">
        <v>0</v>
      </c>
      <c r="G31" s="36">
        <v>0</v>
      </c>
      <c r="H31" s="36">
        <v>750000</v>
      </c>
      <c r="I31" s="29"/>
      <c r="J31" s="29"/>
      <c r="K31" s="29"/>
      <c r="L31" s="29"/>
      <c r="M31" s="29"/>
      <c r="N31" s="38"/>
      <c r="O31" s="29"/>
      <c r="P31" s="29"/>
      <c r="Q31" s="29"/>
      <c r="R31" s="29"/>
      <c r="S31" s="29"/>
      <c r="T31" s="29"/>
      <c r="U31" s="29"/>
      <c r="V31" s="29"/>
      <c r="W31" s="29"/>
      <c r="X31" s="29"/>
      <c r="Y31" s="29"/>
      <c r="AO31" s="29"/>
    </row>
    <row r="32" spans="1:41" ht="15.95" customHeight="1">
      <c r="C32" s="27" t="s">
        <v>394</v>
      </c>
      <c r="E32" s="36">
        <v>0</v>
      </c>
      <c r="F32" s="36">
        <v>3300</v>
      </c>
      <c r="G32" s="36">
        <v>0</v>
      </c>
      <c r="H32" s="36">
        <v>10000</v>
      </c>
      <c r="I32" s="29"/>
      <c r="J32" s="29"/>
      <c r="K32" s="29"/>
      <c r="L32" s="29"/>
      <c r="M32" s="29"/>
      <c r="N32" s="38"/>
      <c r="O32" s="29"/>
      <c r="P32" s="29"/>
      <c r="Q32" s="29"/>
      <c r="R32" s="29"/>
      <c r="S32" s="29"/>
      <c r="T32" s="29"/>
      <c r="U32" s="29"/>
      <c r="V32" s="29"/>
      <c r="W32" s="29"/>
      <c r="X32" s="29"/>
      <c r="Y32" s="29"/>
      <c r="AO32" s="29"/>
    </row>
    <row r="33" spans="1:41" ht="15.95" customHeight="1">
      <c r="C33" s="27" t="s">
        <v>392</v>
      </c>
      <c r="E33" s="36">
        <v>0</v>
      </c>
      <c r="F33" s="36">
        <v>314000</v>
      </c>
      <c r="G33" s="36">
        <v>593617</v>
      </c>
      <c r="H33" s="36">
        <v>600000</v>
      </c>
      <c r="I33" s="29"/>
      <c r="J33" s="29"/>
      <c r="K33" s="29"/>
      <c r="L33" s="29"/>
      <c r="M33" s="29"/>
      <c r="N33" s="38"/>
      <c r="O33" s="29"/>
      <c r="P33" s="29"/>
      <c r="Q33" s="29"/>
      <c r="R33" s="29"/>
      <c r="S33" s="29"/>
      <c r="T33" s="29"/>
      <c r="U33" s="29"/>
      <c r="V33" s="29"/>
      <c r="W33" s="29"/>
      <c r="X33" s="29"/>
      <c r="Y33" s="29"/>
      <c r="AO33" s="29"/>
    </row>
    <row r="34" spans="1:41" ht="15.95" customHeight="1">
      <c r="C34" s="27" t="s">
        <v>234</v>
      </c>
      <c r="E34" s="36">
        <v>0</v>
      </c>
      <c r="F34" s="36">
        <v>0</v>
      </c>
      <c r="G34" s="36">
        <v>58000</v>
      </c>
      <c r="H34" s="36">
        <v>58000</v>
      </c>
      <c r="I34" s="29"/>
      <c r="J34" s="29"/>
      <c r="K34" s="29"/>
      <c r="L34" s="29"/>
      <c r="M34" s="29"/>
      <c r="N34" s="38"/>
      <c r="O34" s="29"/>
      <c r="P34" s="29"/>
      <c r="Q34" s="29"/>
      <c r="R34" s="29"/>
      <c r="S34" s="29"/>
      <c r="T34" s="29"/>
      <c r="U34" s="29"/>
      <c r="V34" s="29"/>
      <c r="W34" s="29"/>
      <c r="X34" s="29"/>
      <c r="Y34" s="29"/>
      <c r="AO34" s="29"/>
    </row>
    <row r="35" spans="1:41" ht="15.95" customHeight="1">
      <c r="C35" s="27" t="s">
        <v>370</v>
      </c>
      <c r="E35" s="36">
        <v>6000</v>
      </c>
      <c r="F35" s="36">
        <v>2200</v>
      </c>
      <c r="G35" s="36">
        <v>0</v>
      </c>
      <c r="H35" s="36">
        <v>0</v>
      </c>
      <c r="I35" s="29"/>
      <c r="J35" s="29"/>
      <c r="K35" s="29"/>
      <c r="L35" s="29"/>
      <c r="M35" s="29"/>
      <c r="N35" s="38"/>
      <c r="O35" s="29"/>
      <c r="P35" s="29"/>
      <c r="Q35" s="29"/>
      <c r="R35" s="29"/>
      <c r="S35" s="29"/>
      <c r="T35" s="29"/>
      <c r="U35" s="29"/>
      <c r="V35" s="29"/>
      <c r="W35" s="29"/>
      <c r="X35" s="29"/>
      <c r="Y35" s="29"/>
      <c r="AO35" s="29"/>
    </row>
    <row r="36" spans="1:41" ht="15.95" customHeight="1">
      <c r="A36" s="29"/>
      <c r="C36" s="27" t="s">
        <v>371</v>
      </c>
      <c r="E36" s="36">
        <v>5500</v>
      </c>
      <c r="F36" s="36">
        <v>24000</v>
      </c>
      <c r="G36" s="36">
        <v>0</v>
      </c>
      <c r="H36" s="36">
        <v>0</v>
      </c>
      <c r="I36" s="29"/>
      <c r="J36" s="29"/>
      <c r="K36" s="29"/>
      <c r="L36" s="29"/>
      <c r="M36" s="29"/>
      <c r="N36" s="38"/>
      <c r="O36" s="29"/>
      <c r="P36" s="29"/>
      <c r="Q36" s="29"/>
      <c r="R36" s="29"/>
      <c r="S36" s="29"/>
      <c r="T36" s="29"/>
      <c r="U36" s="29"/>
      <c r="V36" s="29"/>
      <c r="W36" s="29"/>
      <c r="X36" s="29"/>
      <c r="Y36" s="29"/>
      <c r="AO36" s="29"/>
    </row>
    <row r="37" spans="1:41" ht="15.95" customHeight="1">
      <c r="A37" s="29"/>
      <c r="C37" s="27" t="s">
        <v>372</v>
      </c>
      <c r="E37" s="36">
        <v>17000</v>
      </c>
      <c r="F37" s="36">
        <v>60000</v>
      </c>
      <c r="G37" s="36">
        <v>70000</v>
      </c>
      <c r="H37" s="36">
        <v>85000</v>
      </c>
      <c r="I37" s="29"/>
      <c r="J37" s="29"/>
      <c r="K37" s="29"/>
      <c r="L37" s="29"/>
      <c r="M37" s="29"/>
      <c r="N37" s="38"/>
      <c r="O37" s="29"/>
      <c r="P37" s="29"/>
      <c r="Q37" s="29"/>
      <c r="R37" s="29"/>
      <c r="S37" s="29"/>
      <c r="T37" s="29"/>
      <c r="U37" s="29"/>
      <c r="V37" s="29"/>
      <c r="W37" s="29"/>
      <c r="X37" s="29"/>
      <c r="Y37" s="29"/>
      <c r="AO37" s="29"/>
    </row>
    <row r="38" spans="1:41" ht="15.95" customHeight="1">
      <c r="A38" s="29"/>
      <c r="C38" s="27" t="s">
        <v>425</v>
      </c>
      <c r="E38" s="36">
        <v>0</v>
      </c>
      <c r="F38" s="36">
        <v>0</v>
      </c>
      <c r="G38" s="36">
        <v>50000</v>
      </c>
      <c r="H38" s="36">
        <v>50000</v>
      </c>
      <c r="I38" s="29"/>
      <c r="J38" s="29"/>
      <c r="K38" s="29"/>
      <c r="L38" s="29"/>
      <c r="M38" s="29"/>
      <c r="N38" s="38"/>
      <c r="O38" s="29"/>
      <c r="P38" s="29"/>
      <c r="Q38" s="29"/>
      <c r="R38" s="29"/>
      <c r="S38" s="29"/>
      <c r="T38" s="29"/>
      <c r="U38" s="29"/>
      <c r="V38" s="29"/>
      <c r="W38" s="29"/>
      <c r="X38" s="29"/>
      <c r="Y38" s="29"/>
      <c r="AO38" s="29"/>
    </row>
    <row r="39" spans="1:41" ht="15.95" customHeight="1">
      <c r="C39" s="27" t="s">
        <v>247</v>
      </c>
      <c r="E39" s="36">
        <v>1000</v>
      </c>
      <c r="F39" s="36">
        <v>0</v>
      </c>
      <c r="G39" s="36">
        <v>2020</v>
      </c>
      <c r="H39" s="36">
        <v>2020</v>
      </c>
      <c r="I39" s="29"/>
      <c r="J39" s="29"/>
      <c r="K39" s="29"/>
      <c r="L39" s="29"/>
      <c r="M39" s="29"/>
      <c r="N39" s="29"/>
      <c r="O39" s="29"/>
      <c r="P39" s="29"/>
      <c r="Q39" s="29"/>
      <c r="R39" s="29"/>
      <c r="S39" s="29"/>
      <c r="T39" s="29"/>
      <c r="U39" s="29"/>
      <c r="V39" s="29"/>
      <c r="W39" s="29"/>
      <c r="X39" s="29"/>
      <c r="Y39" s="29"/>
      <c r="AO39" s="29"/>
    </row>
    <row r="40" spans="1:41" ht="15.95" customHeight="1">
      <c r="C40" s="27" t="s">
        <v>241</v>
      </c>
      <c r="E40" s="36">
        <v>0</v>
      </c>
      <c r="F40" s="36">
        <v>0</v>
      </c>
      <c r="G40" s="36">
        <v>5600</v>
      </c>
      <c r="H40" s="36">
        <v>5600</v>
      </c>
      <c r="I40" s="29"/>
      <c r="J40" s="29"/>
      <c r="K40" s="29"/>
      <c r="L40" s="29"/>
      <c r="M40" s="29"/>
      <c r="N40" s="29"/>
      <c r="O40" s="29"/>
      <c r="P40" s="29"/>
      <c r="Q40" s="29"/>
      <c r="R40" s="29"/>
      <c r="S40" s="29"/>
      <c r="T40" s="29"/>
      <c r="U40" s="29"/>
      <c r="V40" s="29"/>
      <c r="W40" s="29"/>
      <c r="X40" s="29"/>
      <c r="Y40" s="29"/>
      <c r="AO40" s="29"/>
    </row>
    <row r="41" spans="1:41" ht="15.95" customHeight="1">
      <c r="C41" s="27" t="s">
        <v>373</v>
      </c>
      <c r="E41" s="36">
        <v>10000</v>
      </c>
      <c r="F41" s="36">
        <v>60000</v>
      </c>
      <c r="G41" s="36">
        <v>60000</v>
      </c>
      <c r="H41" s="36">
        <v>60000</v>
      </c>
      <c r="I41" s="29"/>
      <c r="J41" s="29"/>
      <c r="K41" s="29"/>
      <c r="L41" s="29"/>
      <c r="M41" s="29"/>
      <c r="N41" s="29"/>
      <c r="O41" s="29"/>
      <c r="P41" s="29"/>
      <c r="Q41" s="29"/>
      <c r="R41" s="29"/>
      <c r="S41" s="29"/>
      <c r="T41" s="29"/>
      <c r="U41" s="29"/>
      <c r="V41" s="29"/>
      <c r="W41" s="29"/>
      <c r="X41" s="29"/>
      <c r="Y41" s="29"/>
      <c r="AO41" s="29"/>
    </row>
    <row r="42" spans="1:41" ht="16.5" customHeight="1">
      <c r="C42" s="27" t="s">
        <v>390</v>
      </c>
      <c r="E42" s="36">
        <v>0</v>
      </c>
      <c r="F42" s="36">
        <v>105275</v>
      </c>
      <c r="G42" s="36">
        <v>253166</v>
      </c>
      <c r="H42" s="36">
        <v>253166</v>
      </c>
      <c r="I42" s="29"/>
      <c r="J42" s="29"/>
      <c r="K42" s="29"/>
      <c r="L42" s="29"/>
      <c r="M42" s="29"/>
      <c r="N42" s="29"/>
      <c r="O42" s="29"/>
      <c r="P42" s="29"/>
      <c r="Q42" s="29"/>
      <c r="R42" s="29"/>
      <c r="S42" s="29"/>
      <c r="T42" s="29"/>
      <c r="U42" s="29"/>
      <c r="V42" s="29"/>
      <c r="W42" s="29"/>
      <c r="X42" s="29"/>
      <c r="Y42" s="29"/>
      <c r="AO42" s="29"/>
    </row>
    <row r="43" spans="1:41" ht="16.5" customHeight="1">
      <c r="C43" s="27" t="s">
        <v>431</v>
      </c>
      <c r="E43" s="36">
        <v>0</v>
      </c>
      <c r="F43" s="36">
        <v>0</v>
      </c>
      <c r="G43" s="36">
        <v>1350</v>
      </c>
      <c r="H43" s="36">
        <v>1350</v>
      </c>
      <c r="I43" s="29"/>
      <c r="J43" s="29"/>
      <c r="K43" s="29"/>
      <c r="L43" s="29"/>
      <c r="M43" s="29"/>
      <c r="N43" s="29"/>
      <c r="O43" s="29"/>
      <c r="P43" s="29"/>
      <c r="Q43" s="29"/>
      <c r="R43" s="29"/>
      <c r="S43" s="29"/>
      <c r="T43" s="29"/>
      <c r="U43" s="29"/>
      <c r="V43" s="29"/>
      <c r="W43" s="29"/>
      <c r="X43" s="29"/>
      <c r="Y43" s="29"/>
      <c r="AO43" s="29"/>
    </row>
    <row r="44" spans="1:41" ht="15.95" customHeight="1">
      <c r="C44" s="27" t="s">
        <v>391</v>
      </c>
      <c r="E44" s="36">
        <v>0</v>
      </c>
      <c r="F44" s="36">
        <v>126000</v>
      </c>
      <c r="G44" s="36">
        <v>63430</v>
      </c>
      <c r="H44" s="36">
        <v>63430</v>
      </c>
      <c r="I44" s="29"/>
      <c r="J44" s="29"/>
      <c r="K44" s="29"/>
      <c r="L44" s="29"/>
      <c r="M44" s="29"/>
      <c r="N44" s="29"/>
      <c r="O44" s="29"/>
      <c r="P44" s="29"/>
      <c r="Q44" s="29"/>
      <c r="R44" s="29"/>
      <c r="S44" s="29"/>
      <c r="T44" s="29"/>
      <c r="U44" s="29"/>
      <c r="V44" s="29"/>
      <c r="W44" s="29"/>
      <c r="X44" s="29"/>
      <c r="Y44" s="29"/>
      <c r="AO44" s="29"/>
    </row>
    <row r="45" spans="1:41" ht="15.95" customHeight="1">
      <c r="C45" s="27" t="s">
        <v>263</v>
      </c>
      <c r="E45" s="36">
        <v>40000</v>
      </c>
      <c r="F45" s="36">
        <v>73334</v>
      </c>
      <c r="G45" s="36">
        <v>100000</v>
      </c>
      <c r="H45" s="36">
        <v>91600</v>
      </c>
      <c r="I45" s="29"/>
      <c r="J45" s="29"/>
      <c r="K45" s="29"/>
      <c r="L45" s="29"/>
      <c r="M45" s="29"/>
      <c r="N45" s="29"/>
      <c r="O45" s="29"/>
      <c r="P45" s="29"/>
      <c r="Q45" s="29"/>
      <c r="R45" s="29"/>
      <c r="S45" s="29"/>
      <c r="T45" s="29"/>
      <c r="U45" s="29"/>
      <c r="V45" s="29"/>
      <c r="W45" s="29"/>
      <c r="X45" s="29"/>
      <c r="Y45" s="29"/>
      <c r="AO45" s="29"/>
    </row>
    <row r="46" spans="1:41" ht="15.95" customHeight="1">
      <c r="C46" s="27" t="s">
        <v>277</v>
      </c>
      <c r="E46" s="36">
        <v>170000</v>
      </c>
      <c r="F46" s="36">
        <v>279000</v>
      </c>
      <c r="G46" s="36">
        <v>320800</v>
      </c>
      <c r="H46" s="36">
        <v>327500</v>
      </c>
      <c r="I46" s="29"/>
      <c r="J46" s="29"/>
      <c r="K46" s="29"/>
      <c r="L46" s="29"/>
      <c r="M46" s="29"/>
      <c r="N46" s="29"/>
      <c r="O46" s="29"/>
      <c r="P46" s="29"/>
      <c r="Q46" s="29"/>
      <c r="R46" s="29"/>
      <c r="S46" s="29"/>
      <c r="T46" s="29"/>
      <c r="U46" s="29"/>
      <c r="V46" s="29"/>
      <c r="W46" s="29"/>
      <c r="X46" s="29"/>
      <c r="Y46" s="29"/>
      <c r="AO46" s="29"/>
    </row>
    <row r="47" spans="1:41" ht="15.95" customHeight="1">
      <c r="C47" s="27" t="s">
        <v>606</v>
      </c>
      <c r="E47" s="36">
        <v>23754</v>
      </c>
      <c r="F47" s="36">
        <v>23754</v>
      </c>
      <c r="G47" s="36">
        <v>100000</v>
      </c>
      <c r="H47" s="36">
        <v>125000</v>
      </c>
      <c r="I47" s="29"/>
      <c r="J47" s="29"/>
      <c r="K47" s="29"/>
      <c r="L47" s="29"/>
      <c r="M47" s="29"/>
      <c r="N47" s="29"/>
      <c r="O47" s="29"/>
      <c r="P47" s="29"/>
      <c r="Q47" s="29"/>
      <c r="R47" s="29"/>
      <c r="S47" s="29"/>
      <c r="T47" s="29"/>
      <c r="U47" s="29"/>
      <c r="V47" s="29"/>
      <c r="W47" s="29"/>
      <c r="X47" s="29"/>
      <c r="Y47" s="29"/>
      <c r="AO47" s="29"/>
    </row>
    <row r="48" spans="1:41" ht="15.95" customHeight="1">
      <c r="C48" s="27" t="s">
        <v>242</v>
      </c>
      <c r="E48" s="36">
        <v>0</v>
      </c>
      <c r="F48" s="36">
        <v>6367</v>
      </c>
      <c r="G48" s="36">
        <v>7167</v>
      </c>
      <c r="H48" s="36">
        <v>7167</v>
      </c>
      <c r="I48" s="29"/>
      <c r="J48" s="29"/>
      <c r="K48" s="29"/>
      <c r="L48" s="29"/>
      <c r="M48" s="29"/>
      <c r="N48" s="29"/>
      <c r="O48" s="29"/>
      <c r="P48" s="29"/>
      <c r="Q48" s="29"/>
      <c r="R48" s="29"/>
      <c r="S48" s="29"/>
      <c r="T48" s="29"/>
      <c r="U48" s="29"/>
      <c r="V48" s="29"/>
      <c r="W48" s="29"/>
      <c r="X48" s="29"/>
      <c r="Y48" s="29"/>
      <c r="AO48" s="29"/>
    </row>
    <row r="49" spans="2:41" ht="15.95" customHeight="1">
      <c r="C49" s="27" t="s">
        <v>374</v>
      </c>
      <c r="E49" s="36">
        <v>40000</v>
      </c>
      <c r="F49" s="36">
        <v>40000</v>
      </c>
      <c r="G49" s="36">
        <v>40000</v>
      </c>
      <c r="H49" s="36">
        <v>40000</v>
      </c>
      <c r="I49" s="29"/>
      <c r="J49" s="29"/>
      <c r="K49" s="29"/>
      <c r="L49" s="29"/>
      <c r="M49" s="29"/>
      <c r="N49" s="29"/>
      <c r="O49" s="29"/>
      <c r="P49" s="29"/>
      <c r="Q49" s="29"/>
      <c r="R49" s="29"/>
      <c r="S49" s="29"/>
      <c r="T49" s="29"/>
      <c r="U49" s="29"/>
      <c r="V49" s="29"/>
      <c r="W49" s="29"/>
      <c r="X49" s="29"/>
      <c r="Y49" s="29"/>
      <c r="AO49" s="29"/>
    </row>
    <row r="50" spans="2:41" ht="15.95" customHeight="1">
      <c r="C50" s="27" t="s">
        <v>375</v>
      </c>
      <c r="E50" s="36">
        <v>18875</v>
      </c>
      <c r="F50" s="36">
        <v>33980</v>
      </c>
      <c r="G50" s="36">
        <v>40000</v>
      </c>
      <c r="H50" s="36">
        <v>50000</v>
      </c>
      <c r="I50" s="29"/>
      <c r="J50" s="29"/>
      <c r="K50" s="29"/>
      <c r="L50" s="29"/>
      <c r="M50" s="29"/>
      <c r="N50" s="29"/>
      <c r="O50" s="29"/>
      <c r="P50" s="29"/>
      <c r="Q50" s="29"/>
      <c r="R50" s="29"/>
      <c r="S50" s="29"/>
      <c r="T50" s="29"/>
      <c r="U50" s="29"/>
      <c r="V50" s="29"/>
      <c r="W50" s="29"/>
      <c r="X50" s="29"/>
      <c r="Y50" s="29"/>
      <c r="AO50" s="29"/>
    </row>
    <row r="51" spans="2:41" ht="15.95" customHeight="1">
      <c r="C51" s="27" t="s">
        <v>395</v>
      </c>
      <c r="E51" s="36">
        <v>0</v>
      </c>
      <c r="F51" s="36">
        <v>5400</v>
      </c>
      <c r="G51" s="36">
        <v>0</v>
      </c>
      <c r="H51" s="36"/>
      <c r="I51" s="29"/>
      <c r="J51" s="29"/>
      <c r="K51" s="29"/>
      <c r="L51" s="29"/>
      <c r="M51" s="29"/>
      <c r="N51" s="29"/>
      <c r="O51" s="29"/>
      <c r="P51" s="29"/>
      <c r="Q51" s="29"/>
      <c r="R51" s="29"/>
      <c r="S51" s="29"/>
      <c r="T51" s="29"/>
      <c r="U51" s="29"/>
      <c r="V51" s="29"/>
      <c r="W51" s="29"/>
      <c r="X51" s="29"/>
      <c r="Y51" s="29"/>
      <c r="AO51" s="29"/>
    </row>
    <row r="52" spans="2:41" ht="16.5" customHeight="1">
      <c r="C52" s="27" t="s">
        <v>196</v>
      </c>
      <c r="E52" s="36">
        <v>0</v>
      </c>
      <c r="F52" s="36">
        <v>360000</v>
      </c>
      <c r="G52" s="36">
        <v>360000</v>
      </c>
      <c r="H52" s="36">
        <v>400000</v>
      </c>
      <c r="I52" s="29"/>
      <c r="J52" s="29"/>
      <c r="K52" s="29"/>
      <c r="L52" s="29"/>
      <c r="M52" s="29"/>
      <c r="N52" s="29"/>
      <c r="O52" s="29"/>
      <c r="P52" s="29"/>
      <c r="Q52" s="29"/>
      <c r="R52" s="29"/>
      <c r="S52" s="29"/>
      <c r="T52" s="29"/>
      <c r="U52" s="29"/>
      <c r="V52" s="29"/>
      <c r="W52" s="29"/>
      <c r="X52" s="29"/>
      <c r="Y52" s="29"/>
      <c r="AO52" s="29"/>
    </row>
    <row r="53" spans="2:41" ht="15.95" customHeight="1">
      <c r="C53" s="27" t="s">
        <v>376</v>
      </c>
      <c r="E53" s="36">
        <v>1000</v>
      </c>
      <c r="F53" s="36">
        <v>6600</v>
      </c>
      <c r="G53" s="36">
        <v>0</v>
      </c>
      <c r="H53" s="36">
        <v>35000</v>
      </c>
      <c r="I53" s="29"/>
      <c r="J53" s="29"/>
      <c r="K53" s="29"/>
      <c r="L53" s="29"/>
      <c r="M53" s="29"/>
      <c r="N53" s="38"/>
      <c r="O53" s="29"/>
      <c r="P53" s="29"/>
      <c r="Q53" s="29"/>
      <c r="R53" s="29"/>
      <c r="S53" s="29"/>
      <c r="T53" s="29"/>
      <c r="U53" s="29"/>
      <c r="V53" s="29"/>
      <c r="W53" s="29"/>
      <c r="X53" s="29"/>
      <c r="Y53" s="29"/>
      <c r="AO53" s="29"/>
    </row>
    <row r="54" spans="2:41" ht="15.95" customHeight="1">
      <c r="C54" s="27" t="s">
        <v>278</v>
      </c>
      <c r="E54" s="36">
        <v>0</v>
      </c>
      <c r="F54" s="36">
        <v>40000</v>
      </c>
      <c r="G54" s="36">
        <v>60000</v>
      </c>
      <c r="H54" s="36">
        <v>66000</v>
      </c>
      <c r="I54" s="29"/>
      <c r="J54" s="29"/>
      <c r="K54" s="29"/>
      <c r="L54" s="29"/>
      <c r="M54" s="29"/>
      <c r="N54" s="38"/>
      <c r="O54" s="29"/>
      <c r="P54" s="29"/>
      <c r="Q54" s="29"/>
      <c r="R54" s="29"/>
      <c r="S54" s="29"/>
      <c r="T54" s="29"/>
      <c r="U54" s="29"/>
      <c r="V54" s="29"/>
      <c r="W54" s="29"/>
      <c r="X54" s="29"/>
      <c r="Y54" s="29"/>
      <c r="AO54" s="29"/>
    </row>
    <row r="55" spans="2:41" ht="15.95" customHeight="1">
      <c r="C55" s="27" t="s">
        <v>262</v>
      </c>
      <c r="E55" s="36">
        <v>0</v>
      </c>
      <c r="F55" s="36">
        <v>15000</v>
      </c>
      <c r="G55" s="36">
        <v>20000</v>
      </c>
      <c r="H55" s="36">
        <v>18000</v>
      </c>
      <c r="I55" s="29"/>
      <c r="J55" s="29"/>
      <c r="K55" s="29"/>
      <c r="L55" s="29"/>
      <c r="M55" s="29"/>
      <c r="N55" s="38"/>
      <c r="O55" s="29"/>
      <c r="P55" s="29"/>
      <c r="Q55" s="29"/>
      <c r="R55" s="29"/>
      <c r="S55" s="29"/>
      <c r="T55" s="29"/>
      <c r="U55" s="29"/>
      <c r="V55" s="29"/>
      <c r="W55" s="29"/>
      <c r="X55" s="29"/>
      <c r="Y55" s="29"/>
      <c r="AO55" s="29"/>
    </row>
    <row r="56" spans="2:41" ht="15.95" customHeight="1">
      <c r="B56" s="27" t="s">
        <v>673</v>
      </c>
      <c r="E56" s="36"/>
      <c r="F56" s="36"/>
      <c r="G56" s="36"/>
      <c r="H56" s="36"/>
      <c r="I56" s="29"/>
      <c r="J56" s="29"/>
      <c r="K56" s="29"/>
      <c r="L56" s="29"/>
      <c r="M56" s="29"/>
      <c r="N56" s="38"/>
      <c r="O56" s="29"/>
      <c r="P56" s="29"/>
      <c r="Q56" s="29"/>
      <c r="R56" s="29"/>
      <c r="S56" s="29"/>
      <c r="T56" s="29"/>
      <c r="U56" s="29"/>
      <c r="V56" s="29"/>
      <c r="W56" s="29"/>
      <c r="X56" s="29"/>
      <c r="Y56" s="29"/>
      <c r="AO56" s="29"/>
    </row>
    <row r="57" spans="2:41" ht="15.95" customHeight="1">
      <c r="C57" s="27" t="s">
        <v>277</v>
      </c>
      <c r="E57" s="36">
        <v>0</v>
      </c>
      <c r="F57" s="36">
        <v>0</v>
      </c>
      <c r="G57" s="36">
        <v>131200</v>
      </c>
      <c r="H57" s="36">
        <v>256200</v>
      </c>
      <c r="I57" s="29"/>
      <c r="J57" s="29"/>
      <c r="K57" s="29"/>
      <c r="L57" s="29"/>
      <c r="M57" s="29"/>
      <c r="N57" s="38"/>
      <c r="O57" s="29"/>
      <c r="P57" s="29"/>
      <c r="Q57" s="29"/>
      <c r="R57" s="29"/>
      <c r="S57" s="29"/>
      <c r="T57" s="29"/>
      <c r="U57" s="29"/>
      <c r="V57" s="29"/>
      <c r="W57" s="29"/>
      <c r="X57" s="29"/>
      <c r="Y57" s="29"/>
      <c r="AO57" s="29"/>
    </row>
    <row r="58" spans="2:41" ht="15.95" customHeight="1">
      <c r="C58" s="27" t="s">
        <v>426</v>
      </c>
      <c r="E58" s="36">
        <v>0</v>
      </c>
      <c r="F58" s="36">
        <v>0</v>
      </c>
      <c r="G58" s="36">
        <v>250000</v>
      </c>
      <c r="H58" s="36">
        <v>370300</v>
      </c>
      <c r="I58" s="29"/>
      <c r="J58" s="29"/>
      <c r="K58" s="29"/>
      <c r="L58" s="29"/>
      <c r="M58" s="29"/>
      <c r="N58" s="38"/>
      <c r="O58" s="29"/>
      <c r="P58" s="29"/>
      <c r="Q58" s="29"/>
      <c r="R58" s="29"/>
      <c r="S58" s="29"/>
      <c r="T58" s="29"/>
      <c r="U58" s="29"/>
      <c r="V58" s="29"/>
      <c r="W58" s="29"/>
      <c r="X58" s="29"/>
      <c r="Y58" s="29"/>
      <c r="AO58" s="29"/>
    </row>
    <row r="59" spans="2:41" ht="15.95" customHeight="1">
      <c r="C59" s="27" t="s">
        <v>427</v>
      </c>
      <c r="E59" s="36">
        <v>0</v>
      </c>
      <c r="F59" s="36">
        <v>0</v>
      </c>
      <c r="G59" s="36">
        <v>98500</v>
      </c>
      <c r="H59" s="36">
        <v>248040</v>
      </c>
      <c r="I59" s="29"/>
      <c r="J59" s="29"/>
      <c r="K59" s="29"/>
      <c r="L59" s="29"/>
      <c r="M59" s="29"/>
      <c r="N59" s="38"/>
      <c r="O59" s="29"/>
      <c r="P59" s="29"/>
      <c r="Q59" s="29"/>
      <c r="R59" s="29"/>
      <c r="S59" s="29"/>
      <c r="T59" s="29"/>
      <c r="U59" s="29"/>
      <c r="V59" s="29"/>
      <c r="W59" s="29"/>
      <c r="X59" s="29"/>
      <c r="Y59" s="29"/>
      <c r="AO59" s="29"/>
    </row>
    <row r="60" spans="2:41" ht="15.95" customHeight="1">
      <c r="C60" s="27" t="s">
        <v>428</v>
      </c>
      <c r="E60" s="36">
        <v>0</v>
      </c>
      <c r="F60" s="36">
        <v>0</v>
      </c>
      <c r="G60" s="36">
        <v>250000</v>
      </c>
      <c r="H60" s="36">
        <v>454410</v>
      </c>
      <c r="I60" s="29"/>
      <c r="J60" s="29"/>
      <c r="K60" s="29"/>
      <c r="L60" s="29"/>
      <c r="M60" s="29"/>
      <c r="N60" s="38"/>
      <c r="O60" s="29"/>
      <c r="P60" s="29"/>
      <c r="Q60" s="29"/>
      <c r="R60" s="29"/>
      <c r="S60" s="29"/>
      <c r="T60" s="29"/>
      <c r="U60" s="29"/>
      <c r="V60" s="29"/>
      <c r="W60" s="29"/>
      <c r="X60" s="29"/>
      <c r="Y60" s="29"/>
      <c r="AO60" s="29"/>
    </row>
    <row r="61" spans="2:41" ht="15.95" customHeight="1">
      <c r="C61" s="27" t="s">
        <v>429</v>
      </c>
      <c r="E61" s="36">
        <v>0</v>
      </c>
      <c r="F61" s="36">
        <v>0</v>
      </c>
      <c r="G61" s="36">
        <v>50000</v>
      </c>
      <c r="H61" s="36">
        <v>119700</v>
      </c>
      <c r="I61" s="29"/>
      <c r="J61" s="29"/>
      <c r="K61" s="29"/>
      <c r="L61" s="29"/>
      <c r="M61" s="29"/>
      <c r="N61" s="38"/>
      <c r="O61" s="29"/>
      <c r="P61" s="29"/>
      <c r="Q61" s="29"/>
      <c r="R61" s="29"/>
      <c r="S61" s="29"/>
      <c r="T61" s="29"/>
      <c r="U61" s="29"/>
      <c r="V61" s="29"/>
      <c r="W61" s="29"/>
      <c r="X61" s="29"/>
      <c r="Y61" s="29"/>
      <c r="AO61" s="29"/>
    </row>
    <row r="62" spans="2:41" ht="15.95" customHeight="1">
      <c r="C62" s="27" t="s">
        <v>498</v>
      </c>
      <c r="E62" s="36">
        <v>0</v>
      </c>
      <c r="F62" s="36">
        <v>0</v>
      </c>
      <c r="G62" s="36">
        <v>0</v>
      </c>
      <c r="H62" s="36">
        <v>409000</v>
      </c>
      <c r="I62" s="29"/>
      <c r="J62" s="29"/>
      <c r="K62" s="29"/>
      <c r="L62" s="29"/>
      <c r="M62" s="29"/>
      <c r="N62" s="38"/>
      <c r="O62" s="29"/>
      <c r="P62" s="29"/>
      <c r="Q62" s="29"/>
      <c r="R62" s="29"/>
      <c r="S62" s="29"/>
      <c r="T62" s="29"/>
      <c r="U62" s="29"/>
      <c r="V62" s="29"/>
      <c r="W62" s="29"/>
      <c r="X62" s="29"/>
      <c r="Y62" s="29"/>
      <c r="AO62" s="29"/>
    </row>
    <row r="63" spans="2:41" ht="15.95" customHeight="1">
      <c r="C63" s="27" t="s">
        <v>6</v>
      </c>
      <c r="E63" s="36">
        <v>0</v>
      </c>
      <c r="F63" s="36">
        <v>0</v>
      </c>
      <c r="G63" s="36">
        <v>0</v>
      </c>
      <c r="H63" s="36">
        <v>210000</v>
      </c>
      <c r="I63" s="29"/>
      <c r="J63" s="29"/>
      <c r="K63" s="29"/>
      <c r="L63" s="29"/>
      <c r="M63" s="29"/>
      <c r="N63" s="38"/>
      <c r="O63" s="29"/>
      <c r="P63" s="29"/>
      <c r="Q63" s="29"/>
      <c r="R63" s="29"/>
      <c r="S63" s="29"/>
      <c r="T63" s="29"/>
      <c r="U63" s="29"/>
      <c r="V63" s="29"/>
      <c r="W63" s="29"/>
      <c r="X63" s="29"/>
      <c r="Y63" s="29"/>
      <c r="AO63" s="29"/>
    </row>
    <row r="64" spans="2:41" ht="15.95" customHeight="1">
      <c r="B64" s="27" t="s">
        <v>674</v>
      </c>
      <c r="E64" s="39"/>
      <c r="F64" s="39"/>
      <c r="G64" s="39"/>
      <c r="H64" s="39"/>
      <c r="I64" s="29"/>
      <c r="J64" s="29"/>
      <c r="K64" s="29"/>
      <c r="L64" s="29"/>
      <c r="M64" s="29"/>
      <c r="N64" s="38"/>
      <c r="O64" s="29"/>
      <c r="P64" s="29"/>
      <c r="Q64" s="29"/>
      <c r="R64" s="29"/>
      <c r="S64" s="29"/>
      <c r="T64" s="29"/>
      <c r="U64" s="29"/>
      <c r="V64" s="29"/>
      <c r="W64" s="29"/>
      <c r="X64" s="29"/>
      <c r="Y64" s="29"/>
      <c r="AO64" s="29"/>
    </row>
    <row r="65" spans="1:41" ht="15.95" customHeight="1">
      <c r="C65" s="27" t="s">
        <v>675</v>
      </c>
      <c r="E65" s="36">
        <v>0</v>
      </c>
      <c r="F65" s="36">
        <v>0</v>
      </c>
      <c r="G65" s="36">
        <v>0</v>
      </c>
      <c r="H65" s="36">
        <v>169000</v>
      </c>
      <c r="I65" s="29"/>
      <c r="J65" s="29"/>
      <c r="K65" s="29"/>
      <c r="L65" s="29"/>
      <c r="M65" s="29"/>
      <c r="N65" s="38"/>
      <c r="O65" s="29"/>
      <c r="P65" s="29"/>
      <c r="Q65" s="29"/>
      <c r="R65" s="29"/>
      <c r="S65" s="29"/>
      <c r="T65" s="29"/>
      <c r="U65" s="29"/>
      <c r="V65" s="29"/>
      <c r="W65" s="29"/>
      <c r="X65" s="29"/>
      <c r="Y65" s="29"/>
      <c r="AO65" s="29"/>
    </row>
    <row r="66" spans="1:41" ht="15.95" customHeight="1">
      <c r="C66" s="27" t="s">
        <v>393</v>
      </c>
      <c r="E66" s="39">
        <v>0</v>
      </c>
      <c r="F66" s="39">
        <v>258900</v>
      </c>
      <c r="G66" s="39">
        <v>216000</v>
      </c>
      <c r="H66" s="39">
        <v>324000</v>
      </c>
      <c r="I66" s="29"/>
      <c r="J66" s="29"/>
      <c r="K66" s="29"/>
      <c r="L66" s="29"/>
      <c r="M66" s="29"/>
      <c r="N66" s="38"/>
      <c r="O66" s="29"/>
      <c r="P66" s="29"/>
      <c r="Q66" s="29"/>
      <c r="R66" s="29"/>
      <c r="S66" s="29"/>
      <c r="T66" s="29"/>
      <c r="U66" s="29"/>
      <c r="V66" s="29"/>
      <c r="W66" s="29"/>
      <c r="X66" s="29"/>
      <c r="Y66" s="29"/>
      <c r="AO66" s="29"/>
    </row>
    <row r="67" spans="1:41" ht="15.95" customHeight="1">
      <c r="A67" s="43" t="s">
        <v>352</v>
      </c>
      <c r="B67" s="43"/>
      <c r="C67" s="43"/>
      <c r="D67" s="43"/>
      <c r="E67" s="223">
        <f>SUM(E10:E66)</f>
        <v>187098820</v>
      </c>
      <c r="F67" s="223">
        <f>SUM(F10:F66)</f>
        <v>208684650</v>
      </c>
      <c r="G67" s="223">
        <f t="shared" ref="G67:H67" si="0">SUM(G10:G66)</f>
        <v>241232981</v>
      </c>
      <c r="H67" s="223">
        <f t="shared" si="0"/>
        <v>269130150</v>
      </c>
      <c r="I67" s="40"/>
    </row>
    <row r="68" spans="1:41" ht="14.1" customHeight="1">
      <c r="E68" s="35"/>
      <c r="F68" s="35"/>
      <c r="G68" s="35"/>
      <c r="H68" s="35"/>
    </row>
    <row r="69" spans="1:41" ht="15.95" customHeight="1">
      <c r="A69" s="43" t="s">
        <v>377</v>
      </c>
      <c r="B69" s="43"/>
      <c r="C69" s="43"/>
      <c r="D69" s="43"/>
      <c r="E69" s="223">
        <v>11500000</v>
      </c>
      <c r="F69" s="223">
        <v>6300000</v>
      </c>
      <c r="G69" s="223">
        <v>6300000</v>
      </c>
      <c r="H69" s="223">
        <v>6300000</v>
      </c>
    </row>
    <row r="70" spans="1:41" ht="14.1" customHeight="1">
      <c r="E70" s="35"/>
      <c r="F70" s="35"/>
      <c r="G70" s="35"/>
      <c r="H70" s="35"/>
    </row>
    <row r="71" spans="1:41" ht="14.1" customHeight="1">
      <c r="A71" s="43" t="s">
        <v>593</v>
      </c>
      <c r="B71" s="43"/>
      <c r="C71" s="43"/>
      <c r="D71" s="43"/>
      <c r="E71" s="223">
        <v>1860500</v>
      </c>
      <c r="F71" s="223">
        <v>3900000</v>
      </c>
      <c r="G71" s="223">
        <v>3900000</v>
      </c>
      <c r="H71" s="223">
        <v>4100000</v>
      </c>
    </row>
    <row r="72" spans="1:41" ht="14.1" customHeight="1">
      <c r="E72" s="35"/>
      <c r="F72" s="35"/>
      <c r="G72" s="35"/>
      <c r="H72" s="35"/>
    </row>
    <row r="73" spans="1:41" ht="15.95" customHeight="1">
      <c r="A73" s="27" t="s">
        <v>308</v>
      </c>
      <c r="E73" s="36"/>
      <c r="F73" s="36"/>
      <c r="G73" s="36"/>
      <c r="H73" s="36"/>
    </row>
    <row r="74" spans="1:41" ht="15.95" customHeight="1">
      <c r="B74" s="27" t="s">
        <v>353</v>
      </c>
      <c r="E74" s="36"/>
      <c r="F74" s="36"/>
      <c r="G74" s="36"/>
      <c r="H74" s="36"/>
    </row>
    <row r="75" spans="1:41" ht="15.95" customHeight="1">
      <c r="C75" s="27" t="s">
        <v>252</v>
      </c>
      <c r="E75" s="36">
        <v>10000</v>
      </c>
      <c r="F75" s="36">
        <v>0</v>
      </c>
      <c r="G75" s="36">
        <v>0</v>
      </c>
      <c r="H75" s="36">
        <v>9000</v>
      </c>
    </row>
    <row r="76" spans="1:41" ht="15.95" customHeight="1">
      <c r="C76" s="27" t="s">
        <v>146</v>
      </c>
      <c r="E76" s="36">
        <v>0</v>
      </c>
      <c r="F76" s="36">
        <v>0</v>
      </c>
      <c r="G76" s="36">
        <v>0</v>
      </c>
      <c r="H76" s="36">
        <v>40000</v>
      </c>
    </row>
    <row r="77" spans="1:41" ht="15.95" customHeight="1">
      <c r="A77" s="29"/>
      <c r="C77" s="27" t="s">
        <v>111</v>
      </c>
      <c r="E77" s="36">
        <v>50850</v>
      </c>
      <c r="F77" s="36">
        <v>57000</v>
      </c>
      <c r="G77" s="36">
        <v>57000</v>
      </c>
      <c r="H77" s="36">
        <v>50000</v>
      </c>
      <c r="I77" s="29"/>
      <c r="J77" s="29"/>
      <c r="K77" s="29"/>
      <c r="L77" s="29"/>
      <c r="M77" s="29"/>
      <c r="N77" s="29"/>
      <c r="O77" s="29"/>
      <c r="P77" s="29"/>
      <c r="Q77" s="29"/>
      <c r="R77" s="29"/>
      <c r="S77" s="29"/>
      <c r="T77" s="29"/>
      <c r="U77" s="29"/>
      <c r="V77" s="29"/>
      <c r="W77" s="29"/>
      <c r="X77" s="29"/>
      <c r="Y77" s="29"/>
      <c r="AO77" s="29"/>
    </row>
    <row r="78" spans="1:41" ht="15.95" customHeight="1">
      <c r="C78" s="42" t="s">
        <v>84</v>
      </c>
      <c r="E78" s="36">
        <v>0</v>
      </c>
      <c r="F78" s="36">
        <v>500</v>
      </c>
      <c r="G78" s="36">
        <v>0</v>
      </c>
      <c r="H78" s="36">
        <v>0</v>
      </c>
    </row>
    <row r="79" spans="1:41" ht="15.95" customHeight="1">
      <c r="C79" s="42" t="s">
        <v>265</v>
      </c>
      <c r="E79" s="36">
        <v>0</v>
      </c>
      <c r="F79" s="36">
        <v>15000</v>
      </c>
      <c r="G79" s="36">
        <v>7500</v>
      </c>
      <c r="H79" s="36">
        <v>18300</v>
      </c>
    </row>
    <row r="80" spans="1:41" ht="15.95" customHeight="1">
      <c r="C80" s="42" t="s">
        <v>389</v>
      </c>
      <c r="E80" s="36">
        <v>0</v>
      </c>
      <c r="F80" s="36">
        <v>11695</v>
      </c>
      <c r="G80" s="36">
        <v>2289</v>
      </c>
      <c r="H80" s="36">
        <v>2289</v>
      </c>
    </row>
    <row r="81" spans="1:41" ht="15.95" customHeight="1">
      <c r="C81" s="42" t="s">
        <v>435</v>
      </c>
      <c r="E81" s="36">
        <v>0</v>
      </c>
      <c r="F81" s="36">
        <v>0</v>
      </c>
      <c r="G81" s="36">
        <v>202</v>
      </c>
      <c r="H81" s="36">
        <v>0</v>
      </c>
    </row>
    <row r="82" spans="1:41" ht="15.95" customHeight="1">
      <c r="C82" s="27" t="s">
        <v>378</v>
      </c>
      <c r="E82" s="36">
        <v>23905</v>
      </c>
      <c r="F82" s="36">
        <v>0</v>
      </c>
      <c r="G82" s="36">
        <v>550</v>
      </c>
      <c r="H82" s="36">
        <v>0</v>
      </c>
      <c r="I82" s="29"/>
      <c r="J82" s="29"/>
      <c r="K82" s="29"/>
      <c r="L82" s="29"/>
      <c r="M82" s="29"/>
      <c r="N82" s="29"/>
      <c r="O82" s="29"/>
      <c r="P82" s="29"/>
      <c r="Q82" s="29"/>
      <c r="R82" s="29"/>
      <c r="S82" s="29"/>
      <c r="T82" s="29"/>
      <c r="U82" s="29"/>
      <c r="V82" s="29"/>
      <c r="W82" s="29"/>
      <c r="X82" s="29"/>
      <c r="Y82" s="29"/>
      <c r="AO82" s="29"/>
    </row>
    <row r="83" spans="1:41" ht="15.95" customHeight="1">
      <c r="A83" s="29"/>
      <c r="C83" s="27" t="s">
        <v>379</v>
      </c>
      <c r="E83" s="36">
        <v>26260</v>
      </c>
      <c r="F83" s="36">
        <v>115500</v>
      </c>
      <c r="G83" s="36">
        <v>79700</v>
      </c>
      <c r="H83" s="36">
        <v>5700</v>
      </c>
      <c r="I83" s="29"/>
      <c r="J83" s="29"/>
      <c r="K83" s="29"/>
      <c r="L83" s="29"/>
      <c r="M83" s="29"/>
      <c r="N83" s="29"/>
      <c r="O83" s="29"/>
      <c r="P83" s="29"/>
      <c r="Q83" s="29"/>
      <c r="R83" s="29"/>
      <c r="S83" s="29"/>
      <c r="T83" s="29"/>
      <c r="U83" s="29"/>
      <c r="V83" s="29"/>
      <c r="W83" s="29"/>
      <c r="X83" s="29"/>
      <c r="Y83" s="29"/>
      <c r="AO83" s="29"/>
    </row>
    <row r="84" spans="1:41" ht="15.95" customHeight="1">
      <c r="A84" s="29"/>
      <c r="C84" s="27" t="s">
        <v>380</v>
      </c>
      <c r="E84" s="36">
        <v>80000</v>
      </c>
      <c r="F84" s="36">
        <v>400000</v>
      </c>
      <c r="G84" s="36">
        <v>455000</v>
      </c>
      <c r="H84" s="36">
        <v>454000</v>
      </c>
      <c r="I84" s="29"/>
      <c r="J84" s="29"/>
      <c r="K84" s="29"/>
      <c r="L84" s="29"/>
      <c r="M84" s="29"/>
      <c r="N84" s="29"/>
      <c r="O84" s="29"/>
      <c r="P84" s="29"/>
      <c r="Q84" s="29"/>
      <c r="R84" s="29"/>
      <c r="S84" s="29"/>
      <c r="T84" s="29"/>
      <c r="U84" s="29"/>
      <c r="V84" s="29"/>
      <c r="W84" s="29"/>
      <c r="X84" s="29"/>
      <c r="Y84" s="29"/>
      <c r="AO84" s="29"/>
    </row>
    <row r="85" spans="1:41" ht="15.95" customHeight="1">
      <c r="C85" s="42" t="s">
        <v>239</v>
      </c>
      <c r="E85" s="36">
        <v>0</v>
      </c>
      <c r="F85" s="36">
        <v>91008</v>
      </c>
      <c r="G85" s="36">
        <v>2396</v>
      </c>
      <c r="H85" s="36">
        <v>2396</v>
      </c>
    </row>
    <row r="86" spans="1:41" ht="15.95" customHeight="1">
      <c r="C86" s="42" t="s">
        <v>396</v>
      </c>
      <c r="E86" s="36">
        <v>0</v>
      </c>
      <c r="F86" s="36">
        <v>14700</v>
      </c>
      <c r="G86" s="36">
        <v>14700</v>
      </c>
      <c r="H86" s="36">
        <v>12000</v>
      </c>
    </row>
    <row r="87" spans="1:41" ht="15.95" customHeight="1">
      <c r="C87" s="42" t="s">
        <v>72</v>
      </c>
      <c r="E87" s="36">
        <v>0</v>
      </c>
      <c r="F87" s="36">
        <v>10000</v>
      </c>
      <c r="G87" s="36">
        <v>0</v>
      </c>
      <c r="H87" s="36">
        <v>0</v>
      </c>
    </row>
    <row r="88" spans="1:41" ht="15.95" customHeight="1">
      <c r="C88" s="42" t="s">
        <v>434</v>
      </c>
      <c r="E88" s="36">
        <v>0</v>
      </c>
      <c r="F88" s="36">
        <v>0</v>
      </c>
      <c r="G88" s="36">
        <v>7958</v>
      </c>
      <c r="H88" s="36">
        <v>7958</v>
      </c>
    </row>
    <row r="89" spans="1:41" ht="15.95" customHeight="1">
      <c r="C89" s="27" t="s">
        <v>381</v>
      </c>
      <c r="E89" s="36">
        <v>123420</v>
      </c>
      <c r="F89" s="36">
        <v>100000</v>
      </c>
      <c r="G89" s="36">
        <v>100000</v>
      </c>
      <c r="H89" s="36">
        <v>100000</v>
      </c>
    </row>
    <row r="90" spans="1:41" ht="15.95" customHeight="1">
      <c r="C90" s="27" t="s">
        <v>679</v>
      </c>
      <c r="E90" s="36">
        <v>2484</v>
      </c>
      <c r="F90" s="36">
        <v>0</v>
      </c>
      <c r="G90" s="36">
        <v>0</v>
      </c>
      <c r="H90" s="36">
        <v>0</v>
      </c>
    </row>
    <row r="91" spans="1:41" ht="15.95" customHeight="1">
      <c r="C91" s="42" t="s">
        <v>253</v>
      </c>
      <c r="E91" s="36">
        <v>0</v>
      </c>
      <c r="F91" s="36">
        <v>9000</v>
      </c>
      <c r="G91" s="36">
        <v>9000</v>
      </c>
      <c r="H91" s="36">
        <v>9000</v>
      </c>
    </row>
    <row r="92" spans="1:41" ht="15.95" customHeight="1">
      <c r="C92" s="42" t="s">
        <v>234</v>
      </c>
      <c r="E92" s="36">
        <v>0</v>
      </c>
      <c r="F92" s="36">
        <v>0</v>
      </c>
      <c r="G92" s="36">
        <v>1865</v>
      </c>
      <c r="H92" s="36">
        <v>1865</v>
      </c>
    </row>
    <row r="93" spans="1:41" ht="15.95" customHeight="1">
      <c r="C93" s="27" t="s">
        <v>372</v>
      </c>
      <c r="E93" s="36">
        <v>0</v>
      </c>
      <c r="F93" s="36">
        <v>100000</v>
      </c>
      <c r="G93" s="36">
        <v>30000</v>
      </c>
      <c r="H93" s="36">
        <v>81075</v>
      </c>
    </row>
    <row r="94" spans="1:41" ht="15.95" customHeight="1">
      <c r="C94" s="27" t="s">
        <v>254</v>
      </c>
      <c r="E94" s="36">
        <v>12600</v>
      </c>
      <c r="F94" s="36">
        <v>12500</v>
      </c>
      <c r="G94" s="36">
        <v>12500</v>
      </c>
      <c r="H94" s="36">
        <v>12500</v>
      </c>
      <c r="I94" s="29"/>
      <c r="J94" s="29"/>
      <c r="K94" s="29"/>
      <c r="L94" s="29"/>
      <c r="M94" s="29"/>
      <c r="N94" s="29"/>
      <c r="O94" s="29"/>
      <c r="P94" s="29"/>
      <c r="Q94" s="29"/>
      <c r="R94" s="29"/>
      <c r="S94" s="29"/>
      <c r="T94" s="29"/>
      <c r="U94" s="29"/>
      <c r="V94" s="29"/>
      <c r="W94" s="29"/>
      <c r="X94" s="29"/>
      <c r="Y94" s="29"/>
      <c r="AO94" s="29"/>
    </row>
    <row r="95" spans="1:41" ht="15.95" customHeight="1">
      <c r="C95" s="42" t="s">
        <v>393</v>
      </c>
      <c r="E95" s="36">
        <v>0</v>
      </c>
      <c r="F95" s="36">
        <v>137500</v>
      </c>
      <c r="G95" s="36">
        <v>0</v>
      </c>
      <c r="H95" s="36">
        <v>0</v>
      </c>
    </row>
    <row r="96" spans="1:41" ht="15.95" customHeight="1">
      <c r="C96" s="42" t="s">
        <v>247</v>
      </c>
      <c r="E96" s="36">
        <v>0</v>
      </c>
      <c r="F96" s="36">
        <v>0</v>
      </c>
      <c r="G96" s="36">
        <v>2405</v>
      </c>
      <c r="H96" s="36">
        <v>2405</v>
      </c>
    </row>
    <row r="97" spans="3:41" ht="15.95" customHeight="1">
      <c r="C97" s="42" t="s">
        <v>241</v>
      </c>
      <c r="E97" s="36">
        <v>0</v>
      </c>
      <c r="F97" s="36">
        <v>17306</v>
      </c>
      <c r="G97" s="36">
        <v>0</v>
      </c>
      <c r="H97" s="36">
        <v>0</v>
      </c>
    </row>
    <row r="98" spans="3:41" ht="15.95" customHeight="1">
      <c r="C98" s="42" t="s">
        <v>437</v>
      </c>
      <c r="E98" s="36">
        <v>0</v>
      </c>
      <c r="F98" s="36">
        <v>0</v>
      </c>
      <c r="G98" s="36">
        <v>3000</v>
      </c>
      <c r="H98" s="36">
        <v>3000</v>
      </c>
    </row>
    <row r="99" spans="3:41" ht="15.95" customHeight="1">
      <c r="C99" s="42" t="s">
        <v>257</v>
      </c>
      <c r="E99" s="36">
        <v>13000</v>
      </c>
      <c r="F99" s="36">
        <v>0</v>
      </c>
      <c r="G99" s="36">
        <v>0</v>
      </c>
      <c r="H99" s="36">
        <v>0</v>
      </c>
    </row>
    <row r="100" spans="3:41" ht="15.95" customHeight="1">
      <c r="C100" s="27" t="s">
        <v>373</v>
      </c>
      <c r="E100" s="36">
        <v>69439</v>
      </c>
      <c r="F100" s="36">
        <v>8000</v>
      </c>
      <c r="G100" s="36">
        <v>70000</v>
      </c>
      <c r="H100" s="36">
        <v>70000</v>
      </c>
      <c r="I100" s="29"/>
      <c r="J100" s="29"/>
      <c r="K100" s="29"/>
      <c r="L100" s="29"/>
      <c r="M100" s="29"/>
      <c r="N100" s="29"/>
      <c r="O100" s="29"/>
      <c r="P100" s="29"/>
      <c r="Q100" s="29"/>
      <c r="R100" s="29"/>
      <c r="S100" s="29"/>
      <c r="T100" s="29"/>
      <c r="U100" s="29"/>
      <c r="V100" s="29"/>
      <c r="W100" s="29"/>
      <c r="X100" s="29"/>
      <c r="Y100" s="29"/>
      <c r="AO100" s="29"/>
    </row>
    <row r="101" spans="3:41" ht="15.95" customHeight="1">
      <c r="C101" s="27" t="s">
        <v>251</v>
      </c>
      <c r="E101" s="36">
        <v>0</v>
      </c>
      <c r="F101" s="36">
        <v>0</v>
      </c>
      <c r="G101" s="36">
        <v>167</v>
      </c>
      <c r="H101" s="36">
        <v>0</v>
      </c>
      <c r="I101" s="29"/>
      <c r="J101" s="29"/>
      <c r="K101" s="29"/>
      <c r="L101" s="29"/>
      <c r="M101" s="29"/>
      <c r="N101" s="29"/>
      <c r="O101" s="29"/>
      <c r="P101" s="29"/>
      <c r="Q101" s="29"/>
      <c r="R101" s="29"/>
      <c r="S101" s="29"/>
      <c r="T101" s="29"/>
      <c r="U101" s="29"/>
      <c r="V101" s="29"/>
      <c r="W101" s="29"/>
      <c r="X101" s="29"/>
      <c r="Y101" s="29"/>
      <c r="AO101" s="29"/>
    </row>
    <row r="102" spans="3:41" ht="15.95" customHeight="1">
      <c r="C102" s="27" t="s">
        <v>382</v>
      </c>
      <c r="E102" s="36">
        <v>92750</v>
      </c>
      <c r="F102" s="36">
        <v>92750</v>
      </c>
      <c r="G102" s="36">
        <v>92750</v>
      </c>
      <c r="H102" s="36">
        <v>92750</v>
      </c>
      <c r="I102" s="29"/>
      <c r="J102" s="29"/>
      <c r="K102" s="29"/>
      <c r="L102" s="29"/>
      <c r="M102" s="29"/>
      <c r="N102" s="29"/>
      <c r="O102" s="29"/>
      <c r="P102" s="29"/>
      <c r="Q102" s="29"/>
      <c r="R102" s="29"/>
      <c r="S102" s="29"/>
      <c r="T102" s="29"/>
      <c r="U102" s="29"/>
      <c r="V102" s="29"/>
      <c r="W102" s="29"/>
      <c r="X102" s="29"/>
      <c r="Y102" s="29"/>
      <c r="AO102" s="29"/>
    </row>
    <row r="103" spans="3:41" ht="15.95" customHeight="1">
      <c r="C103" s="42" t="s">
        <v>7</v>
      </c>
      <c r="E103" s="36">
        <v>0</v>
      </c>
      <c r="F103" s="36">
        <v>20000</v>
      </c>
      <c r="G103" s="36">
        <v>40000</v>
      </c>
      <c r="H103" s="36">
        <v>40000</v>
      </c>
    </row>
    <row r="104" spans="3:41" ht="15.95" customHeight="1">
      <c r="C104" s="42" t="s">
        <v>677</v>
      </c>
      <c r="E104" s="36">
        <v>0</v>
      </c>
      <c r="F104" s="36">
        <v>0</v>
      </c>
      <c r="G104" s="36">
        <v>0</v>
      </c>
      <c r="H104" s="36">
        <v>10000</v>
      </c>
    </row>
    <row r="105" spans="3:41" ht="15.95" customHeight="1">
      <c r="C105" s="27" t="s">
        <v>256</v>
      </c>
      <c r="E105" s="36">
        <v>26500</v>
      </c>
      <c r="F105" s="36">
        <v>26500</v>
      </c>
      <c r="G105" s="36">
        <v>26500</v>
      </c>
      <c r="H105" s="36">
        <v>26500</v>
      </c>
    </row>
    <row r="106" spans="3:41" ht="15.95" customHeight="1">
      <c r="C106" s="42" t="s">
        <v>390</v>
      </c>
      <c r="E106" s="36">
        <v>0</v>
      </c>
      <c r="F106" s="36">
        <v>42407</v>
      </c>
      <c r="G106" s="36">
        <v>48031</v>
      </c>
      <c r="H106" s="36">
        <v>48031</v>
      </c>
    </row>
    <row r="107" spans="3:41" ht="15.95" customHeight="1">
      <c r="C107" s="42" t="s">
        <v>431</v>
      </c>
      <c r="E107" s="36">
        <v>0</v>
      </c>
      <c r="F107" s="36">
        <v>0</v>
      </c>
      <c r="G107" s="36">
        <v>798</v>
      </c>
      <c r="H107" s="36">
        <v>798</v>
      </c>
    </row>
    <row r="108" spans="3:41" ht="15.95" customHeight="1">
      <c r="C108" s="42" t="s">
        <v>263</v>
      </c>
      <c r="E108" s="36">
        <v>0</v>
      </c>
      <c r="F108" s="36">
        <v>21000</v>
      </c>
      <c r="G108" s="36">
        <v>35000</v>
      </c>
      <c r="H108" s="36">
        <v>30140</v>
      </c>
    </row>
    <row r="109" spans="3:41" ht="15.95" customHeight="1">
      <c r="C109" s="42" t="s">
        <v>277</v>
      </c>
      <c r="E109" s="36">
        <v>0</v>
      </c>
      <c r="F109" s="36">
        <v>0</v>
      </c>
      <c r="G109" s="36">
        <v>7500</v>
      </c>
      <c r="H109" s="36">
        <v>17700</v>
      </c>
    </row>
    <row r="110" spans="3:41" ht="15.95" customHeight="1">
      <c r="C110" s="42" t="s">
        <v>436</v>
      </c>
      <c r="E110" s="36">
        <v>0</v>
      </c>
      <c r="F110" s="36">
        <v>0</v>
      </c>
      <c r="G110" s="36">
        <v>1480</v>
      </c>
      <c r="H110" s="36">
        <v>1480</v>
      </c>
    </row>
    <row r="111" spans="3:41" ht="15.95" customHeight="1">
      <c r="C111" s="42" t="s">
        <v>244</v>
      </c>
      <c r="E111" s="36">
        <v>0</v>
      </c>
      <c r="F111" s="36">
        <v>0</v>
      </c>
      <c r="G111" s="36">
        <v>25</v>
      </c>
      <c r="H111" s="36">
        <v>0</v>
      </c>
    </row>
    <row r="112" spans="3:41" ht="15.95" customHeight="1">
      <c r="C112" s="42" t="s">
        <v>243</v>
      </c>
      <c r="E112" s="36">
        <v>0</v>
      </c>
      <c r="F112" s="36">
        <v>0</v>
      </c>
      <c r="G112" s="36">
        <v>41350</v>
      </c>
      <c r="H112" s="36">
        <v>41350</v>
      </c>
    </row>
    <row r="113" spans="2:8" ht="15.95" customHeight="1">
      <c r="C113" s="42" t="s">
        <v>249</v>
      </c>
      <c r="E113" s="36">
        <v>0</v>
      </c>
      <c r="F113" s="36">
        <v>0</v>
      </c>
      <c r="G113" s="36">
        <v>259</v>
      </c>
      <c r="H113" s="36">
        <v>259</v>
      </c>
    </row>
    <row r="114" spans="2:8" ht="15.95" customHeight="1">
      <c r="C114" s="42" t="s">
        <v>245</v>
      </c>
      <c r="E114" s="36">
        <v>0</v>
      </c>
      <c r="F114" s="36">
        <v>13546</v>
      </c>
      <c r="G114" s="36">
        <v>14000</v>
      </c>
      <c r="H114" s="36">
        <v>14000</v>
      </c>
    </row>
    <row r="115" spans="2:8" ht="15.95" customHeight="1">
      <c r="C115" s="42" t="s">
        <v>676</v>
      </c>
      <c r="E115" s="36">
        <v>0</v>
      </c>
      <c r="F115" s="36">
        <v>0</v>
      </c>
      <c r="G115" s="36">
        <v>0</v>
      </c>
      <c r="H115" s="36">
        <v>79670</v>
      </c>
    </row>
    <row r="116" spans="2:8" ht="15.95" customHeight="1">
      <c r="C116" s="42" t="s">
        <v>250</v>
      </c>
      <c r="E116" s="36">
        <v>0</v>
      </c>
      <c r="F116" s="36">
        <v>7040</v>
      </c>
      <c r="G116" s="36">
        <v>272</v>
      </c>
      <c r="H116" s="36">
        <v>272</v>
      </c>
    </row>
    <row r="117" spans="2:8" ht="15.95" customHeight="1">
      <c r="C117" s="42" t="s">
        <v>278</v>
      </c>
      <c r="E117" s="36">
        <v>0</v>
      </c>
      <c r="F117" s="36">
        <v>0</v>
      </c>
      <c r="G117" s="36">
        <v>5000</v>
      </c>
      <c r="H117" s="36">
        <v>5000</v>
      </c>
    </row>
    <row r="118" spans="2:8" ht="15.95" customHeight="1">
      <c r="C118" s="42" t="s">
        <v>262</v>
      </c>
      <c r="E118" s="36">
        <v>0</v>
      </c>
      <c r="F118" s="36">
        <v>0</v>
      </c>
      <c r="G118" s="36">
        <v>0</v>
      </c>
      <c r="H118" s="36">
        <v>3000</v>
      </c>
    </row>
    <row r="119" spans="2:8" ht="15.95" customHeight="1">
      <c r="C119" s="27" t="s">
        <v>63</v>
      </c>
      <c r="E119" s="36">
        <v>391841</v>
      </c>
      <c r="F119" s="36">
        <v>391841</v>
      </c>
      <c r="G119" s="36">
        <v>391841</v>
      </c>
      <c r="H119" s="36">
        <v>391841</v>
      </c>
    </row>
    <row r="120" spans="2:8" ht="15.95" customHeight="1">
      <c r="C120" s="27" t="s">
        <v>397</v>
      </c>
      <c r="E120" s="36">
        <v>0</v>
      </c>
      <c r="F120" s="36">
        <v>20450</v>
      </c>
      <c r="G120" s="36">
        <v>0</v>
      </c>
      <c r="H120" s="36">
        <v>0</v>
      </c>
    </row>
    <row r="121" spans="2:8" ht="15.95" customHeight="1">
      <c r="C121" s="42" t="s">
        <v>69</v>
      </c>
      <c r="E121" s="34">
        <v>0</v>
      </c>
      <c r="F121" s="34">
        <v>141972</v>
      </c>
      <c r="G121" s="34">
        <v>124302</v>
      </c>
      <c r="H121" s="34">
        <v>124302</v>
      </c>
    </row>
    <row r="122" spans="2:8" ht="15.95" customHeight="1">
      <c r="B122" s="27" t="s">
        <v>383</v>
      </c>
      <c r="E122" s="34">
        <f>SUM(E75:E121)</f>
        <v>923049</v>
      </c>
      <c r="F122" s="34">
        <f>SUM(F75:F121)</f>
        <v>1877215</v>
      </c>
      <c r="G122" s="34">
        <f t="shared" ref="G122:H122" si="1">SUM(G75:G121)</f>
        <v>1685340</v>
      </c>
      <c r="H122" s="34">
        <f t="shared" si="1"/>
        <v>1808581</v>
      </c>
    </row>
    <row r="123" spans="2:8" ht="15.95" customHeight="1">
      <c r="E123" s="34"/>
      <c r="F123" s="34"/>
      <c r="G123" s="34"/>
      <c r="H123" s="34"/>
    </row>
    <row r="124" spans="2:8" ht="15.95" customHeight="1">
      <c r="B124" s="27" t="s">
        <v>204</v>
      </c>
      <c r="E124" s="34"/>
      <c r="F124" s="34"/>
      <c r="G124" s="34"/>
      <c r="H124" s="34"/>
    </row>
    <row r="125" spans="2:8" ht="15.95" customHeight="1">
      <c r="C125" s="27" t="s">
        <v>31</v>
      </c>
      <c r="E125" s="34">
        <v>400000</v>
      </c>
      <c r="F125" s="34">
        <v>0</v>
      </c>
      <c r="G125" s="34">
        <v>0</v>
      </c>
      <c r="H125" s="34">
        <v>0</v>
      </c>
    </row>
    <row r="126" spans="2:8" ht="15.95" customHeight="1">
      <c r="B126" s="27" t="s">
        <v>680</v>
      </c>
      <c r="E126" s="34">
        <f>SUM(E125)</f>
        <v>400000</v>
      </c>
      <c r="F126" s="34">
        <f>SUM(F125)</f>
        <v>0</v>
      </c>
      <c r="G126" s="34">
        <f>SUM(G125)</f>
        <v>0</v>
      </c>
      <c r="H126" s="34">
        <f>SUM(H125)</f>
        <v>0</v>
      </c>
    </row>
    <row r="127" spans="2:8">
      <c r="E127" s="28"/>
      <c r="H127" s="28"/>
    </row>
    <row r="128" spans="2:8" ht="15.95" customHeight="1">
      <c r="B128" s="27" t="s">
        <v>407</v>
      </c>
      <c r="E128" s="36"/>
      <c r="F128" s="36"/>
      <c r="G128" s="36"/>
      <c r="H128" s="36"/>
    </row>
    <row r="129" spans="1:25" ht="15.95" customHeight="1">
      <c r="C129" s="27" t="s">
        <v>148</v>
      </c>
      <c r="E129" s="36">
        <v>0</v>
      </c>
      <c r="F129" s="36">
        <v>1000</v>
      </c>
      <c r="G129" s="36">
        <v>1500</v>
      </c>
      <c r="H129" s="36">
        <v>1215</v>
      </c>
    </row>
    <row r="130" spans="1:25" ht="15.95" customHeight="1">
      <c r="C130" s="27" t="s">
        <v>97</v>
      </c>
      <c r="E130" s="36">
        <v>0</v>
      </c>
      <c r="F130" s="36">
        <v>50000</v>
      </c>
      <c r="G130" s="36">
        <v>45000</v>
      </c>
      <c r="H130" s="36">
        <v>35000</v>
      </c>
    </row>
    <row r="131" spans="1:25" ht="15.95" customHeight="1">
      <c r="C131" s="27" t="s">
        <v>355</v>
      </c>
      <c r="E131" s="36">
        <v>0</v>
      </c>
      <c r="F131" s="36">
        <v>25000</v>
      </c>
      <c r="G131" s="36">
        <v>25000</v>
      </c>
      <c r="H131" s="36">
        <v>25000</v>
      </c>
    </row>
    <row r="132" spans="1:25" ht="15.95" customHeight="1">
      <c r="C132" s="27" t="s">
        <v>119</v>
      </c>
      <c r="E132" s="36">
        <v>0</v>
      </c>
      <c r="F132" s="36">
        <v>25000</v>
      </c>
      <c r="G132" s="36">
        <v>25000</v>
      </c>
      <c r="H132" s="36">
        <v>21000</v>
      </c>
    </row>
    <row r="133" spans="1:25" ht="15.95" customHeight="1">
      <c r="C133" s="27" t="s">
        <v>354</v>
      </c>
      <c r="E133" s="39">
        <v>0</v>
      </c>
      <c r="F133" s="39">
        <v>52500</v>
      </c>
      <c r="G133" s="39">
        <v>63000</v>
      </c>
      <c r="H133" s="39">
        <v>80000</v>
      </c>
    </row>
    <row r="134" spans="1:25" ht="15.95" customHeight="1">
      <c r="B134" s="27" t="s">
        <v>398</v>
      </c>
      <c r="E134" s="34">
        <f>SUM(E129:E133)</f>
        <v>0</v>
      </c>
      <c r="F134" s="34">
        <f>SUM(F129:F133)</f>
        <v>153500</v>
      </c>
      <c r="G134" s="34">
        <f>SUM(G129:G133)</f>
        <v>159500</v>
      </c>
      <c r="H134" s="34">
        <f>SUM(H129:H133)</f>
        <v>162215</v>
      </c>
    </row>
    <row r="135" spans="1:25" ht="12" customHeight="1">
      <c r="E135" s="36"/>
      <c r="F135" s="36"/>
      <c r="G135" s="36"/>
      <c r="H135" s="36"/>
    </row>
    <row r="136" spans="1:25" ht="15.95" customHeight="1">
      <c r="C136" s="27" t="s">
        <v>384</v>
      </c>
      <c r="E136" s="36">
        <v>275000</v>
      </c>
      <c r="F136" s="36">
        <v>275000</v>
      </c>
      <c r="G136" s="36">
        <v>275000</v>
      </c>
      <c r="H136" s="36">
        <v>275000</v>
      </c>
    </row>
    <row r="137" spans="1:25" ht="15.95" customHeight="1">
      <c r="C137" s="27" t="s">
        <v>385</v>
      </c>
      <c r="E137" s="36">
        <v>500000</v>
      </c>
      <c r="F137" s="36">
        <v>500000</v>
      </c>
      <c r="G137" s="36">
        <v>500000</v>
      </c>
      <c r="H137" s="36">
        <v>500000</v>
      </c>
    </row>
    <row r="138" spans="1:25" ht="15.95" customHeight="1">
      <c r="C138" s="27" t="s">
        <v>662</v>
      </c>
      <c r="E138" s="34">
        <v>67351</v>
      </c>
      <c r="F138" s="34">
        <v>67335</v>
      </c>
      <c r="G138" s="34">
        <v>67349</v>
      </c>
      <c r="H138" s="34">
        <v>67404</v>
      </c>
    </row>
    <row r="139" spans="1:25" ht="9" customHeight="1">
      <c r="E139" s="35"/>
      <c r="F139" s="35"/>
      <c r="G139" s="35"/>
      <c r="H139" s="35"/>
    </row>
    <row r="140" spans="1:25" ht="15.95" customHeight="1">
      <c r="A140" s="43"/>
      <c r="B140" s="43" t="s">
        <v>386</v>
      </c>
      <c r="C140" s="43"/>
      <c r="D140" s="43"/>
      <c r="E140" s="223">
        <f>E136+E137+E138++E134+E122+E126</f>
        <v>2165400</v>
      </c>
      <c r="F140" s="223">
        <f>F136+F137+F138++F134+F122+F126</f>
        <v>2873050</v>
      </c>
      <c r="G140" s="223">
        <f t="shared" ref="G140:H140" si="2">G136+G137+G138++G134+G122+G126</f>
        <v>2687189</v>
      </c>
      <c r="H140" s="223">
        <f t="shared" si="2"/>
        <v>2813200</v>
      </c>
    </row>
    <row r="141" spans="1:25" ht="7.9" customHeight="1">
      <c r="E141" s="35"/>
      <c r="F141" s="35"/>
      <c r="G141" s="35"/>
      <c r="H141" s="35"/>
    </row>
    <row r="142" spans="1:25" ht="15.95" customHeight="1">
      <c r="A142" s="43" t="s">
        <v>663</v>
      </c>
      <c r="B142" s="43"/>
      <c r="C142" s="43"/>
      <c r="D142" s="43"/>
      <c r="E142" s="44">
        <f>E7+E67+E69+E71+E140</f>
        <v>307263520</v>
      </c>
      <c r="F142" s="44">
        <f>F7+F67+F69+F71+F140</f>
        <v>325172500</v>
      </c>
      <c r="G142" s="44">
        <f>G7+G67+G69+G71+G140</f>
        <v>358405470</v>
      </c>
      <c r="H142" s="44">
        <f>H7+H67+H69+H71+H140</f>
        <v>375964850</v>
      </c>
      <c r="I142" s="41"/>
    </row>
    <row r="143" spans="1:25">
      <c r="E143" s="28"/>
      <c r="H143" s="28"/>
    </row>
    <row r="144" spans="1:25">
      <c r="E144" s="28"/>
      <c r="H144" s="28"/>
      <c r="W144" s="29"/>
      <c r="X144" s="29"/>
      <c r="Y144" s="29"/>
    </row>
    <row r="145" spans="5:25">
      <c r="W145" s="29"/>
      <c r="X145" s="29"/>
      <c r="Y145" s="29"/>
    </row>
    <row r="146" spans="5:25">
      <c r="E146" s="40"/>
      <c r="F146" s="40"/>
      <c r="G146" s="40"/>
      <c r="H146" s="40"/>
      <c r="W146" s="29"/>
      <c r="X146" s="29"/>
      <c r="Y146" s="29"/>
    </row>
    <row r="147" spans="5:25">
      <c r="W147" s="29"/>
      <c r="X147" s="29"/>
      <c r="Y147" s="29"/>
    </row>
    <row r="148" spans="5:25">
      <c r="W148" s="29"/>
      <c r="X148" s="29"/>
      <c r="Y148" s="29"/>
    </row>
    <row r="149" spans="5:25">
      <c r="W149" s="29"/>
      <c r="X149" s="29"/>
      <c r="Y149" s="29"/>
    </row>
    <row r="150" spans="5:25">
      <c r="W150" s="29"/>
      <c r="X150" s="29"/>
      <c r="Y150" s="29"/>
    </row>
    <row r="151" spans="5:25">
      <c r="W151" s="29"/>
      <c r="X151" s="29"/>
      <c r="Y151" s="29"/>
    </row>
    <row r="152" spans="5:25">
      <c r="W152" s="29"/>
      <c r="X152" s="29"/>
      <c r="Y152" s="29"/>
    </row>
    <row r="153" spans="5:25">
      <c r="W153" s="29"/>
      <c r="X153" s="29"/>
      <c r="Y153" s="29"/>
    </row>
    <row r="154" spans="5:25">
      <c r="W154" s="29"/>
      <c r="X154" s="29"/>
      <c r="Y154" s="29"/>
    </row>
    <row r="155" spans="5:25">
      <c r="W155" s="29"/>
      <c r="X155" s="29"/>
      <c r="Y155" s="29"/>
    </row>
    <row r="156" spans="5:25">
      <c r="W156" s="29"/>
      <c r="X156" s="29"/>
      <c r="Y156" s="29"/>
    </row>
    <row r="157" spans="5:25">
      <c r="W157" s="29"/>
      <c r="X157" s="29"/>
      <c r="Y157" s="29"/>
    </row>
    <row r="158" spans="5:25">
      <c r="W158" s="29"/>
      <c r="X158" s="29"/>
      <c r="Y158" s="29"/>
    </row>
    <row r="163" spans="23:25">
      <c r="W163" s="29"/>
      <c r="X163" s="29"/>
      <c r="Y163" s="29"/>
    </row>
    <row r="164" spans="23:25">
      <c r="W164" s="29"/>
      <c r="X164" s="29"/>
      <c r="Y164" s="29"/>
    </row>
    <row r="165" spans="23:25">
      <c r="W165" s="29"/>
      <c r="X165" s="29"/>
      <c r="Y165" s="29"/>
    </row>
    <row r="166" spans="23:25">
      <c r="W166" s="29"/>
      <c r="X166" s="29"/>
      <c r="Y166" s="29"/>
    </row>
    <row r="167" spans="23:25">
      <c r="W167" s="29"/>
      <c r="X167" s="29"/>
      <c r="Y167" s="29"/>
    </row>
    <row r="168" spans="23:25">
      <c r="W168" s="29"/>
      <c r="X168" s="29"/>
      <c r="Y168" s="29"/>
    </row>
    <row r="169" spans="23:25">
      <c r="W169" s="29"/>
      <c r="X169" s="29"/>
      <c r="Y169" s="29"/>
    </row>
    <row r="170" spans="23:25">
      <c r="W170" s="29"/>
      <c r="X170" s="29"/>
      <c r="Y170" s="29"/>
    </row>
    <row r="171" spans="23:25">
      <c r="W171" s="29"/>
      <c r="X171" s="29"/>
      <c r="Y171" s="29"/>
    </row>
    <row r="173" spans="23:25">
      <c r="W173" s="29"/>
      <c r="X173" s="29"/>
      <c r="Y173" s="29"/>
    </row>
    <row r="174" spans="23:25">
      <c r="W174" s="29"/>
      <c r="X174" s="29"/>
      <c r="Y174" s="29"/>
    </row>
    <row r="175" spans="23:25">
      <c r="W175" s="29"/>
      <c r="X175" s="29"/>
      <c r="Y175" s="29"/>
    </row>
    <row r="176" spans="23:25">
      <c r="W176" s="29"/>
      <c r="X176" s="29"/>
      <c r="Y176" s="29"/>
    </row>
    <row r="177" spans="23:25">
      <c r="W177" s="29"/>
      <c r="X177" s="29"/>
      <c r="Y177" s="29"/>
    </row>
    <row r="178" spans="23:25">
      <c r="W178" s="29"/>
      <c r="X178" s="29"/>
      <c r="Y178" s="29"/>
    </row>
    <row r="179" spans="23:25">
      <c r="W179" s="29"/>
      <c r="X179" s="29"/>
      <c r="Y179" s="29"/>
    </row>
    <row r="180" spans="23:25">
      <c r="W180" s="29"/>
      <c r="X180" s="29"/>
      <c r="Y180" s="29"/>
    </row>
    <row r="181" spans="23:25">
      <c r="W181" s="29"/>
      <c r="X181" s="29"/>
      <c r="Y181" s="29"/>
    </row>
    <row r="182" spans="23:25">
      <c r="W182" s="29"/>
      <c r="X182" s="29"/>
      <c r="Y182" s="29"/>
    </row>
    <row r="183" spans="23:25">
      <c r="W183" s="29"/>
      <c r="X183" s="29"/>
      <c r="Y183" s="29"/>
    </row>
    <row r="184" spans="23:25">
      <c r="W184" s="29"/>
      <c r="X184" s="29"/>
      <c r="Y184" s="29"/>
    </row>
    <row r="185" spans="23:25">
      <c r="W185" s="29"/>
      <c r="X185" s="29"/>
      <c r="Y185" s="29"/>
    </row>
    <row r="186" spans="23:25">
      <c r="W186" s="29"/>
      <c r="X186" s="29"/>
      <c r="Y186" s="29"/>
    </row>
    <row r="187" spans="23:25">
      <c r="W187" s="29"/>
      <c r="X187" s="29"/>
      <c r="Y187" s="29"/>
    </row>
    <row r="188" spans="23:25">
      <c r="W188" s="29"/>
      <c r="X188" s="29"/>
      <c r="Y188" s="29"/>
    </row>
    <row r="189" spans="23:25">
      <c r="W189" s="29"/>
      <c r="X189" s="29"/>
      <c r="Y189" s="29"/>
    </row>
    <row r="190" spans="23:25">
      <c r="W190" s="29"/>
      <c r="X190" s="29"/>
      <c r="Y190" s="29"/>
    </row>
    <row r="191" spans="23:25">
      <c r="W191" s="29"/>
      <c r="X191" s="29"/>
      <c r="Y191" s="29"/>
    </row>
    <row r="192" spans="23:25">
      <c r="W192" s="29"/>
      <c r="X192" s="29"/>
      <c r="Y192" s="29"/>
    </row>
    <row r="193" spans="1:25">
      <c r="W193" s="29"/>
      <c r="X193" s="29"/>
      <c r="Y193" s="29"/>
    </row>
    <row r="194" spans="1:25">
      <c r="W194" s="29"/>
      <c r="X194" s="29"/>
      <c r="Y194" s="29"/>
    </row>
    <row r="195" spans="1:25">
      <c r="W195" s="29"/>
      <c r="X195" s="29"/>
      <c r="Y195" s="29"/>
    </row>
    <row r="196" spans="1:25">
      <c r="W196" s="29"/>
      <c r="X196" s="29"/>
      <c r="Y196" s="29"/>
    </row>
    <row r="197" spans="1:25">
      <c r="W197" s="29"/>
      <c r="X197" s="29"/>
      <c r="Y197" s="29"/>
    </row>
    <row r="198" spans="1:25">
      <c r="W198" s="29"/>
      <c r="X198" s="29"/>
      <c r="Y198" s="29"/>
    </row>
    <row r="199" spans="1:25">
      <c r="W199" s="29"/>
      <c r="X199" s="29"/>
      <c r="Y199" s="29"/>
    </row>
    <row r="200" spans="1:25">
      <c r="W200" s="29"/>
      <c r="X200" s="29"/>
      <c r="Y200" s="29"/>
    </row>
    <row r="201" spans="1:25">
      <c r="W201" s="29"/>
      <c r="X201" s="29"/>
      <c r="Y201" s="29"/>
    </row>
    <row r="202" spans="1:25">
      <c r="F202" s="36"/>
      <c r="G202" s="36"/>
      <c r="H202" s="29"/>
      <c r="I202" s="29"/>
      <c r="J202" s="29"/>
      <c r="K202" s="29"/>
      <c r="L202" s="29"/>
      <c r="M202" s="29"/>
      <c r="N202" s="29"/>
      <c r="O202" s="29"/>
      <c r="P202" s="29"/>
      <c r="Q202" s="29"/>
      <c r="R202" s="29"/>
      <c r="S202" s="29"/>
      <c r="T202" s="29"/>
      <c r="U202" s="29"/>
      <c r="V202" s="29"/>
      <c r="W202" s="29"/>
      <c r="X202" s="29"/>
      <c r="Y202" s="29"/>
    </row>
    <row r="203" spans="1:25">
      <c r="F203" s="36"/>
      <c r="G203" s="36"/>
      <c r="H203" s="29"/>
      <c r="I203" s="29"/>
      <c r="J203" s="29"/>
      <c r="K203" s="29"/>
      <c r="L203" s="29"/>
      <c r="M203" s="29"/>
      <c r="N203" s="29"/>
      <c r="O203" s="29"/>
      <c r="P203" s="29"/>
      <c r="Q203" s="29"/>
      <c r="R203" s="29"/>
      <c r="S203" s="29"/>
      <c r="T203" s="29"/>
      <c r="U203" s="29"/>
      <c r="V203" s="29"/>
      <c r="W203" s="29"/>
      <c r="X203" s="29"/>
      <c r="Y203" s="29"/>
    </row>
    <row r="204" spans="1:25">
      <c r="F204" s="36"/>
      <c r="G204" s="36"/>
      <c r="H204" s="29"/>
      <c r="I204" s="29"/>
      <c r="J204" s="29"/>
      <c r="K204" s="29"/>
      <c r="L204" s="29"/>
      <c r="M204" s="29"/>
      <c r="N204" s="29"/>
      <c r="O204" s="29"/>
      <c r="P204" s="29"/>
      <c r="Q204" s="29"/>
      <c r="R204" s="29"/>
      <c r="S204" s="29"/>
      <c r="T204" s="29"/>
      <c r="U204" s="29"/>
      <c r="V204" s="29"/>
      <c r="W204" s="29"/>
      <c r="X204" s="29"/>
      <c r="Y204" s="29"/>
    </row>
    <row r="205" spans="1:25">
      <c r="A205" s="29"/>
      <c r="F205" s="36"/>
      <c r="G205" s="36"/>
      <c r="H205" s="29"/>
      <c r="I205" s="29"/>
      <c r="J205" s="29"/>
      <c r="K205" s="29"/>
      <c r="L205" s="29"/>
      <c r="M205" s="29"/>
      <c r="N205" s="29"/>
      <c r="O205" s="29"/>
      <c r="P205" s="29"/>
      <c r="Q205" s="29"/>
      <c r="R205" s="29"/>
      <c r="S205" s="29"/>
      <c r="T205" s="29"/>
      <c r="U205" s="29"/>
      <c r="V205" s="29"/>
      <c r="W205" s="29"/>
      <c r="X205" s="29"/>
      <c r="Y205" s="29"/>
    </row>
    <row r="206" spans="1:25">
      <c r="A206" s="29"/>
      <c r="F206" s="36"/>
      <c r="G206" s="36"/>
      <c r="H206" s="29"/>
      <c r="I206" s="29"/>
      <c r="J206" s="29"/>
      <c r="K206" s="29"/>
      <c r="L206" s="29"/>
      <c r="M206" s="29"/>
      <c r="N206" s="29"/>
      <c r="O206" s="29"/>
      <c r="P206" s="29"/>
      <c r="Q206" s="29"/>
      <c r="R206" s="29"/>
      <c r="S206" s="29"/>
      <c r="T206" s="29"/>
      <c r="U206" s="29"/>
      <c r="V206" s="29"/>
      <c r="W206" s="29"/>
      <c r="X206" s="29"/>
      <c r="Y206" s="29"/>
    </row>
    <row r="207" spans="1:25">
      <c r="A207" s="29"/>
      <c r="F207" s="36"/>
      <c r="G207" s="36"/>
      <c r="H207" s="29"/>
      <c r="I207" s="29"/>
      <c r="J207" s="29"/>
      <c r="K207" s="29"/>
      <c r="L207" s="29"/>
      <c r="M207" s="29"/>
      <c r="N207" s="29"/>
      <c r="O207" s="29"/>
      <c r="P207" s="29"/>
      <c r="Q207" s="29"/>
      <c r="R207" s="29"/>
      <c r="S207" s="29"/>
      <c r="T207" s="29"/>
      <c r="U207" s="29"/>
      <c r="V207" s="29"/>
      <c r="W207" s="29"/>
      <c r="X207" s="29"/>
      <c r="Y207" s="29"/>
    </row>
    <row r="208" spans="1:25">
      <c r="A208" s="29"/>
      <c r="F208" s="36"/>
      <c r="G208" s="36"/>
      <c r="H208" s="29"/>
      <c r="I208" s="29"/>
      <c r="J208" s="29"/>
      <c r="K208" s="29"/>
      <c r="L208" s="29"/>
      <c r="M208" s="29"/>
      <c r="N208" s="29"/>
      <c r="O208" s="29"/>
      <c r="P208" s="29"/>
      <c r="Q208" s="29"/>
      <c r="R208" s="29"/>
      <c r="S208" s="29"/>
      <c r="T208" s="29"/>
      <c r="U208" s="29"/>
      <c r="V208" s="29"/>
      <c r="W208" s="29"/>
      <c r="X208" s="29"/>
      <c r="Y208" s="29"/>
    </row>
    <row r="209" spans="1:25">
      <c r="A209" s="29"/>
      <c r="F209" s="36"/>
      <c r="G209" s="36"/>
      <c r="H209" s="29"/>
      <c r="I209" s="29"/>
      <c r="J209" s="29"/>
      <c r="K209" s="29"/>
      <c r="L209" s="29"/>
      <c r="M209" s="29"/>
      <c r="N209" s="29"/>
      <c r="O209" s="29"/>
      <c r="P209" s="29"/>
      <c r="Q209" s="29"/>
      <c r="R209" s="29"/>
      <c r="S209" s="29"/>
      <c r="T209" s="29"/>
      <c r="U209" s="29"/>
      <c r="V209" s="29"/>
      <c r="W209" s="29"/>
      <c r="X209" s="29"/>
      <c r="Y209" s="29"/>
    </row>
    <row r="210" spans="1:25">
      <c r="A210" s="29"/>
      <c r="F210" s="36"/>
      <c r="G210" s="36"/>
      <c r="H210" s="29"/>
      <c r="I210" s="29"/>
      <c r="J210" s="29"/>
      <c r="K210" s="29"/>
      <c r="L210" s="29"/>
      <c r="M210" s="29"/>
      <c r="N210" s="29"/>
      <c r="O210" s="29"/>
      <c r="P210" s="29"/>
      <c r="Q210" s="29"/>
      <c r="R210" s="29"/>
      <c r="S210" s="29"/>
      <c r="T210" s="29"/>
      <c r="U210" s="29"/>
      <c r="V210" s="29"/>
      <c r="W210" s="29"/>
      <c r="X210" s="29"/>
      <c r="Y210" s="29"/>
    </row>
    <row r="211" spans="1:25">
      <c r="A211" s="29"/>
      <c r="F211" s="36"/>
      <c r="G211" s="36"/>
      <c r="H211" s="29"/>
      <c r="I211" s="29"/>
      <c r="J211" s="29"/>
      <c r="K211" s="29"/>
      <c r="L211" s="29"/>
      <c r="M211" s="29"/>
      <c r="N211" s="29"/>
      <c r="O211" s="29"/>
      <c r="P211" s="29"/>
      <c r="Q211" s="29"/>
      <c r="R211" s="29"/>
      <c r="S211" s="29"/>
      <c r="T211" s="29"/>
      <c r="U211" s="29"/>
      <c r="V211" s="29"/>
      <c r="W211" s="29"/>
      <c r="X211" s="29"/>
      <c r="Y211" s="29"/>
    </row>
    <row r="212" spans="1:25">
      <c r="F212" s="36"/>
      <c r="G212" s="36"/>
      <c r="H212" s="29"/>
      <c r="I212" s="29"/>
      <c r="J212" s="29"/>
      <c r="K212" s="29"/>
      <c r="L212" s="29"/>
      <c r="M212" s="29"/>
      <c r="N212" s="29"/>
      <c r="O212" s="29"/>
      <c r="P212" s="29"/>
      <c r="Q212" s="29"/>
      <c r="R212" s="29"/>
      <c r="S212" s="29"/>
      <c r="T212" s="29"/>
      <c r="U212" s="29"/>
      <c r="V212" s="29"/>
      <c r="W212" s="29"/>
      <c r="X212" s="29"/>
      <c r="Y212" s="29"/>
    </row>
    <row r="213" spans="1:25">
      <c r="F213" s="36"/>
      <c r="G213" s="36"/>
      <c r="H213" s="29"/>
      <c r="I213" s="29"/>
      <c r="J213" s="29"/>
      <c r="K213" s="29"/>
      <c r="L213" s="29"/>
      <c r="M213" s="29"/>
      <c r="N213" s="29"/>
      <c r="O213" s="29"/>
      <c r="P213" s="29"/>
      <c r="Q213" s="29"/>
      <c r="R213" s="29"/>
      <c r="S213" s="29"/>
      <c r="T213" s="29"/>
      <c r="U213" s="29"/>
      <c r="V213" s="29"/>
      <c r="W213" s="29"/>
      <c r="X213" s="29"/>
      <c r="Y213" s="29"/>
    </row>
    <row r="214" spans="1:25">
      <c r="H214" s="29"/>
      <c r="I214" s="29"/>
      <c r="J214" s="29"/>
      <c r="K214" s="29"/>
      <c r="L214" s="29"/>
      <c r="M214" s="29"/>
      <c r="N214" s="29"/>
      <c r="O214" s="29"/>
      <c r="P214" s="29"/>
      <c r="Q214" s="29"/>
      <c r="R214" s="29"/>
      <c r="S214" s="29"/>
      <c r="T214" s="29"/>
      <c r="U214" s="29"/>
      <c r="V214" s="29"/>
      <c r="W214" s="29"/>
      <c r="X214" s="29"/>
      <c r="Y214" s="29"/>
    </row>
    <row r="215" spans="1:25">
      <c r="H215" s="29"/>
      <c r="I215" s="29"/>
      <c r="J215" s="29"/>
      <c r="K215" s="29"/>
      <c r="L215" s="29"/>
      <c r="M215" s="29"/>
      <c r="N215" s="29"/>
      <c r="O215" s="29"/>
      <c r="P215" s="29"/>
      <c r="Q215" s="29"/>
      <c r="R215" s="29"/>
      <c r="S215" s="29"/>
      <c r="T215" s="29"/>
      <c r="U215" s="29"/>
      <c r="V215" s="29"/>
      <c r="W215" s="29"/>
      <c r="X215" s="29"/>
      <c r="Y215" s="29"/>
    </row>
    <row r="216" spans="1:25">
      <c r="H216" s="29"/>
      <c r="I216" s="29"/>
      <c r="J216" s="29"/>
      <c r="K216" s="29"/>
      <c r="L216" s="29"/>
      <c r="M216" s="29"/>
      <c r="N216" s="29"/>
      <c r="O216" s="29"/>
      <c r="P216" s="29"/>
      <c r="Q216" s="29"/>
      <c r="R216" s="29"/>
      <c r="S216" s="29"/>
      <c r="T216" s="29"/>
      <c r="U216" s="29"/>
      <c r="V216" s="29"/>
      <c r="W216" s="29"/>
      <c r="X216" s="29"/>
      <c r="Y216" s="29"/>
    </row>
    <row r="217" spans="1:25">
      <c r="H217" s="29"/>
      <c r="I217" s="29"/>
      <c r="J217" s="29"/>
      <c r="K217" s="29"/>
      <c r="L217" s="29"/>
      <c r="M217" s="29"/>
      <c r="N217" s="29"/>
      <c r="O217" s="29"/>
      <c r="P217" s="29"/>
      <c r="Q217" s="29"/>
      <c r="R217" s="29"/>
      <c r="S217" s="29"/>
      <c r="T217" s="29"/>
      <c r="U217" s="29"/>
      <c r="V217" s="29"/>
      <c r="W217" s="29"/>
      <c r="X217" s="29"/>
      <c r="Y217" s="29"/>
    </row>
    <row r="218" spans="1:25">
      <c r="H218" s="29"/>
      <c r="I218" s="29"/>
      <c r="J218" s="29"/>
      <c r="K218" s="29"/>
      <c r="L218" s="29"/>
      <c r="M218" s="29"/>
      <c r="N218" s="29"/>
      <c r="O218" s="29"/>
      <c r="P218" s="29"/>
      <c r="Q218" s="29"/>
      <c r="R218" s="29"/>
      <c r="S218" s="29"/>
      <c r="T218" s="29"/>
      <c r="U218" s="29"/>
      <c r="V218" s="29"/>
      <c r="W218" s="29"/>
      <c r="X218" s="29"/>
      <c r="Y218" s="29"/>
    </row>
    <row r="219" spans="1:25">
      <c r="H219" s="29"/>
      <c r="I219" s="29"/>
      <c r="J219" s="29"/>
      <c r="K219" s="29"/>
      <c r="L219" s="29"/>
      <c r="M219" s="29"/>
      <c r="N219" s="29"/>
      <c r="O219" s="29"/>
      <c r="P219" s="29"/>
      <c r="Q219" s="29"/>
      <c r="R219" s="29"/>
      <c r="S219" s="29"/>
      <c r="T219" s="29"/>
      <c r="U219" s="29"/>
      <c r="V219" s="29"/>
      <c r="W219" s="29"/>
      <c r="X219" s="29"/>
      <c r="Y219" s="29"/>
    </row>
    <row r="220" spans="1:25">
      <c r="H220" s="29"/>
      <c r="I220" s="29"/>
      <c r="J220" s="29"/>
      <c r="K220" s="29"/>
      <c r="L220" s="29"/>
      <c r="M220" s="29"/>
      <c r="N220" s="29"/>
      <c r="O220" s="29"/>
      <c r="P220" s="29"/>
      <c r="Q220" s="29"/>
      <c r="R220" s="29"/>
      <c r="S220" s="29"/>
      <c r="T220" s="29"/>
      <c r="U220" s="29"/>
      <c r="V220" s="29"/>
      <c r="W220" s="29"/>
      <c r="X220" s="29"/>
      <c r="Y220" s="29"/>
    </row>
    <row r="221" spans="1:25">
      <c r="H221" s="29"/>
      <c r="I221" s="29"/>
      <c r="J221" s="29"/>
      <c r="K221" s="29"/>
      <c r="L221" s="29"/>
      <c r="M221" s="29"/>
      <c r="N221" s="29"/>
      <c r="O221" s="29"/>
      <c r="P221" s="29"/>
      <c r="Q221" s="29"/>
      <c r="R221" s="29"/>
      <c r="S221" s="29"/>
      <c r="T221" s="29"/>
      <c r="U221" s="29"/>
      <c r="V221" s="29"/>
      <c r="W221" s="29"/>
      <c r="X221" s="29"/>
      <c r="Y221" s="29"/>
    </row>
    <row r="222" spans="1:25">
      <c r="H222" s="29"/>
      <c r="I222" s="29"/>
      <c r="J222" s="29"/>
      <c r="K222" s="29"/>
      <c r="L222" s="29"/>
      <c r="M222" s="29"/>
      <c r="N222" s="29"/>
      <c r="O222" s="29"/>
      <c r="P222" s="29"/>
      <c r="Q222" s="29"/>
      <c r="R222" s="29"/>
      <c r="S222" s="29"/>
      <c r="T222" s="29"/>
      <c r="U222" s="29"/>
      <c r="V222" s="29"/>
      <c r="W222" s="29"/>
      <c r="X222" s="29"/>
      <c r="Y222" s="29"/>
    </row>
    <row r="223" spans="1:25">
      <c r="H223" s="29"/>
      <c r="I223" s="29"/>
      <c r="J223" s="29"/>
      <c r="K223" s="29"/>
      <c r="L223" s="29"/>
      <c r="M223" s="29"/>
      <c r="N223" s="29"/>
      <c r="O223" s="29"/>
      <c r="P223" s="29"/>
      <c r="Q223" s="29"/>
      <c r="R223" s="29"/>
      <c r="S223" s="29"/>
      <c r="T223" s="29"/>
      <c r="U223" s="29"/>
      <c r="V223" s="29"/>
      <c r="W223" s="29"/>
      <c r="X223" s="29"/>
      <c r="Y223" s="29"/>
    </row>
    <row r="224" spans="1:25">
      <c r="H224" s="29"/>
      <c r="I224" s="29"/>
      <c r="J224" s="29"/>
      <c r="K224" s="29"/>
      <c r="L224" s="29"/>
      <c r="M224" s="29"/>
      <c r="N224" s="29"/>
      <c r="O224" s="29"/>
      <c r="P224" s="29"/>
      <c r="Q224" s="29"/>
      <c r="R224" s="29"/>
      <c r="S224" s="29"/>
      <c r="T224" s="29"/>
      <c r="U224" s="29"/>
      <c r="V224" s="29"/>
      <c r="W224" s="29"/>
      <c r="X224" s="29"/>
      <c r="Y224" s="29"/>
    </row>
    <row r="225" spans="8:25">
      <c r="H225" s="29"/>
      <c r="I225" s="29"/>
      <c r="J225" s="29"/>
      <c r="K225" s="29"/>
      <c r="L225" s="29"/>
      <c r="M225" s="29"/>
      <c r="N225" s="29"/>
      <c r="O225" s="29"/>
      <c r="P225" s="29"/>
      <c r="Q225" s="29"/>
      <c r="R225" s="29"/>
      <c r="S225" s="29"/>
      <c r="T225" s="29"/>
      <c r="U225" s="29"/>
      <c r="V225" s="29"/>
      <c r="W225" s="29"/>
      <c r="X225" s="29"/>
      <c r="Y225" s="29"/>
    </row>
    <row r="226" spans="8:25">
      <c r="H226" s="29"/>
      <c r="I226" s="29"/>
      <c r="J226" s="29"/>
      <c r="K226" s="29"/>
      <c r="L226" s="29"/>
      <c r="M226" s="29"/>
      <c r="N226" s="29"/>
      <c r="O226" s="29"/>
      <c r="P226" s="29"/>
      <c r="Q226" s="29"/>
      <c r="R226" s="29"/>
      <c r="S226" s="29"/>
      <c r="T226" s="29"/>
      <c r="U226" s="29"/>
      <c r="V226" s="29"/>
      <c r="W226" s="29"/>
      <c r="X226" s="29"/>
      <c r="Y226" s="29"/>
    </row>
    <row r="227" spans="8:25">
      <c r="H227" s="29"/>
      <c r="I227" s="29"/>
      <c r="J227" s="29"/>
      <c r="K227" s="29"/>
      <c r="L227" s="29"/>
      <c r="M227" s="29"/>
      <c r="N227" s="29"/>
      <c r="O227" s="29"/>
      <c r="P227" s="29"/>
      <c r="Q227" s="29"/>
      <c r="R227" s="29"/>
      <c r="S227" s="29"/>
      <c r="T227" s="29"/>
      <c r="U227" s="29"/>
      <c r="V227" s="29"/>
      <c r="W227" s="29"/>
      <c r="X227" s="29"/>
      <c r="Y227" s="29"/>
    </row>
    <row r="228" spans="8:25">
      <c r="H228" s="29"/>
      <c r="I228" s="29"/>
      <c r="J228" s="29"/>
      <c r="K228" s="29"/>
      <c r="L228" s="29"/>
      <c r="M228" s="29"/>
      <c r="N228" s="29"/>
      <c r="O228" s="29"/>
      <c r="P228" s="29"/>
      <c r="Q228" s="29"/>
      <c r="R228" s="29"/>
      <c r="S228" s="29"/>
      <c r="T228" s="29"/>
      <c r="U228" s="29"/>
      <c r="V228" s="29"/>
      <c r="W228" s="29"/>
      <c r="X228" s="29"/>
      <c r="Y228" s="29"/>
    </row>
    <row r="229" spans="8:25">
      <c r="H229" s="29"/>
      <c r="I229" s="29"/>
      <c r="J229" s="29"/>
      <c r="K229" s="29"/>
      <c r="L229" s="29"/>
      <c r="M229" s="29"/>
      <c r="N229" s="29"/>
      <c r="O229" s="29"/>
      <c r="P229" s="29"/>
      <c r="Q229" s="29"/>
      <c r="R229" s="29"/>
      <c r="S229" s="29"/>
      <c r="T229" s="29"/>
      <c r="U229" s="29"/>
      <c r="V229" s="29"/>
      <c r="W229" s="29"/>
      <c r="X229" s="29"/>
      <c r="Y229" s="29"/>
    </row>
    <row r="230" spans="8:25">
      <c r="H230" s="29"/>
      <c r="I230" s="29"/>
      <c r="J230" s="29"/>
      <c r="K230" s="29"/>
      <c r="L230" s="29"/>
      <c r="M230" s="29"/>
      <c r="N230" s="29"/>
      <c r="O230" s="29"/>
      <c r="P230" s="29"/>
      <c r="Q230" s="29"/>
      <c r="R230" s="29"/>
      <c r="S230" s="29"/>
      <c r="T230" s="29"/>
      <c r="U230" s="29"/>
      <c r="V230" s="29"/>
      <c r="W230" s="29"/>
      <c r="X230" s="29"/>
      <c r="Y230" s="29"/>
    </row>
    <row r="231" spans="8:25">
      <c r="H231" s="29"/>
      <c r="I231" s="29"/>
      <c r="J231" s="29"/>
      <c r="K231" s="29"/>
      <c r="L231" s="29"/>
      <c r="M231" s="29"/>
      <c r="N231" s="29"/>
      <c r="O231" s="29"/>
      <c r="P231" s="29"/>
      <c r="Q231" s="29"/>
      <c r="R231" s="29"/>
      <c r="S231" s="29"/>
      <c r="T231" s="29"/>
      <c r="U231" s="29"/>
      <c r="V231" s="29"/>
      <c r="W231" s="29"/>
      <c r="X231" s="29"/>
      <c r="Y231" s="29"/>
    </row>
    <row r="232" spans="8:25">
      <c r="H232" s="29"/>
      <c r="I232" s="29"/>
      <c r="J232" s="29"/>
      <c r="K232" s="29"/>
      <c r="L232" s="29"/>
      <c r="M232" s="29"/>
      <c r="N232" s="29"/>
      <c r="O232" s="29"/>
      <c r="P232" s="29"/>
      <c r="Q232" s="29"/>
      <c r="R232" s="29"/>
      <c r="S232" s="29"/>
      <c r="T232" s="29"/>
      <c r="U232" s="29"/>
      <c r="V232" s="29"/>
      <c r="W232" s="29"/>
      <c r="X232" s="29"/>
      <c r="Y232" s="29"/>
    </row>
    <row r="233" spans="8:25">
      <c r="H233" s="29"/>
      <c r="I233" s="29"/>
      <c r="J233" s="29"/>
      <c r="K233" s="29"/>
      <c r="L233" s="29"/>
      <c r="M233" s="29"/>
      <c r="N233" s="29"/>
      <c r="O233" s="29"/>
      <c r="P233" s="29"/>
      <c r="Q233" s="29"/>
      <c r="R233" s="29"/>
      <c r="S233" s="29"/>
      <c r="T233" s="29"/>
      <c r="U233" s="29"/>
      <c r="V233" s="29"/>
      <c r="W233" s="29"/>
      <c r="X233" s="29"/>
      <c r="Y233" s="29"/>
    </row>
    <row r="234" spans="8:25">
      <c r="H234" s="29"/>
      <c r="I234" s="29"/>
      <c r="J234" s="29"/>
      <c r="K234" s="29"/>
      <c r="L234" s="29"/>
      <c r="M234" s="29"/>
      <c r="N234" s="29"/>
      <c r="O234" s="29"/>
      <c r="P234" s="29"/>
      <c r="Q234" s="29"/>
      <c r="R234" s="29"/>
      <c r="S234" s="29"/>
      <c r="T234" s="29"/>
      <c r="U234" s="29"/>
      <c r="V234" s="29"/>
      <c r="W234" s="29"/>
      <c r="X234" s="29"/>
      <c r="Y234" s="29"/>
    </row>
    <row r="244" spans="8:25">
      <c r="H244" s="29"/>
      <c r="I244" s="29"/>
      <c r="J244" s="29"/>
      <c r="K244" s="29"/>
      <c r="L244" s="29"/>
      <c r="M244" s="29"/>
      <c r="N244" s="29"/>
      <c r="O244" s="29"/>
      <c r="P244" s="29"/>
      <c r="Q244" s="29"/>
      <c r="R244" s="29"/>
      <c r="S244" s="29"/>
      <c r="T244" s="29"/>
      <c r="U244" s="29"/>
      <c r="V244" s="29"/>
      <c r="W244" s="29"/>
      <c r="X244" s="29"/>
      <c r="Y244" s="29"/>
    </row>
    <row r="250" spans="8:25">
      <c r="H250" s="29"/>
      <c r="I250" s="29"/>
      <c r="J250" s="29"/>
      <c r="K250" s="29"/>
      <c r="L250" s="29"/>
      <c r="M250" s="29"/>
      <c r="N250" s="29"/>
      <c r="O250" s="29"/>
      <c r="P250" s="29"/>
      <c r="Q250" s="29"/>
      <c r="R250" s="29"/>
      <c r="S250" s="29"/>
      <c r="T250" s="29"/>
      <c r="U250" s="29"/>
      <c r="V250" s="29"/>
      <c r="W250" s="29"/>
      <c r="X250" s="29"/>
      <c r="Y250" s="29"/>
    </row>
    <row r="251" spans="8:25">
      <c r="H251" s="29"/>
      <c r="I251" s="29"/>
      <c r="J251" s="29"/>
      <c r="K251" s="29"/>
      <c r="L251" s="29"/>
      <c r="M251" s="29"/>
      <c r="N251" s="29"/>
      <c r="O251" s="29"/>
      <c r="P251" s="29"/>
      <c r="Q251" s="29"/>
      <c r="R251" s="29"/>
      <c r="S251" s="29"/>
      <c r="T251" s="29"/>
      <c r="U251" s="29"/>
      <c r="V251" s="29"/>
      <c r="W251" s="29"/>
      <c r="X251" s="29"/>
      <c r="Y251" s="29"/>
    </row>
    <row r="255" spans="8:25">
      <c r="H255" s="29"/>
      <c r="I255" s="29"/>
      <c r="J255" s="29"/>
      <c r="K255" s="29"/>
      <c r="L255" s="29"/>
      <c r="M255" s="29"/>
      <c r="N255" s="29"/>
      <c r="O255" s="29"/>
      <c r="P255" s="29"/>
      <c r="Q255" s="29"/>
      <c r="R255" s="29"/>
      <c r="S255" s="29"/>
      <c r="T255" s="29"/>
      <c r="U255" s="29"/>
      <c r="V255" s="29"/>
      <c r="W255" s="29"/>
      <c r="X255" s="29"/>
      <c r="Y255" s="29"/>
    </row>
    <row r="256" spans="8:25">
      <c r="H256" s="29"/>
      <c r="I256" s="29"/>
      <c r="J256" s="29"/>
      <c r="K256" s="29"/>
      <c r="L256" s="29"/>
      <c r="M256" s="29"/>
      <c r="N256" s="29"/>
      <c r="O256" s="29"/>
      <c r="P256" s="29"/>
      <c r="Q256" s="29"/>
      <c r="R256" s="29"/>
      <c r="S256" s="29"/>
      <c r="T256" s="29"/>
      <c r="U256" s="29"/>
      <c r="V256" s="29"/>
      <c r="W256" s="29"/>
      <c r="X256" s="29"/>
      <c r="Y256" s="29"/>
    </row>
    <row r="257" spans="8:25">
      <c r="H257" s="29"/>
      <c r="I257" s="29"/>
      <c r="J257" s="29"/>
      <c r="K257" s="29"/>
      <c r="L257" s="29"/>
      <c r="M257" s="29"/>
      <c r="N257" s="29"/>
      <c r="O257" s="29"/>
      <c r="P257" s="29"/>
      <c r="Q257" s="29"/>
      <c r="R257" s="29"/>
      <c r="S257" s="29"/>
      <c r="T257" s="29"/>
      <c r="U257" s="29"/>
      <c r="V257" s="29"/>
      <c r="W257" s="29"/>
      <c r="X257" s="29"/>
      <c r="Y257" s="29"/>
    </row>
    <row r="258" spans="8:25">
      <c r="H258" s="29"/>
      <c r="I258" s="29"/>
      <c r="J258" s="29"/>
      <c r="K258" s="29"/>
      <c r="L258" s="29"/>
      <c r="M258" s="29"/>
      <c r="N258" s="29"/>
      <c r="O258" s="29"/>
      <c r="P258" s="29"/>
      <c r="Q258" s="29"/>
      <c r="R258" s="29"/>
      <c r="S258" s="29"/>
      <c r="T258" s="29"/>
      <c r="U258" s="29"/>
      <c r="V258" s="29"/>
      <c r="W258" s="29"/>
      <c r="X258" s="29"/>
      <c r="Y258" s="29"/>
    </row>
    <row r="259" spans="8:25">
      <c r="H259" s="29"/>
      <c r="I259" s="29"/>
      <c r="J259" s="29"/>
      <c r="K259" s="29"/>
      <c r="L259" s="29"/>
      <c r="M259" s="29"/>
      <c r="N259" s="29"/>
      <c r="O259" s="29"/>
      <c r="P259" s="29"/>
      <c r="Q259" s="29"/>
      <c r="R259" s="29"/>
      <c r="S259" s="29"/>
      <c r="T259" s="29"/>
      <c r="U259" s="29"/>
      <c r="V259" s="29"/>
      <c r="W259" s="29"/>
      <c r="X259" s="29"/>
      <c r="Y259" s="29"/>
    </row>
    <row r="260" spans="8:25">
      <c r="H260" s="29"/>
      <c r="I260" s="29"/>
      <c r="J260" s="29"/>
      <c r="K260" s="29"/>
      <c r="L260" s="29"/>
      <c r="M260" s="29"/>
      <c r="N260" s="29"/>
      <c r="O260" s="29"/>
      <c r="P260" s="29"/>
      <c r="Q260" s="29"/>
      <c r="R260" s="29"/>
      <c r="S260" s="29"/>
      <c r="T260" s="29"/>
      <c r="U260" s="29"/>
      <c r="V260" s="29"/>
      <c r="W260" s="29"/>
      <c r="X260" s="29"/>
      <c r="Y260" s="29"/>
    </row>
    <row r="261" spans="8:25">
      <c r="H261" s="29"/>
      <c r="I261" s="29"/>
      <c r="J261" s="29"/>
      <c r="K261" s="29"/>
      <c r="L261" s="29"/>
      <c r="M261" s="29"/>
      <c r="N261" s="29"/>
      <c r="O261" s="29"/>
      <c r="P261" s="29"/>
      <c r="Q261" s="29"/>
      <c r="R261" s="29"/>
      <c r="S261" s="29"/>
      <c r="T261" s="29"/>
      <c r="U261" s="29"/>
      <c r="V261" s="29"/>
      <c r="W261" s="29"/>
      <c r="X261" s="29"/>
      <c r="Y261" s="29"/>
    </row>
    <row r="262" spans="8:25">
      <c r="H262" s="29"/>
      <c r="I262" s="29"/>
      <c r="J262" s="29"/>
      <c r="K262" s="29"/>
      <c r="L262" s="29"/>
      <c r="M262" s="29"/>
      <c r="N262" s="29"/>
      <c r="O262" s="29"/>
      <c r="P262" s="29"/>
      <c r="Q262" s="29"/>
      <c r="R262" s="29"/>
      <c r="S262" s="29"/>
      <c r="T262" s="29"/>
      <c r="U262" s="29"/>
      <c r="V262" s="29"/>
      <c r="W262" s="29"/>
      <c r="X262" s="29"/>
      <c r="Y262" s="29"/>
    </row>
    <row r="263" spans="8:25">
      <c r="H263" s="29"/>
      <c r="I263" s="29"/>
      <c r="J263" s="29"/>
      <c r="K263" s="29"/>
      <c r="L263" s="29"/>
      <c r="M263" s="29"/>
      <c r="N263" s="29"/>
      <c r="O263" s="29"/>
      <c r="P263" s="29"/>
      <c r="Q263" s="29"/>
      <c r="R263" s="29"/>
      <c r="S263" s="29"/>
      <c r="T263" s="29"/>
      <c r="U263" s="29"/>
      <c r="V263" s="29"/>
      <c r="W263" s="29"/>
      <c r="X263" s="29"/>
      <c r="Y263" s="29"/>
    </row>
    <row r="264" spans="8:25">
      <c r="H264" s="29"/>
      <c r="I264" s="29"/>
      <c r="J264" s="29"/>
      <c r="K264" s="29"/>
      <c r="L264" s="29"/>
      <c r="M264" s="29"/>
      <c r="N264" s="29"/>
      <c r="O264" s="29"/>
      <c r="P264" s="29"/>
      <c r="Q264" s="29"/>
      <c r="R264" s="29"/>
      <c r="S264" s="29"/>
      <c r="T264" s="29"/>
      <c r="U264" s="29"/>
      <c r="V264" s="29"/>
      <c r="W264" s="29"/>
      <c r="X264" s="29"/>
      <c r="Y264" s="29"/>
    </row>
    <row r="265" spans="8:25">
      <c r="H265" s="29"/>
      <c r="I265" s="29"/>
      <c r="J265" s="29"/>
      <c r="K265" s="29"/>
      <c r="L265" s="29"/>
      <c r="M265" s="29"/>
      <c r="N265" s="29"/>
      <c r="O265" s="29"/>
      <c r="P265" s="29"/>
      <c r="Q265" s="29"/>
      <c r="R265" s="29"/>
      <c r="S265" s="29"/>
      <c r="T265" s="29"/>
      <c r="U265" s="29"/>
      <c r="V265" s="29"/>
      <c r="W265" s="29"/>
      <c r="X265" s="29"/>
      <c r="Y265" s="29"/>
    </row>
    <row r="266" spans="8:25">
      <c r="H266" s="29"/>
      <c r="I266" s="29"/>
      <c r="J266" s="29"/>
      <c r="K266" s="29"/>
      <c r="L266" s="29"/>
      <c r="M266" s="29"/>
      <c r="N266" s="29"/>
      <c r="O266" s="29"/>
      <c r="P266" s="29"/>
      <c r="Q266" s="29"/>
      <c r="R266" s="29"/>
      <c r="S266" s="29"/>
      <c r="T266" s="29"/>
      <c r="U266" s="29"/>
      <c r="V266" s="29"/>
      <c r="W266" s="29"/>
      <c r="X266" s="29"/>
      <c r="Y266" s="29"/>
    </row>
    <row r="267" spans="8:25">
      <c r="H267" s="29"/>
      <c r="I267" s="29"/>
      <c r="J267" s="29"/>
      <c r="K267" s="29"/>
      <c r="L267" s="29"/>
      <c r="M267" s="29"/>
      <c r="N267" s="29"/>
      <c r="O267" s="29"/>
      <c r="P267" s="29"/>
      <c r="Q267" s="29"/>
      <c r="R267" s="29"/>
      <c r="S267" s="29"/>
      <c r="T267" s="29"/>
      <c r="U267" s="29"/>
      <c r="V267" s="29"/>
      <c r="W267" s="29"/>
      <c r="X267" s="29"/>
      <c r="Y267" s="29"/>
    </row>
    <row r="268" spans="8:25">
      <c r="H268" s="29"/>
      <c r="I268" s="29"/>
      <c r="J268" s="29"/>
      <c r="K268" s="29"/>
      <c r="L268" s="29"/>
      <c r="M268" s="29"/>
      <c r="N268" s="29"/>
      <c r="O268" s="29"/>
      <c r="P268" s="29"/>
      <c r="Q268" s="29"/>
      <c r="R268" s="29"/>
      <c r="S268" s="29"/>
      <c r="T268" s="29"/>
      <c r="U268" s="29"/>
      <c r="V268" s="29"/>
      <c r="W268" s="29"/>
      <c r="X268" s="29"/>
      <c r="Y268" s="29"/>
    </row>
    <row r="269" spans="8:25">
      <c r="H269" s="29"/>
      <c r="I269" s="29"/>
      <c r="J269" s="29"/>
      <c r="K269" s="29"/>
      <c r="L269" s="29"/>
      <c r="M269" s="29"/>
      <c r="N269" s="29"/>
      <c r="O269" s="29"/>
      <c r="P269" s="29"/>
      <c r="Q269" s="29"/>
      <c r="R269" s="29"/>
      <c r="S269" s="29"/>
      <c r="T269" s="29"/>
      <c r="U269" s="29"/>
      <c r="V269" s="29"/>
      <c r="W269" s="29"/>
      <c r="X269" s="29"/>
      <c r="Y269" s="29"/>
    </row>
    <row r="270" spans="8:25">
      <c r="H270" s="29"/>
      <c r="I270" s="29"/>
      <c r="J270" s="29"/>
      <c r="K270" s="29"/>
      <c r="L270" s="29"/>
      <c r="M270" s="29"/>
      <c r="N270" s="29"/>
      <c r="O270" s="29"/>
      <c r="P270" s="29"/>
      <c r="Q270" s="29"/>
      <c r="R270" s="29"/>
      <c r="S270" s="29"/>
      <c r="T270" s="29"/>
      <c r="U270" s="29"/>
      <c r="V270" s="29"/>
      <c r="W270" s="29"/>
      <c r="X270" s="29"/>
      <c r="Y270" s="29"/>
    </row>
    <row r="271" spans="8:25">
      <c r="H271" s="29"/>
      <c r="I271" s="29"/>
      <c r="J271" s="29"/>
      <c r="K271" s="29"/>
      <c r="L271" s="29"/>
      <c r="M271" s="29"/>
      <c r="N271" s="29"/>
      <c r="O271" s="29"/>
      <c r="P271" s="29"/>
      <c r="Q271" s="29"/>
      <c r="R271" s="29"/>
      <c r="S271" s="29"/>
      <c r="T271" s="29"/>
      <c r="U271" s="29"/>
      <c r="V271" s="29"/>
      <c r="W271" s="29"/>
      <c r="X271" s="29"/>
      <c r="Y271" s="29"/>
    </row>
    <row r="272" spans="8:25">
      <c r="H272" s="29"/>
      <c r="I272" s="29"/>
      <c r="J272" s="29"/>
      <c r="K272" s="29"/>
      <c r="L272" s="29"/>
      <c r="M272" s="29"/>
      <c r="N272" s="29"/>
      <c r="O272" s="29"/>
      <c r="P272" s="29"/>
      <c r="Q272" s="29"/>
      <c r="R272" s="29"/>
      <c r="S272" s="29"/>
      <c r="T272" s="29"/>
      <c r="U272" s="29"/>
      <c r="V272" s="29"/>
      <c r="W272" s="29"/>
      <c r="X272" s="29"/>
      <c r="Y272" s="29"/>
    </row>
    <row r="273" spans="8:25">
      <c r="H273" s="29"/>
      <c r="I273" s="29"/>
      <c r="J273" s="29"/>
      <c r="K273" s="29"/>
      <c r="L273" s="29"/>
      <c r="M273" s="29"/>
      <c r="N273" s="29"/>
      <c r="O273" s="29"/>
      <c r="P273" s="29"/>
      <c r="Q273" s="29"/>
      <c r="R273" s="29"/>
      <c r="S273" s="29"/>
      <c r="T273" s="29"/>
      <c r="U273" s="29"/>
      <c r="V273" s="29"/>
      <c r="W273" s="29"/>
      <c r="X273" s="29"/>
      <c r="Y273" s="29"/>
    </row>
    <row r="274" spans="8:25">
      <c r="H274" s="29"/>
      <c r="I274" s="29"/>
      <c r="J274" s="29"/>
      <c r="K274" s="29"/>
      <c r="L274" s="29"/>
      <c r="M274" s="29"/>
      <c r="N274" s="29"/>
      <c r="O274" s="29"/>
      <c r="P274" s="29"/>
      <c r="Q274" s="29"/>
      <c r="R274" s="29"/>
      <c r="S274" s="29"/>
      <c r="T274" s="29"/>
      <c r="U274" s="29"/>
      <c r="V274" s="29"/>
      <c r="W274" s="29"/>
      <c r="X274" s="29"/>
      <c r="Y274" s="29"/>
    </row>
    <row r="275" spans="8:25">
      <c r="H275" s="29"/>
      <c r="I275" s="29"/>
      <c r="J275" s="29"/>
      <c r="K275" s="29"/>
      <c r="L275" s="29"/>
      <c r="M275" s="29"/>
      <c r="N275" s="29"/>
      <c r="O275" s="29"/>
      <c r="P275" s="29"/>
      <c r="Q275" s="29"/>
      <c r="R275" s="29"/>
      <c r="S275" s="29"/>
      <c r="T275" s="29"/>
      <c r="U275" s="29"/>
      <c r="V275" s="29"/>
      <c r="W275" s="29"/>
      <c r="X275" s="29"/>
      <c r="Y275" s="29"/>
    </row>
    <row r="276" spans="8:25">
      <c r="H276" s="29"/>
      <c r="I276" s="29"/>
      <c r="J276" s="29"/>
      <c r="K276" s="29"/>
      <c r="L276" s="29"/>
      <c r="M276" s="29"/>
      <c r="N276" s="29"/>
      <c r="O276" s="29"/>
      <c r="P276" s="29"/>
      <c r="Q276" s="29"/>
      <c r="R276" s="29"/>
      <c r="S276" s="29"/>
      <c r="T276" s="29"/>
      <c r="U276" s="29"/>
      <c r="V276" s="29"/>
      <c r="W276" s="29"/>
      <c r="X276" s="29"/>
      <c r="Y276" s="29"/>
    </row>
    <row r="277" spans="8:25">
      <c r="H277" s="29"/>
      <c r="I277" s="29"/>
      <c r="J277" s="29"/>
    </row>
    <row r="278" spans="8:25">
      <c r="H278" s="29"/>
      <c r="I278" s="29"/>
      <c r="J278" s="29"/>
      <c r="K278" s="29"/>
      <c r="L278" s="29"/>
      <c r="M278" s="29"/>
      <c r="N278" s="29"/>
      <c r="O278" s="29"/>
      <c r="P278" s="29"/>
      <c r="Q278" s="29"/>
      <c r="R278" s="29"/>
      <c r="S278" s="29"/>
      <c r="T278" s="29"/>
      <c r="U278" s="29"/>
      <c r="V278" s="29"/>
      <c r="W278" s="29"/>
      <c r="X278" s="29"/>
      <c r="Y278" s="29"/>
    </row>
    <row r="279" spans="8:25">
      <c r="H279" s="29"/>
      <c r="I279" s="29"/>
      <c r="J279" s="29"/>
      <c r="K279" s="29"/>
      <c r="L279" s="29"/>
      <c r="M279" s="29"/>
      <c r="N279" s="29"/>
      <c r="O279" s="29"/>
      <c r="P279" s="29"/>
      <c r="Q279" s="29"/>
      <c r="R279" s="29"/>
      <c r="S279" s="29"/>
      <c r="T279" s="29"/>
      <c r="U279" s="29"/>
      <c r="V279" s="29"/>
      <c r="W279" s="29"/>
      <c r="X279" s="29"/>
      <c r="Y279" s="29"/>
    </row>
    <row r="280" spans="8:25">
      <c r="H280" s="29"/>
      <c r="I280" s="29"/>
      <c r="J280" s="29"/>
      <c r="K280" s="29"/>
      <c r="L280" s="29"/>
      <c r="M280" s="29"/>
      <c r="N280" s="29"/>
      <c r="O280" s="29"/>
      <c r="P280" s="29"/>
      <c r="Q280" s="29"/>
      <c r="R280" s="29"/>
      <c r="S280" s="29"/>
      <c r="T280" s="29"/>
      <c r="U280" s="29"/>
      <c r="V280" s="29"/>
      <c r="W280" s="29"/>
      <c r="X280" s="29"/>
      <c r="Y280" s="29"/>
    </row>
    <row r="281" spans="8:25">
      <c r="H281" s="29"/>
      <c r="I281" s="29"/>
      <c r="J281" s="29"/>
      <c r="K281" s="29"/>
      <c r="L281" s="29"/>
      <c r="M281" s="29"/>
      <c r="N281" s="29"/>
      <c r="O281" s="29"/>
      <c r="P281" s="29"/>
      <c r="Q281" s="29"/>
      <c r="R281" s="29"/>
      <c r="S281" s="29"/>
      <c r="T281" s="29"/>
      <c r="U281" s="29"/>
      <c r="V281" s="29"/>
      <c r="W281" s="29"/>
      <c r="X281" s="29"/>
      <c r="Y281" s="29"/>
    </row>
    <row r="282" spans="8:25">
      <c r="H282" s="29"/>
      <c r="I282" s="29"/>
      <c r="J282" s="29"/>
      <c r="K282" s="29"/>
      <c r="L282" s="29"/>
      <c r="M282" s="29"/>
      <c r="N282" s="29"/>
      <c r="O282" s="29"/>
      <c r="P282" s="29"/>
      <c r="Q282" s="29"/>
      <c r="R282" s="29"/>
      <c r="S282" s="29"/>
      <c r="T282" s="29"/>
      <c r="U282" s="29"/>
      <c r="V282" s="29"/>
      <c r="W282" s="29"/>
      <c r="X282" s="29"/>
      <c r="Y282" s="29"/>
    </row>
    <row r="283" spans="8:25">
      <c r="H283" s="29"/>
      <c r="I283" s="29"/>
      <c r="J283" s="29"/>
      <c r="K283" s="29"/>
      <c r="L283" s="29"/>
      <c r="M283" s="29"/>
      <c r="N283" s="29"/>
      <c r="O283" s="29"/>
      <c r="P283" s="29"/>
      <c r="Q283" s="29"/>
      <c r="R283" s="29"/>
      <c r="S283" s="29"/>
      <c r="T283" s="29"/>
      <c r="U283" s="29"/>
      <c r="V283" s="29"/>
      <c r="W283" s="29"/>
      <c r="X283" s="29"/>
      <c r="Y283" s="29"/>
    </row>
    <row r="284" spans="8:25">
      <c r="H284" s="29"/>
      <c r="I284" s="29"/>
      <c r="J284" s="29"/>
    </row>
    <row r="285" spans="8:25">
      <c r="H285" s="29"/>
      <c r="I285" s="29"/>
      <c r="J285" s="29"/>
      <c r="K285" s="29"/>
      <c r="L285" s="29"/>
      <c r="M285" s="29"/>
      <c r="N285" s="29"/>
      <c r="O285" s="29"/>
      <c r="P285" s="29"/>
      <c r="Q285" s="29"/>
      <c r="R285" s="29"/>
      <c r="S285" s="29"/>
      <c r="T285" s="29"/>
      <c r="U285" s="29"/>
      <c r="V285" s="29"/>
      <c r="W285" s="29"/>
      <c r="X285" s="29"/>
      <c r="Y285" s="29"/>
    </row>
    <row r="286" spans="8:25">
      <c r="H286" s="29"/>
      <c r="I286" s="29"/>
      <c r="J286" s="29"/>
      <c r="K286" s="29"/>
      <c r="L286" s="29"/>
      <c r="M286" s="29"/>
      <c r="N286" s="29"/>
      <c r="O286" s="29"/>
      <c r="P286" s="29"/>
      <c r="Q286" s="29"/>
      <c r="R286" s="29"/>
      <c r="S286" s="29"/>
      <c r="T286" s="29"/>
      <c r="U286" s="29"/>
      <c r="V286" s="29"/>
      <c r="W286" s="29"/>
      <c r="X286" s="29"/>
      <c r="Y286" s="29"/>
    </row>
    <row r="287" spans="8:25">
      <c r="H287" s="29"/>
      <c r="I287" s="29"/>
      <c r="J287" s="29"/>
      <c r="K287" s="29"/>
      <c r="L287" s="29"/>
      <c r="M287" s="29"/>
      <c r="N287" s="29"/>
      <c r="O287" s="29"/>
      <c r="P287" s="29"/>
      <c r="Q287" s="29"/>
      <c r="R287" s="29"/>
      <c r="S287" s="29"/>
      <c r="T287" s="29"/>
      <c r="U287" s="29"/>
      <c r="V287" s="29"/>
      <c r="W287" s="29"/>
      <c r="X287" s="29"/>
      <c r="Y287" s="29"/>
    </row>
    <row r="288" spans="8:25">
      <c r="H288" s="29"/>
      <c r="I288" s="29"/>
      <c r="J288" s="29"/>
      <c r="K288" s="29"/>
      <c r="L288" s="29"/>
      <c r="M288" s="29"/>
      <c r="N288" s="29"/>
      <c r="O288" s="29"/>
      <c r="P288" s="29"/>
      <c r="Q288" s="29"/>
      <c r="R288" s="29"/>
      <c r="S288" s="29"/>
      <c r="T288" s="29"/>
      <c r="U288" s="29"/>
      <c r="V288" s="29"/>
      <c r="W288" s="29"/>
      <c r="X288" s="29"/>
      <c r="Y288" s="29"/>
    </row>
    <row r="289" spans="8:25">
      <c r="H289" s="29"/>
      <c r="I289" s="29"/>
      <c r="J289" s="29"/>
      <c r="K289" s="29"/>
      <c r="L289" s="29"/>
      <c r="M289" s="29"/>
      <c r="N289" s="29"/>
      <c r="O289" s="29"/>
      <c r="P289" s="29"/>
      <c r="Q289" s="29"/>
      <c r="R289" s="29"/>
      <c r="S289" s="29"/>
      <c r="T289" s="29"/>
      <c r="U289" s="29"/>
      <c r="V289" s="29"/>
      <c r="W289" s="29"/>
      <c r="X289" s="29"/>
      <c r="Y289" s="29"/>
    </row>
    <row r="290" spans="8:25">
      <c r="H290" s="29"/>
      <c r="I290" s="29"/>
      <c r="J290" s="29"/>
      <c r="K290" s="29"/>
      <c r="L290" s="29"/>
      <c r="M290" s="29"/>
      <c r="N290" s="29"/>
      <c r="O290" s="29"/>
      <c r="P290" s="29"/>
      <c r="Q290" s="29"/>
      <c r="R290" s="29"/>
      <c r="S290" s="29"/>
      <c r="T290" s="29"/>
      <c r="U290" s="29"/>
      <c r="V290" s="29"/>
      <c r="W290" s="29"/>
      <c r="X290" s="29"/>
      <c r="Y290" s="29"/>
    </row>
    <row r="291" spans="8:25">
      <c r="H291" s="29"/>
      <c r="I291" s="29"/>
      <c r="J291" s="29"/>
      <c r="K291" s="29"/>
      <c r="L291" s="29"/>
      <c r="M291" s="29"/>
      <c r="N291" s="29"/>
      <c r="O291" s="29"/>
      <c r="P291" s="29"/>
      <c r="Q291" s="29"/>
      <c r="R291" s="29"/>
      <c r="S291" s="29"/>
      <c r="T291" s="29"/>
      <c r="U291" s="29"/>
      <c r="V291" s="29"/>
      <c r="W291" s="29"/>
      <c r="X291" s="29"/>
      <c r="Y291" s="29"/>
    </row>
    <row r="292" spans="8:25">
      <c r="H292" s="29"/>
      <c r="I292" s="29"/>
      <c r="J292" s="29"/>
      <c r="K292" s="29"/>
      <c r="L292" s="29"/>
      <c r="M292" s="29"/>
      <c r="N292" s="29"/>
      <c r="O292" s="29"/>
      <c r="P292" s="29"/>
      <c r="Q292" s="29"/>
      <c r="R292" s="29"/>
      <c r="S292" s="29"/>
      <c r="T292" s="29"/>
      <c r="U292" s="29"/>
      <c r="V292" s="29"/>
      <c r="W292" s="29"/>
      <c r="X292" s="29"/>
      <c r="Y292" s="29"/>
    </row>
    <row r="293" spans="8:25">
      <c r="H293" s="29"/>
      <c r="I293" s="29"/>
      <c r="J293" s="29"/>
      <c r="K293" s="29"/>
      <c r="L293" s="29"/>
      <c r="M293" s="29"/>
      <c r="N293" s="29"/>
      <c r="O293" s="29"/>
      <c r="P293" s="29"/>
      <c r="Q293" s="29"/>
      <c r="R293" s="29"/>
      <c r="S293" s="29"/>
      <c r="T293" s="29"/>
      <c r="U293" s="29"/>
      <c r="V293" s="29"/>
      <c r="W293" s="29"/>
      <c r="X293" s="29"/>
      <c r="Y293" s="29"/>
    </row>
    <row r="294" spans="8:25">
      <c r="H294" s="29"/>
      <c r="I294" s="29"/>
      <c r="J294" s="29"/>
      <c r="K294" s="29"/>
      <c r="L294" s="29"/>
      <c r="M294" s="29"/>
      <c r="N294" s="29"/>
      <c r="O294" s="29"/>
      <c r="P294" s="29"/>
      <c r="Q294" s="29"/>
      <c r="R294" s="29"/>
      <c r="S294" s="29"/>
      <c r="T294" s="29"/>
      <c r="U294" s="29"/>
      <c r="V294" s="29"/>
      <c r="W294" s="29"/>
      <c r="X294" s="29"/>
      <c r="Y294" s="29"/>
    </row>
    <row r="295" spans="8:25">
      <c r="H295" s="29"/>
      <c r="I295" s="29"/>
      <c r="J295" s="29"/>
      <c r="K295" s="29"/>
      <c r="L295" s="29"/>
      <c r="M295" s="29"/>
      <c r="N295" s="29"/>
      <c r="O295" s="29"/>
      <c r="P295" s="29"/>
      <c r="Q295" s="29"/>
      <c r="R295" s="29"/>
      <c r="S295" s="29"/>
      <c r="T295" s="29"/>
      <c r="U295" s="29"/>
      <c r="V295" s="29"/>
      <c r="W295" s="29"/>
      <c r="X295" s="29"/>
      <c r="Y295" s="29"/>
    </row>
    <row r="296" spans="8:25">
      <c r="H296" s="29"/>
      <c r="I296" s="29"/>
      <c r="J296" s="29"/>
      <c r="K296" s="29"/>
      <c r="L296" s="29"/>
      <c r="M296" s="29"/>
      <c r="N296" s="29"/>
      <c r="O296" s="29"/>
      <c r="P296" s="29"/>
      <c r="Q296" s="29"/>
      <c r="R296" s="29"/>
      <c r="S296" s="29"/>
      <c r="T296" s="29"/>
      <c r="U296" s="29"/>
      <c r="V296" s="29"/>
      <c r="W296" s="29"/>
      <c r="X296" s="29"/>
      <c r="Y296" s="29"/>
    </row>
    <row r="297" spans="8:25">
      <c r="H297" s="29"/>
      <c r="I297" s="29"/>
      <c r="J297" s="29"/>
      <c r="K297" s="29"/>
      <c r="L297" s="29"/>
      <c r="M297" s="29"/>
      <c r="N297" s="29"/>
      <c r="O297" s="29"/>
      <c r="P297" s="29"/>
      <c r="Q297" s="29"/>
      <c r="R297" s="29"/>
      <c r="S297" s="29"/>
      <c r="T297" s="29"/>
      <c r="U297" s="29"/>
      <c r="V297" s="29"/>
      <c r="W297" s="29"/>
      <c r="X297" s="29"/>
      <c r="Y297" s="29"/>
    </row>
    <row r="298" spans="8:25">
      <c r="H298" s="29"/>
      <c r="I298" s="29"/>
      <c r="J298" s="29"/>
      <c r="K298" s="29"/>
      <c r="L298" s="29"/>
      <c r="M298" s="29"/>
      <c r="N298" s="29"/>
      <c r="O298" s="29"/>
      <c r="P298" s="29"/>
      <c r="Q298" s="29"/>
      <c r="R298" s="29"/>
      <c r="S298" s="29"/>
      <c r="T298" s="29"/>
      <c r="U298" s="29"/>
      <c r="V298" s="29"/>
      <c r="W298" s="29"/>
      <c r="X298" s="29"/>
      <c r="Y298" s="29"/>
    </row>
    <row r="299" spans="8:25">
      <c r="H299" s="29"/>
      <c r="I299" s="29"/>
      <c r="J299" s="29"/>
      <c r="K299" s="29"/>
      <c r="L299" s="29"/>
      <c r="M299" s="29"/>
      <c r="N299" s="29"/>
      <c r="O299" s="29"/>
      <c r="P299" s="29"/>
      <c r="Q299" s="29"/>
      <c r="R299" s="29"/>
      <c r="S299" s="29"/>
      <c r="T299" s="29"/>
      <c r="U299" s="29"/>
      <c r="V299" s="29"/>
      <c r="W299" s="29"/>
      <c r="X299" s="29"/>
      <c r="Y299" s="29"/>
    </row>
    <row r="300" spans="8:25">
      <c r="H300" s="29"/>
      <c r="I300" s="29"/>
      <c r="J300" s="29"/>
      <c r="K300" s="29"/>
      <c r="L300" s="29"/>
      <c r="M300" s="29"/>
      <c r="N300" s="29"/>
      <c r="O300" s="29"/>
      <c r="P300" s="29"/>
      <c r="Q300" s="29"/>
      <c r="R300" s="29"/>
      <c r="S300" s="29"/>
      <c r="T300" s="29"/>
      <c r="U300" s="29"/>
      <c r="V300" s="29"/>
      <c r="W300" s="29"/>
      <c r="X300" s="29"/>
      <c r="Y300" s="29"/>
    </row>
    <row r="301" spans="8:25">
      <c r="H301" s="29"/>
      <c r="I301" s="29"/>
      <c r="J301" s="29"/>
      <c r="K301" s="29"/>
      <c r="L301" s="29"/>
      <c r="M301" s="29"/>
      <c r="N301" s="29"/>
      <c r="O301" s="29"/>
      <c r="P301" s="29"/>
      <c r="Q301" s="29"/>
      <c r="R301" s="29"/>
      <c r="S301" s="29"/>
      <c r="T301" s="29"/>
      <c r="U301" s="29"/>
      <c r="V301" s="29"/>
      <c r="W301" s="29"/>
      <c r="X301" s="29"/>
      <c r="Y301" s="29"/>
    </row>
    <row r="302" spans="8:25">
      <c r="H302" s="29"/>
      <c r="I302" s="29"/>
      <c r="J302" s="29"/>
      <c r="K302" s="29"/>
      <c r="L302" s="29"/>
      <c r="M302" s="29"/>
      <c r="N302" s="29"/>
      <c r="O302" s="29"/>
      <c r="P302" s="29"/>
      <c r="Q302" s="29"/>
      <c r="R302" s="29"/>
      <c r="S302" s="29"/>
      <c r="T302" s="29"/>
      <c r="U302" s="29"/>
      <c r="V302" s="29"/>
      <c r="W302" s="29"/>
      <c r="X302" s="29"/>
      <c r="Y302" s="29"/>
    </row>
    <row r="303" spans="8:25">
      <c r="H303" s="29"/>
      <c r="I303" s="29"/>
      <c r="J303" s="29"/>
      <c r="K303" s="29"/>
      <c r="L303" s="29"/>
      <c r="M303" s="29"/>
      <c r="N303" s="29"/>
      <c r="O303" s="29"/>
      <c r="P303" s="29"/>
      <c r="Q303" s="29"/>
      <c r="R303" s="29"/>
      <c r="S303" s="29"/>
      <c r="T303" s="29"/>
      <c r="U303" s="29"/>
      <c r="V303" s="29"/>
      <c r="W303" s="29"/>
      <c r="X303" s="29"/>
      <c r="Y303" s="29"/>
    </row>
    <row r="304" spans="8:25">
      <c r="H304" s="29"/>
      <c r="I304" s="29"/>
      <c r="J304" s="29"/>
      <c r="K304" s="29"/>
      <c r="L304" s="29"/>
      <c r="M304" s="29"/>
      <c r="N304" s="29"/>
      <c r="O304" s="29"/>
      <c r="P304" s="29"/>
      <c r="Q304" s="29"/>
      <c r="R304" s="29"/>
      <c r="S304" s="29"/>
      <c r="T304" s="29"/>
      <c r="U304" s="29"/>
      <c r="V304" s="29"/>
      <c r="W304" s="29"/>
      <c r="X304" s="29"/>
      <c r="Y304" s="29"/>
    </row>
    <row r="305" spans="8:25">
      <c r="H305" s="29"/>
      <c r="I305" s="29"/>
      <c r="J305" s="29"/>
      <c r="K305" s="29"/>
      <c r="L305" s="29"/>
      <c r="M305" s="29"/>
      <c r="N305" s="29"/>
      <c r="O305" s="29"/>
      <c r="P305" s="29"/>
      <c r="Q305" s="29"/>
      <c r="R305" s="29"/>
      <c r="S305" s="29"/>
      <c r="T305" s="29"/>
      <c r="U305" s="29"/>
      <c r="V305" s="29"/>
      <c r="W305" s="29"/>
      <c r="X305" s="29"/>
      <c r="Y305" s="29"/>
    </row>
    <row r="306" spans="8:25">
      <c r="H306" s="29"/>
      <c r="I306" s="29"/>
      <c r="J306" s="29"/>
      <c r="K306" s="29"/>
      <c r="L306" s="29"/>
      <c r="M306" s="29"/>
      <c r="N306" s="29"/>
      <c r="O306" s="29"/>
      <c r="P306" s="29"/>
      <c r="Q306" s="29"/>
      <c r="R306" s="29"/>
      <c r="S306" s="29"/>
      <c r="T306" s="29"/>
      <c r="U306" s="29"/>
      <c r="V306" s="29"/>
      <c r="W306" s="29"/>
      <c r="X306" s="29"/>
      <c r="Y306" s="29"/>
    </row>
    <row r="307" spans="8:25">
      <c r="H307" s="29"/>
      <c r="I307" s="29"/>
      <c r="J307" s="29"/>
      <c r="K307" s="29"/>
      <c r="L307" s="29"/>
      <c r="M307" s="29"/>
      <c r="N307" s="29"/>
      <c r="O307" s="29"/>
      <c r="P307" s="29"/>
      <c r="Q307" s="29"/>
      <c r="R307" s="29"/>
      <c r="S307" s="29"/>
      <c r="T307" s="29"/>
      <c r="U307" s="29"/>
      <c r="V307" s="29"/>
      <c r="W307" s="29"/>
      <c r="X307" s="29"/>
      <c r="Y307" s="29"/>
    </row>
    <row r="308" spans="8:25">
      <c r="H308" s="29"/>
      <c r="I308" s="29"/>
      <c r="J308" s="29"/>
      <c r="K308" s="29"/>
      <c r="L308" s="29"/>
      <c r="M308" s="29"/>
      <c r="N308" s="29"/>
      <c r="O308" s="29"/>
      <c r="P308" s="29"/>
      <c r="Q308" s="29"/>
      <c r="R308" s="29"/>
      <c r="S308" s="29"/>
      <c r="T308" s="29"/>
      <c r="U308" s="29"/>
      <c r="V308" s="29"/>
      <c r="W308" s="29"/>
      <c r="X308" s="29"/>
      <c r="Y308" s="29"/>
    </row>
    <row r="309" spans="8:25">
      <c r="H309" s="29"/>
      <c r="I309" s="29"/>
      <c r="J309" s="29"/>
      <c r="K309" s="29"/>
      <c r="L309" s="29"/>
      <c r="M309" s="29"/>
      <c r="N309" s="29"/>
      <c r="O309" s="29"/>
      <c r="P309" s="29"/>
      <c r="Q309" s="29"/>
      <c r="R309" s="29"/>
      <c r="S309" s="29"/>
      <c r="T309" s="29"/>
      <c r="U309" s="29"/>
      <c r="V309" s="29"/>
      <c r="W309" s="29"/>
      <c r="X309" s="29"/>
      <c r="Y309" s="29"/>
    </row>
    <row r="310" spans="8:25">
      <c r="H310" s="29"/>
      <c r="I310" s="29"/>
      <c r="J310" s="29"/>
      <c r="K310" s="29"/>
      <c r="L310" s="29"/>
      <c r="M310" s="29"/>
      <c r="N310" s="29"/>
      <c r="O310" s="29"/>
      <c r="P310" s="29"/>
      <c r="Q310" s="29"/>
      <c r="R310" s="29"/>
      <c r="S310" s="29"/>
      <c r="T310" s="29"/>
      <c r="U310" s="29"/>
      <c r="V310" s="29"/>
      <c r="W310" s="29"/>
      <c r="X310" s="29"/>
      <c r="Y310" s="29"/>
    </row>
    <row r="311" spans="8:25">
      <c r="H311" s="29"/>
      <c r="I311" s="29"/>
      <c r="J311" s="29"/>
      <c r="K311" s="29"/>
      <c r="L311" s="29"/>
      <c r="M311" s="29"/>
      <c r="N311" s="29"/>
      <c r="O311" s="29"/>
      <c r="P311" s="29"/>
      <c r="Q311" s="29"/>
      <c r="R311" s="29"/>
      <c r="S311" s="29"/>
      <c r="T311" s="29"/>
      <c r="U311" s="29"/>
      <c r="V311" s="29"/>
      <c r="W311" s="29"/>
      <c r="X311" s="29"/>
      <c r="Y311" s="29"/>
    </row>
    <row r="312" spans="8:25">
      <c r="H312" s="29"/>
      <c r="I312" s="29"/>
      <c r="J312" s="29"/>
      <c r="K312" s="29"/>
      <c r="L312" s="29"/>
      <c r="M312" s="29"/>
      <c r="N312" s="29"/>
      <c r="O312" s="29"/>
      <c r="P312" s="29"/>
      <c r="Q312" s="29"/>
      <c r="R312" s="29"/>
      <c r="S312" s="29"/>
      <c r="T312" s="29"/>
      <c r="U312" s="29"/>
      <c r="V312" s="29"/>
      <c r="W312" s="29"/>
      <c r="X312" s="29"/>
      <c r="Y312" s="29"/>
    </row>
    <row r="313" spans="8:25">
      <c r="H313" s="29"/>
      <c r="I313" s="29"/>
      <c r="J313" s="29"/>
      <c r="K313" s="29"/>
      <c r="L313" s="29"/>
      <c r="M313" s="29"/>
      <c r="N313" s="29"/>
      <c r="O313" s="29"/>
      <c r="P313" s="29"/>
      <c r="Q313" s="29"/>
      <c r="R313" s="29"/>
      <c r="S313" s="29"/>
      <c r="T313" s="29"/>
      <c r="U313" s="29"/>
      <c r="V313" s="29"/>
      <c r="W313" s="29"/>
      <c r="X313" s="29"/>
      <c r="Y313" s="29"/>
    </row>
    <row r="314" spans="8:25">
      <c r="H314" s="29"/>
      <c r="I314" s="29"/>
      <c r="J314" s="29"/>
      <c r="K314" s="29"/>
      <c r="L314" s="29"/>
      <c r="M314" s="29"/>
      <c r="N314" s="29"/>
      <c r="O314" s="29"/>
      <c r="P314" s="29"/>
      <c r="Q314" s="29"/>
      <c r="R314" s="29"/>
      <c r="S314" s="29"/>
      <c r="T314" s="29"/>
      <c r="U314" s="29"/>
      <c r="V314" s="29"/>
      <c r="W314" s="29"/>
      <c r="X314" s="29"/>
      <c r="Y314" s="29"/>
    </row>
    <row r="315" spans="8:25">
      <c r="H315" s="29"/>
      <c r="I315" s="29"/>
      <c r="J315" s="29"/>
      <c r="K315" s="29"/>
      <c r="L315" s="29"/>
      <c r="M315" s="29"/>
      <c r="N315" s="29"/>
      <c r="O315" s="29"/>
      <c r="P315" s="29"/>
      <c r="Q315" s="29"/>
      <c r="R315" s="29"/>
      <c r="S315" s="29"/>
      <c r="T315" s="29"/>
      <c r="U315" s="29"/>
      <c r="V315" s="29"/>
      <c r="W315" s="29"/>
      <c r="X315" s="29"/>
      <c r="Y315" s="29"/>
    </row>
    <row r="316" spans="8:25">
      <c r="H316" s="29"/>
      <c r="I316" s="29"/>
      <c r="J316" s="29"/>
      <c r="K316" s="29"/>
      <c r="L316" s="29"/>
      <c r="M316" s="29"/>
      <c r="N316" s="29"/>
      <c r="O316" s="29"/>
      <c r="P316" s="29"/>
      <c r="Q316" s="29"/>
      <c r="R316" s="29"/>
      <c r="S316" s="29"/>
      <c r="T316" s="29"/>
      <c r="U316" s="29"/>
      <c r="V316" s="29"/>
      <c r="W316" s="29"/>
      <c r="X316" s="29"/>
      <c r="Y316" s="29"/>
    </row>
    <row r="317" spans="8:25">
      <c r="H317" s="29"/>
      <c r="I317" s="29"/>
      <c r="J317" s="29"/>
      <c r="K317" s="29"/>
      <c r="L317" s="29"/>
      <c r="M317" s="29"/>
      <c r="N317" s="29"/>
      <c r="O317" s="29"/>
      <c r="P317" s="29"/>
      <c r="Q317" s="29"/>
      <c r="R317" s="29"/>
      <c r="S317" s="29"/>
      <c r="T317" s="29"/>
      <c r="U317" s="29"/>
      <c r="V317" s="29"/>
      <c r="W317" s="29"/>
      <c r="X317" s="29"/>
      <c r="Y317" s="29"/>
    </row>
    <row r="318" spans="8:25">
      <c r="H318" s="29"/>
      <c r="I318" s="29"/>
      <c r="J318" s="29"/>
      <c r="K318" s="29"/>
      <c r="L318" s="29"/>
      <c r="M318" s="29"/>
      <c r="N318" s="29"/>
      <c r="O318" s="29"/>
      <c r="P318" s="29"/>
      <c r="Q318" s="29"/>
      <c r="R318" s="29"/>
      <c r="S318" s="29"/>
      <c r="T318" s="29"/>
      <c r="U318" s="29"/>
      <c r="V318" s="29"/>
      <c r="W318" s="29"/>
      <c r="X318" s="29"/>
      <c r="Y318" s="29"/>
    </row>
    <row r="319" spans="8:25">
      <c r="H319" s="29"/>
      <c r="I319" s="29"/>
      <c r="J319" s="29"/>
      <c r="K319" s="29"/>
      <c r="L319" s="29"/>
      <c r="M319" s="29"/>
      <c r="N319" s="29"/>
      <c r="O319" s="29"/>
      <c r="P319" s="29"/>
      <c r="Q319" s="29"/>
      <c r="R319" s="29"/>
      <c r="S319" s="29"/>
      <c r="T319" s="29"/>
      <c r="U319" s="29"/>
      <c r="V319" s="29"/>
      <c r="W319" s="29"/>
      <c r="X319" s="29"/>
      <c r="Y319" s="29"/>
    </row>
    <row r="320" spans="8:25">
      <c r="H320" s="29"/>
      <c r="I320" s="29"/>
      <c r="J320" s="29"/>
      <c r="K320" s="29"/>
      <c r="L320" s="29"/>
      <c r="M320" s="29"/>
      <c r="N320" s="29"/>
      <c r="O320" s="29"/>
      <c r="P320" s="29"/>
      <c r="Q320" s="29"/>
      <c r="R320" s="29"/>
      <c r="S320" s="29"/>
      <c r="T320" s="29"/>
      <c r="U320" s="29"/>
      <c r="V320" s="29"/>
      <c r="W320" s="29"/>
      <c r="X320" s="29"/>
      <c r="Y320" s="29"/>
    </row>
    <row r="321" spans="8:25">
      <c r="H321" s="29"/>
      <c r="I321" s="29"/>
      <c r="J321" s="29"/>
      <c r="K321" s="29"/>
      <c r="L321" s="29"/>
      <c r="M321" s="29"/>
      <c r="N321" s="29"/>
      <c r="O321" s="29"/>
      <c r="P321" s="29"/>
      <c r="Q321" s="29"/>
      <c r="R321" s="29"/>
      <c r="S321" s="29"/>
      <c r="T321" s="29"/>
      <c r="U321" s="29"/>
      <c r="V321" s="29"/>
      <c r="W321" s="29"/>
      <c r="X321" s="29"/>
      <c r="Y321" s="29"/>
    </row>
    <row r="322" spans="8:25">
      <c r="H322" s="29"/>
      <c r="I322" s="29"/>
      <c r="J322" s="29"/>
      <c r="K322" s="29"/>
      <c r="L322" s="29"/>
      <c r="M322" s="29"/>
      <c r="N322" s="29"/>
      <c r="O322" s="29"/>
      <c r="P322" s="29"/>
      <c r="Q322" s="29"/>
      <c r="R322" s="29"/>
      <c r="S322" s="29"/>
      <c r="T322" s="29"/>
      <c r="U322" s="29"/>
      <c r="V322" s="29"/>
      <c r="W322" s="29"/>
      <c r="X322" s="29"/>
      <c r="Y322" s="29"/>
    </row>
    <row r="323" spans="8:25">
      <c r="H323" s="29"/>
      <c r="I323" s="29"/>
      <c r="J323" s="29"/>
      <c r="K323" s="29"/>
      <c r="L323" s="29"/>
      <c r="M323" s="29"/>
      <c r="N323" s="29"/>
      <c r="O323" s="29"/>
      <c r="P323" s="29"/>
      <c r="Q323" s="29"/>
      <c r="R323" s="29"/>
      <c r="S323" s="29"/>
      <c r="T323" s="29"/>
      <c r="U323" s="29"/>
      <c r="V323" s="29"/>
      <c r="W323" s="29"/>
      <c r="X323" s="29"/>
      <c r="Y323" s="29"/>
    </row>
    <row r="324" spans="8:25">
      <c r="H324" s="29"/>
      <c r="I324" s="29"/>
      <c r="J324" s="29"/>
      <c r="K324" s="29"/>
      <c r="L324" s="29"/>
      <c r="M324" s="29"/>
      <c r="N324" s="29"/>
      <c r="O324" s="29"/>
      <c r="P324" s="29"/>
      <c r="Q324" s="29"/>
      <c r="R324" s="29"/>
      <c r="S324" s="29"/>
      <c r="T324" s="29"/>
      <c r="U324" s="29"/>
      <c r="V324" s="29"/>
      <c r="W324" s="29"/>
      <c r="X324" s="29"/>
      <c r="Y324" s="29"/>
    </row>
    <row r="325" spans="8:25">
      <c r="H325" s="29"/>
      <c r="I325" s="29"/>
      <c r="J325" s="29"/>
      <c r="K325" s="29"/>
      <c r="L325" s="29"/>
      <c r="M325" s="29"/>
      <c r="N325" s="29"/>
      <c r="O325" s="29"/>
      <c r="P325" s="29"/>
      <c r="Q325" s="29"/>
      <c r="R325" s="29"/>
      <c r="S325" s="29"/>
      <c r="T325" s="29"/>
      <c r="U325" s="29"/>
      <c r="V325" s="29"/>
      <c r="W325" s="29"/>
      <c r="X325" s="29"/>
      <c r="Y325" s="29"/>
    </row>
    <row r="326" spans="8:25">
      <c r="H326" s="29"/>
      <c r="I326" s="29"/>
      <c r="J326" s="29"/>
      <c r="K326" s="29"/>
      <c r="L326" s="29"/>
      <c r="M326" s="29"/>
      <c r="N326" s="29"/>
      <c r="O326" s="29"/>
      <c r="P326" s="29"/>
      <c r="Q326" s="29"/>
      <c r="R326" s="29"/>
      <c r="S326" s="29"/>
      <c r="T326" s="29"/>
      <c r="U326" s="29"/>
      <c r="V326" s="29"/>
      <c r="W326" s="29"/>
      <c r="X326" s="29"/>
      <c r="Y326" s="29"/>
    </row>
    <row r="327" spans="8:25">
      <c r="H327" s="29"/>
      <c r="I327" s="29"/>
      <c r="J327" s="29"/>
      <c r="K327" s="29"/>
      <c r="L327" s="29"/>
      <c r="M327" s="29"/>
      <c r="N327" s="29"/>
      <c r="O327" s="29"/>
      <c r="P327" s="29"/>
      <c r="Q327" s="29"/>
      <c r="R327" s="29"/>
      <c r="S327" s="29"/>
      <c r="T327" s="29"/>
      <c r="U327" s="29"/>
      <c r="V327" s="29"/>
      <c r="W327" s="29"/>
      <c r="X327" s="29"/>
      <c r="Y327" s="29"/>
    </row>
    <row r="328" spans="8:25">
      <c r="H328" s="29"/>
      <c r="I328" s="29"/>
      <c r="J328" s="29"/>
      <c r="K328" s="29"/>
      <c r="L328" s="29"/>
      <c r="M328" s="29"/>
      <c r="N328" s="29"/>
      <c r="O328" s="29"/>
      <c r="P328" s="29"/>
      <c r="Q328" s="29"/>
      <c r="R328" s="29"/>
      <c r="S328" s="29"/>
      <c r="T328" s="29"/>
      <c r="U328" s="29"/>
      <c r="V328" s="29"/>
      <c r="W328" s="29"/>
      <c r="X328" s="29"/>
      <c r="Y328" s="29"/>
    </row>
    <row r="329" spans="8:25">
      <c r="H329" s="29"/>
      <c r="I329" s="29"/>
      <c r="J329" s="29"/>
      <c r="K329" s="29"/>
      <c r="L329" s="29"/>
      <c r="M329" s="29"/>
      <c r="N329" s="29"/>
      <c r="O329" s="29"/>
      <c r="P329" s="29"/>
      <c r="Q329" s="29"/>
      <c r="R329" s="29"/>
      <c r="S329" s="29"/>
      <c r="T329" s="29"/>
      <c r="U329" s="29"/>
      <c r="V329" s="29"/>
      <c r="W329" s="29"/>
      <c r="X329" s="29"/>
      <c r="Y329" s="29"/>
    </row>
    <row r="330" spans="8:25">
      <c r="H330" s="29"/>
      <c r="I330" s="29"/>
      <c r="J330" s="29"/>
      <c r="K330" s="29"/>
      <c r="L330" s="29"/>
      <c r="M330" s="29"/>
      <c r="N330" s="29"/>
      <c r="O330" s="29"/>
      <c r="P330" s="29"/>
      <c r="Q330" s="29"/>
      <c r="R330" s="29"/>
      <c r="S330" s="29"/>
      <c r="T330" s="29"/>
      <c r="U330" s="29"/>
      <c r="V330" s="29"/>
      <c r="W330" s="29"/>
      <c r="X330" s="29"/>
      <c r="Y330" s="29"/>
    </row>
    <row r="331" spans="8:25">
      <c r="H331" s="29"/>
      <c r="I331" s="29"/>
      <c r="J331" s="29"/>
      <c r="K331" s="29"/>
      <c r="L331" s="29"/>
      <c r="M331" s="29"/>
      <c r="N331" s="29"/>
      <c r="O331" s="29"/>
      <c r="P331" s="29"/>
      <c r="Q331" s="29"/>
      <c r="R331" s="29"/>
      <c r="S331" s="29"/>
      <c r="T331" s="29"/>
      <c r="U331" s="29"/>
      <c r="V331" s="29"/>
      <c r="W331" s="29"/>
      <c r="X331" s="29"/>
      <c r="Y331" s="29"/>
    </row>
    <row r="332" spans="8:25">
      <c r="H332" s="29"/>
      <c r="I332" s="29"/>
      <c r="J332" s="29"/>
      <c r="K332" s="29"/>
      <c r="L332" s="29"/>
      <c r="M332" s="29"/>
      <c r="N332" s="29"/>
      <c r="O332" s="29"/>
      <c r="P332" s="29"/>
      <c r="Q332" s="29"/>
      <c r="R332" s="29"/>
      <c r="S332" s="29"/>
      <c r="T332" s="29"/>
      <c r="U332" s="29"/>
      <c r="V332" s="29"/>
      <c r="W332" s="29"/>
      <c r="X332" s="29"/>
      <c r="Y332" s="29"/>
    </row>
    <row r="333" spans="8:25">
      <c r="H333" s="29"/>
      <c r="I333" s="29"/>
      <c r="J333" s="29"/>
      <c r="K333" s="29"/>
      <c r="L333" s="29"/>
      <c r="M333" s="29"/>
      <c r="N333" s="29"/>
      <c r="O333" s="29"/>
      <c r="P333" s="29"/>
      <c r="Q333" s="29"/>
      <c r="R333" s="29"/>
      <c r="S333" s="29"/>
      <c r="T333" s="29"/>
      <c r="U333" s="29"/>
      <c r="V333" s="29"/>
      <c r="W333" s="29"/>
      <c r="X333" s="29"/>
      <c r="Y333" s="29"/>
    </row>
    <row r="334" spans="8:25">
      <c r="H334" s="29"/>
      <c r="I334" s="29"/>
      <c r="J334" s="29"/>
      <c r="K334" s="29"/>
      <c r="L334" s="29"/>
      <c r="M334" s="29"/>
      <c r="N334" s="29"/>
      <c r="O334" s="29"/>
      <c r="P334" s="29"/>
      <c r="Q334" s="29"/>
      <c r="R334" s="29"/>
      <c r="S334" s="29"/>
      <c r="T334" s="29"/>
      <c r="U334" s="29"/>
      <c r="V334" s="29"/>
      <c r="W334" s="29"/>
      <c r="X334" s="29"/>
      <c r="Y334" s="29"/>
    </row>
    <row r="335" spans="8:25">
      <c r="H335" s="29"/>
      <c r="I335" s="29"/>
      <c r="J335" s="29"/>
      <c r="K335" s="29"/>
      <c r="L335" s="29"/>
      <c r="M335" s="29"/>
      <c r="N335" s="29"/>
      <c r="O335" s="29"/>
      <c r="P335" s="29"/>
      <c r="Q335" s="29"/>
      <c r="R335" s="29"/>
      <c r="S335" s="29"/>
      <c r="T335" s="29"/>
      <c r="U335" s="29"/>
      <c r="V335" s="29"/>
      <c r="W335" s="29"/>
      <c r="X335" s="29"/>
      <c r="Y335" s="29"/>
    </row>
    <row r="336" spans="8:25">
      <c r="H336" s="29"/>
      <c r="I336" s="29"/>
      <c r="J336" s="29"/>
      <c r="K336" s="29"/>
      <c r="L336" s="29"/>
      <c r="M336" s="29"/>
      <c r="N336" s="29"/>
      <c r="O336" s="29"/>
      <c r="P336" s="29"/>
      <c r="Q336" s="29"/>
      <c r="R336" s="29"/>
      <c r="S336" s="29"/>
      <c r="T336" s="29"/>
      <c r="U336" s="29"/>
      <c r="V336" s="29"/>
      <c r="W336" s="29"/>
      <c r="X336" s="29"/>
      <c r="Y336" s="29"/>
    </row>
    <row r="337" spans="8:25">
      <c r="H337" s="29"/>
      <c r="I337" s="29"/>
      <c r="J337" s="29"/>
      <c r="K337" s="29"/>
      <c r="L337" s="29"/>
      <c r="M337" s="29"/>
      <c r="N337" s="29"/>
      <c r="O337" s="29"/>
      <c r="P337" s="29"/>
      <c r="Q337" s="29"/>
      <c r="R337" s="29"/>
      <c r="S337" s="29"/>
      <c r="T337" s="29"/>
      <c r="U337" s="29"/>
      <c r="V337" s="29"/>
      <c r="W337" s="29"/>
      <c r="X337" s="29"/>
      <c r="Y337" s="29"/>
    </row>
    <row r="338" spans="8:25">
      <c r="H338" s="29"/>
      <c r="I338" s="29"/>
      <c r="J338" s="29"/>
      <c r="K338" s="29"/>
      <c r="L338" s="29"/>
      <c r="M338" s="29"/>
      <c r="N338" s="29"/>
      <c r="O338" s="29"/>
      <c r="P338" s="29"/>
      <c r="Q338" s="29"/>
      <c r="R338" s="29"/>
      <c r="S338" s="29"/>
      <c r="T338" s="29"/>
      <c r="U338" s="29"/>
      <c r="V338" s="29"/>
      <c r="W338" s="29"/>
      <c r="X338" s="29"/>
      <c r="Y338" s="29"/>
    </row>
    <row r="339" spans="8:25">
      <c r="H339" s="29"/>
      <c r="I339" s="29"/>
      <c r="J339" s="29"/>
      <c r="K339" s="29"/>
      <c r="L339" s="29"/>
      <c r="M339" s="29"/>
      <c r="N339" s="29"/>
      <c r="O339" s="29"/>
      <c r="P339" s="29"/>
      <c r="Q339" s="29"/>
      <c r="R339" s="29"/>
      <c r="S339" s="29"/>
      <c r="T339" s="29"/>
      <c r="U339" s="29"/>
      <c r="V339" s="29"/>
      <c r="W339" s="29"/>
      <c r="X339" s="29"/>
      <c r="Y339" s="29"/>
    </row>
    <row r="340" spans="8:25">
      <c r="H340" s="29"/>
      <c r="I340" s="29"/>
      <c r="J340" s="29"/>
      <c r="K340" s="29"/>
      <c r="L340" s="29"/>
      <c r="M340" s="29"/>
      <c r="N340" s="29"/>
      <c r="O340" s="29"/>
      <c r="P340" s="29"/>
      <c r="Q340" s="29"/>
      <c r="R340" s="29"/>
      <c r="S340" s="29"/>
      <c r="T340" s="29"/>
      <c r="U340" s="29"/>
      <c r="V340" s="29"/>
      <c r="W340" s="29"/>
      <c r="X340" s="29"/>
      <c r="Y340" s="29"/>
    </row>
    <row r="341" spans="8:25">
      <c r="H341" s="29"/>
      <c r="I341" s="29"/>
      <c r="J341" s="29"/>
      <c r="K341" s="29"/>
      <c r="L341" s="29"/>
      <c r="M341" s="29"/>
      <c r="N341" s="29"/>
      <c r="O341" s="29"/>
      <c r="P341" s="29"/>
      <c r="Q341" s="29"/>
      <c r="R341" s="29"/>
      <c r="S341" s="29"/>
      <c r="T341" s="29"/>
      <c r="U341" s="29"/>
      <c r="V341" s="29"/>
      <c r="W341" s="29"/>
      <c r="X341" s="29"/>
      <c r="Y341" s="29"/>
    </row>
    <row r="342" spans="8:25">
      <c r="H342" s="29"/>
      <c r="I342" s="29"/>
      <c r="J342" s="29"/>
      <c r="K342" s="29"/>
      <c r="L342" s="29"/>
      <c r="M342" s="29"/>
      <c r="N342" s="29"/>
      <c r="O342" s="29"/>
      <c r="P342" s="29"/>
      <c r="Q342" s="29"/>
      <c r="R342" s="29"/>
      <c r="S342" s="29"/>
      <c r="T342" s="29"/>
      <c r="U342" s="29"/>
      <c r="V342" s="29"/>
      <c r="W342" s="29"/>
      <c r="X342" s="29"/>
      <c r="Y342" s="29"/>
    </row>
    <row r="343" spans="8:25">
      <c r="H343" s="29"/>
      <c r="I343" s="29"/>
      <c r="J343" s="29"/>
      <c r="K343" s="29"/>
      <c r="L343" s="29"/>
      <c r="M343" s="29"/>
      <c r="N343" s="29"/>
      <c r="O343" s="29"/>
      <c r="P343" s="29"/>
      <c r="Q343" s="29"/>
      <c r="R343" s="29"/>
      <c r="S343" s="29"/>
      <c r="T343" s="29"/>
      <c r="U343" s="29"/>
      <c r="V343" s="29"/>
      <c r="W343" s="29"/>
      <c r="X343" s="29"/>
      <c r="Y343" s="29"/>
    </row>
    <row r="344" spans="8:25">
      <c r="H344" s="29"/>
      <c r="I344" s="29"/>
      <c r="J344" s="29"/>
      <c r="K344" s="29"/>
      <c r="L344" s="29"/>
      <c r="M344" s="29"/>
      <c r="N344" s="29"/>
      <c r="O344" s="29"/>
      <c r="P344" s="29"/>
      <c r="Q344" s="29"/>
      <c r="R344" s="29"/>
      <c r="S344" s="29"/>
      <c r="T344" s="29"/>
      <c r="U344" s="29"/>
      <c r="V344" s="29"/>
      <c r="W344" s="29"/>
      <c r="X344" s="29"/>
      <c r="Y344" s="29"/>
    </row>
    <row r="345" spans="8:25">
      <c r="H345" s="29"/>
      <c r="I345" s="29"/>
      <c r="J345" s="29"/>
      <c r="K345" s="29"/>
      <c r="L345" s="29"/>
      <c r="M345" s="29"/>
      <c r="N345" s="29"/>
      <c r="O345" s="29"/>
      <c r="P345" s="29"/>
      <c r="Q345" s="29"/>
      <c r="R345" s="29"/>
      <c r="S345" s="29"/>
      <c r="T345" s="29"/>
      <c r="U345" s="29"/>
      <c r="V345" s="29"/>
      <c r="W345" s="29"/>
      <c r="X345" s="29"/>
      <c r="Y345" s="29"/>
    </row>
    <row r="346" spans="8:25">
      <c r="H346" s="29"/>
      <c r="I346" s="29"/>
      <c r="J346" s="29"/>
      <c r="K346" s="29"/>
      <c r="L346" s="29"/>
      <c r="M346" s="29"/>
      <c r="N346" s="29"/>
      <c r="O346" s="29"/>
      <c r="P346" s="29"/>
      <c r="Q346" s="29"/>
      <c r="R346" s="29"/>
      <c r="S346" s="29"/>
      <c r="T346" s="29"/>
      <c r="U346" s="29"/>
      <c r="V346" s="29"/>
      <c r="W346" s="29"/>
      <c r="X346" s="29"/>
      <c r="Y346" s="29"/>
    </row>
    <row r="347" spans="8:25">
      <c r="H347" s="29"/>
      <c r="I347" s="29"/>
      <c r="J347" s="29"/>
      <c r="K347" s="29"/>
      <c r="L347" s="29"/>
      <c r="M347" s="29"/>
      <c r="N347" s="29"/>
      <c r="O347" s="29"/>
      <c r="P347" s="29"/>
      <c r="Q347" s="29"/>
      <c r="R347" s="29"/>
      <c r="S347" s="29"/>
      <c r="T347" s="29"/>
      <c r="U347" s="29"/>
      <c r="V347" s="29"/>
      <c r="W347" s="29"/>
      <c r="X347" s="29"/>
      <c r="Y347" s="29"/>
    </row>
    <row r="348" spans="8:25">
      <c r="H348" s="29"/>
      <c r="I348" s="29"/>
      <c r="J348" s="29"/>
      <c r="K348" s="29"/>
      <c r="L348" s="29"/>
      <c r="M348" s="29"/>
      <c r="N348" s="29"/>
      <c r="O348" s="29"/>
      <c r="P348" s="29"/>
      <c r="Q348" s="29"/>
      <c r="R348" s="29"/>
      <c r="S348" s="29"/>
      <c r="T348" s="29"/>
      <c r="U348" s="29"/>
      <c r="V348" s="29"/>
      <c r="W348" s="29"/>
      <c r="X348" s="29"/>
      <c r="Y348" s="29"/>
    </row>
    <row r="349" spans="8:25">
      <c r="H349" s="29"/>
      <c r="I349" s="29"/>
      <c r="J349" s="29"/>
      <c r="K349" s="29"/>
      <c r="L349" s="29"/>
      <c r="M349" s="29"/>
      <c r="N349" s="29"/>
      <c r="O349" s="29"/>
      <c r="P349" s="29"/>
      <c r="Q349" s="29"/>
      <c r="R349" s="29"/>
      <c r="S349" s="29"/>
      <c r="T349" s="29"/>
      <c r="U349" s="29"/>
      <c r="V349" s="29"/>
      <c r="W349" s="29"/>
      <c r="X349" s="29"/>
      <c r="Y349" s="29"/>
    </row>
    <row r="350" spans="8:25">
      <c r="H350" s="29"/>
      <c r="I350" s="29"/>
      <c r="J350" s="29"/>
      <c r="K350" s="29"/>
      <c r="L350" s="29"/>
      <c r="M350" s="29"/>
      <c r="N350" s="29"/>
      <c r="O350" s="29"/>
      <c r="P350" s="29"/>
      <c r="Q350" s="29"/>
      <c r="R350" s="29"/>
      <c r="S350" s="29"/>
      <c r="T350" s="29"/>
      <c r="U350" s="29"/>
      <c r="V350" s="29"/>
      <c r="W350" s="29"/>
      <c r="X350" s="29"/>
      <c r="Y350" s="29"/>
    </row>
    <row r="351" spans="8:25">
      <c r="H351" s="29"/>
      <c r="I351" s="29"/>
      <c r="J351" s="29"/>
      <c r="K351" s="29"/>
      <c r="L351" s="29"/>
      <c r="M351" s="29"/>
      <c r="N351" s="29"/>
      <c r="O351" s="29"/>
      <c r="P351" s="29"/>
      <c r="Q351" s="29"/>
      <c r="R351" s="29"/>
      <c r="S351" s="29"/>
      <c r="T351" s="29"/>
      <c r="U351" s="29"/>
      <c r="V351" s="29"/>
      <c r="W351" s="29"/>
      <c r="X351" s="29"/>
      <c r="Y351" s="29"/>
    </row>
    <row r="352" spans="8:25">
      <c r="H352" s="29"/>
      <c r="I352" s="29"/>
      <c r="J352" s="29"/>
      <c r="K352" s="29"/>
      <c r="L352" s="29"/>
      <c r="M352" s="29"/>
      <c r="N352" s="29"/>
      <c r="O352" s="29"/>
      <c r="P352" s="29"/>
      <c r="Q352" s="29"/>
      <c r="R352" s="29"/>
      <c r="S352" s="29"/>
      <c r="T352" s="29"/>
      <c r="U352" s="29"/>
      <c r="V352" s="29"/>
      <c r="W352" s="29"/>
      <c r="X352" s="29"/>
      <c r="Y352" s="29"/>
    </row>
    <row r="353" spans="8:25">
      <c r="H353" s="29"/>
      <c r="I353" s="29"/>
      <c r="J353" s="29"/>
      <c r="K353" s="29"/>
      <c r="L353" s="29"/>
      <c r="M353" s="29"/>
      <c r="N353" s="29"/>
      <c r="O353" s="29"/>
      <c r="P353" s="29"/>
      <c r="Q353" s="29"/>
      <c r="R353" s="29"/>
      <c r="S353" s="29"/>
      <c r="T353" s="29"/>
      <c r="U353" s="29"/>
      <c r="V353" s="29"/>
      <c r="W353" s="29"/>
      <c r="X353" s="29"/>
      <c r="Y353" s="29"/>
    </row>
    <row r="354" spans="8:25">
      <c r="H354" s="29"/>
      <c r="I354" s="29"/>
      <c r="J354" s="29"/>
      <c r="K354" s="29"/>
      <c r="L354" s="29"/>
      <c r="M354" s="29"/>
      <c r="N354" s="29"/>
      <c r="O354" s="29"/>
      <c r="P354" s="29"/>
      <c r="Q354" s="29"/>
      <c r="R354" s="29"/>
      <c r="S354" s="29"/>
      <c r="T354" s="29"/>
      <c r="U354" s="29"/>
      <c r="V354" s="29"/>
      <c r="W354" s="29"/>
      <c r="X354" s="29"/>
      <c r="Y354" s="29"/>
    </row>
    <row r="355" spans="8:25">
      <c r="H355" s="29"/>
      <c r="I355" s="29"/>
      <c r="J355" s="29"/>
      <c r="K355" s="29"/>
      <c r="L355" s="29"/>
      <c r="M355" s="29"/>
      <c r="N355" s="29"/>
      <c r="O355" s="29"/>
      <c r="P355" s="29"/>
      <c r="Q355" s="29"/>
      <c r="R355" s="29"/>
      <c r="S355" s="29"/>
      <c r="T355" s="29"/>
      <c r="U355" s="29"/>
      <c r="V355" s="29"/>
      <c r="W355" s="29"/>
      <c r="X355" s="29"/>
      <c r="Y355" s="29"/>
    </row>
    <row r="356" spans="8:25">
      <c r="H356" s="29"/>
      <c r="I356" s="29"/>
      <c r="J356" s="29"/>
      <c r="K356" s="29"/>
      <c r="L356" s="29"/>
      <c r="M356" s="29"/>
      <c r="N356" s="29"/>
      <c r="O356" s="29"/>
      <c r="P356" s="29"/>
      <c r="Q356" s="29"/>
      <c r="R356" s="29"/>
      <c r="S356" s="29"/>
      <c r="T356" s="29"/>
      <c r="U356" s="29"/>
      <c r="V356" s="29"/>
      <c r="W356" s="29"/>
      <c r="X356" s="29"/>
      <c r="Y356" s="29"/>
    </row>
    <row r="357" spans="8:25">
      <c r="H357" s="29"/>
      <c r="I357" s="29"/>
      <c r="J357" s="29"/>
      <c r="K357" s="29"/>
      <c r="L357" s="29"/>
      <c r="M357" s="29"/>
      <c r="N357" s="29"/>
      <c r="O357" s="29"/>
      <c r="P357" s="29"/>
      <c r="Q357" s="29"/>
      <c r="R357" s="29"/>
      <c r="S357" s="29"/>
      <c r="T357" s="29"/>
      <c r="U357" s="29"/>
      <c r="V357" s="29"/>
      <c r="W357" s="29"/>
      <c r="X357" s="29"/>
      <c r="Y357" s="29"/>
    </row>
    <row r="358" spans="8:25">
      <c r="H358" s="29"/>
      <c r="I358" s="29"/>
      <c r="J358" s="29"/>
      <c r="K358" s="29"/>
      <c r="L358" s="29"/>
      <c r="M358" s="29"/>
      <c r="N358" s="29"/>
      <c r="O358" s="29"/>
      <c r="P358" s="29"/>
      <c r="Q358" s="29"/>
      <c r="R358" s="29"/>
      <c r="S358" s="29"/>
      <c r="T358" s="29"/>
      <c r="U358" s="29"/>
      <c r="V358" s="29"/>
      <c r="W358" s="29"/>
      <c r="X358" s="29"/>
      <c r="Y358" s="29"/>
    </row>
    <row r="359" spans="8:25">
      <c r="H359" s="29"/>
      <c r="I359" s="29"/>
      <c r="J359" s="29"/>
      <c r="K359" s="29"/>
      <c r="L359" s="29"/>
      <c r="M359" s="29"/>
      <c r="N359" s="29"/>
      <c r="O359" s="29"/>
      <c r="P359" s="29"/>
      <c r="Q359" s="29"/>
      <c r="R359" s="29"/>
      <c r="S359" s="29"/>
      <c r="T359" s="29"/>
      <c r="U359" s="29"/>
      <c r="V359" s="29"/>
      <c r="W359" s="29"/>
      <c r="X359" s="29"/>
      <c r="Y359" s="29"/>
    </row>
    <row r="360" spans="8:25">
      <c r="H360" s="29"/>
      <c r="I360" s="29"/>
      <c r="J360" s="29"/>
      <c r="K360" s="29"/>
      <c r="L360" s="29"/>
      <c r="M360" s="29"/>
      <c r="N360" s="29"/>
      <c r="O360" s="29"/>
      <c r="P360" s="29"/>
      <c r="Q360" s="29"/>
      <c r="R360" s="29"/>
      <c r="S360" s="29"/>
      <c r="T360" s="29"/>
      <c r="U360" s="29"/>
      <c r="V360" s="29"/>
      <c r="W360" s="29"/>
      <c r="X360" s="29"/>
      <c r="Y360" s="29"/>
    </row>
    <row r="361" spans="8:25">
      <c r="H361" s="29"/>
      <c r="I361" s="29"/>
      <c r="J361" s="29"/>
      <c r="K361" s="29"/>
      <c r="L361" s="29"/>
      <c r="M361" s="29"/>
      <c r="N361" s="29"/>
      <c r="O361" s="29"/>
      <c r="P361" s="29"/>
      <c r="Q361" s="29"/>
      <c r="R361" s="29"/>
      <c r="S361" s="29"/>
      <c r="T361" s="29"/>
      <c r="U361" s="29"/>
      <c r="V361" s="29"/>
      <c r="W361" s="29"/>
      <c r="X361" s="29"/>
      <c r="Y361" s="29"/>
    </row>
    <row r="362" spans="8:25">
      <c r="H362" s="29"/>
      <c r="I362" s="29"/>
      <c r="J362" s="29"/>
      <c r="K362" s="29"/>
      <c r="L362" s="29"/>
      <c r="M362" s="29"/>
      <c r="N362" s="29"/>
      <c r="O362" s="29"/>
      <c r="P362" s="29"/>
      <c r="Q362" s="29"/>
      <c r="R362" s="29"/>
      <c r="S362" s="29"/>
      <c r="T362" s="29"/>
      <c r="U362" s="29"/>
      <c r="V362" s="29"/>
      <c r="W362" s="29"/>
      <c r="X362" s="29"/>
      <c r="Y362" s="29"/>
    </row>
    <row r="363" spans="8:25">
      <c r="H363" s="29"/>
      <c r="I363" s="29"/>
      <c r="J363" s="29"/>
      <c r="K363" s="29"/>
      <c r="L363" s="29"/>
      <c r="M363" s="29"/>
      <c r="N363" s="29"/>
      <c r="O363" s="29"/>
      <c r="P363" s="29"/>
      <c r="Q363" s="29"/>
      <c r="R363" s="29"/>
      <c r="S363" s="29"/>
      <c r="T363" s="29"/>
      <c r="U363" s="29"/>
      <c r="V363" s="29"/>
      <c r="W363" s="29"/>
      <c r="X363" s="29"/>
      <c r="Y363" s="29"/>
    </row>
    <row r="364" spans="8:25">
      <c r="H364" s="29"/>
      <c r="I364" s="29"/>
      <c r="J364" s="29"/>
      <c r="K364" s="29"/>
      <c r="L364" s="29"/>
      <c r="M364" s="29"/>
      <c r="N364" s="29"/>
      <c r="O364" s="29"/>
      <c r="P364" s="29"/>
      <c r="Q364" s="29"/>
      <c r="R364" s="29"/>
      <c r="S364" s="29"/>
      <c r="T364" s="29"/>
      <c r="U364" s="29"/>
      <c r="V364" s="29"/>
      <c r="W364" s="29"/>
      <c r="X364" s="29"/>
      <c r="Y364" s="29"/>
    </row>
    <row r="365" spans="8:25">
      <c r="H365" s="29"/>
      <c r="I365" s="29"/>
      <c r="J365" s="29"/>
      <c r="K365" s="29"/>
      <c r="L365" s="29"/>
      <c r="M365" s="29"/>
      <c r="N365" s="29"/>
      <c r="O365" s="29"/>
      <c r="P365" s="29"/>
      <c r="Q365" s="29"/>
      <c r="R365" s="29"/>
      <c r="S365" s="29"/>
      <c r="T365" s="29"/>
      <c r="U365" s="29"/>
      <c r="V365" s="29"/>
      <c r="W365" s="29"/>
      <c r="X365" s="29"/>
      <c r="Y365" s="29"/>
    </row>
    <row r="366" spans="8:25">
      <c r="H366" s="29"/>
      <c r="I366" s="29"/>
      <c r="J366" s="29"/>
      <c r="K366" s="29"/>
      <c r="L366" s="29"/>
      <c r="M366" s="29"/>
      <c r="N366" s="29"/>
      <c r="O366" s="29"/>
      <c r="P366" s="29"/>
      <c r="Q366" s="29"/>
      <c r="R366" s="29"/>
      <c r="S366" s="29"/>
      <c r="T366" s="29"/>
      <c r="U366" s="29"/>
      <c r="V366" s="29"/>
      <c r="W366" s="29"/>
      <c r="X366" s="29"/>
      <c r="Y366" s="29"/>
    </row>
    <row r="367" spans="8:25">
      <c r="H367" s="29"/>
      <c r="I367" s="29"/>
      <c r="J367" s="29"/>
      <c r="K367" s="29"/>
      <c r="L367" s="29"/>
      <c r="M367" s="29"/>
      <c r="N367" s="29"/>
      <c r="O367" s="29"/>
      <c r="P367" s="29"/>
      <c r="Q367" s="29"/>
      <c r="R367" s="29"/>
      <c r="S367" s="29"/>
      <c r="T367" s="29"/>
      <c r="U367" s="29"/>
      <c r="V367" s="29"/>
      <c r="W367" s="29"/>
      <c r="X367" s="29"/>
      <c r="Y367" s="29"/>
    </row>
    <row r="368" spans="8:25">
      <c r="H368" s="29"/>
      <c r="I368" s="29"/>
      <c r="J368" s="29"/>
      <c r="K368" s="29"/>
      <c r="L368" s="29"/>
      <c r="M368" s="29"/>
      <c r="N368" s="29"/>
      <c r="O368" s="29"/>
      <c r="P368" s="29"/>
      <c r="Q368" s="29"/>
      <c r="R368" s="29"/>
      <c r="S368" s="29"/>
      <c r="T368" s="29"/>
      <c r="U368" s="29"/>
      <c r="V368" s="29"/>
      <c r="W368" s="29"/>
      <c r="X368" s="29"/>
      <c r="Y368" s="29"/>
    </row>
    <row r="369" spans="8:25">
      <c r="H369" s="29"/>
      <c r="I369" s="29"/>
      <c r="J369" s="29"/>
      <c r="K369" s="29"/>
      <c r="L369" s="29"/>
      <c r="M369" s="29"/>
      <c r="N369" s="29"/>
      <c r="O369" s="29"/>
      <c r="P369" s="29"/>
      <c r="Q369" s="29"/>
      <c r="R369" s="29"/>
      <c r="S369" s="29"/>
      <c r="T369" s="29"/>
      <c r="U369" s="29"/>
      <c r="V369" s="29"/>
      <c r="W369" s="29"/>
      <c r="X369" s="29"/>
      <c r="Y369" s="29"/>
    </row>
    <row r="370" spans="8:25">
      <c r="H370" s="29"/>
      <c r="I370" s="29"/>
      <c r="J370" s="29"/>
      <c r="K370" s="29"/>
      <c r="L370" s="29"/>
      <c r="M370" s="29"/>
      <c r="N370" s="29"/>
      <c r="O370" s="29"/>
      <c r="P370" s="29"/>
      <c r="Q370" s="29"/>
      <c r="R370" s="29"/>
      <c r="S370" s="29"/>
      <c r="T370" s="29"/>
      <c r="U370" s="29"/>
      <c r="V370" s="29"/>
      <c r="W370" s="29"/>
      <c r="X370" s="29"/>
      <c r="Y370" s="29"/>
    </row>
    <row r="371" spans="8:25">
      <c r="H371" s="29"/>
      <c r="I371" s="29"/>
      <c r="J371" s="29"/>
      <c r="K371" s="29"/>
      <c r="L371" s="29"/>
      <c r="M371" s="29"/>
      <c r="N371" s="29"/>
      <c r="O371" s="29"/>
      <c r="P371" s="29"/>
      <c r="Q371" s="29"/>
      <c r="R371" s="29"/>
      <c r="S371" s="29"/>
      <c r="T371" s="29"/>
      <c r="U371" s="29"/>
      <c r="V371" s="29"/>
      <c r="W371" s="29"/>
      <c r="X371" s="29"/>
      <c r="Y371" s="29"/>
    </row>
    <row r="372" spans="8:25">
      <c r="H372" s="29"/>
      <c r="I372" s="29"/>
      <c r="J372" s="29"/>
      <c r="K372" s="29"/>
      <c r="L372" s="29"/>
      <c r="M372" s="29"/>
      <c r="N372" s="29"/>
      <c r="O372" s="29"/>
      <c r="P372" s="29"/>
      <c r="Q372" s="29"/>
      <c r="R372" s="29"/>
      <c r="S372" s="29"/>
      <c r="T372" s="29"/>
      <c r="U372" s="29"/>
      <c r="V372" s="29"/>
      <c r="W372" s="29"/>
      <c r="X372" s="29"/>
      <c r="Y372" s="29"/>
    </row>
    <row r="373" spans="8:25">
      <c r="H373" s="29"/>
      <c r="I373" s="29"/>
      <c r="J373" s="29"/>
      <c r="K373" s="29"/>
      <c r="L373" s="29"/>
      <c r="M373" s="29"/>
      <c r="N373" s="29"/>
      <c r="O373" s="29"/>
      <c r="P373" s="29"/>
      <c r="Q373" s="29"/>
      <c r="R373" s="29"/>
      <c r="S373" s="29"/>
      <c r="T373" s="29"/>
      <c r="U373" s="29"/>
      <c r="V373" s="29"/>
      <c r="W373" s="29"/>
      <c r="X373" s="29"/>
      <c r="Y373" s="29"/>
    </row>
    <row r="374" spans="8:25">
      <c r="H374" s="29"/>
      <c r="I374" s="29"/>
      <c r="J374" s="29"/>
      <c r="K374" s="29"/>
      <c r="L374" s="29"/>
      <c r="M374" s="29"/>
      <c r="N374" s="29"/>
      <c r="O374" s="29"/>
      <c r="P374" s="29"/>
      <c r="Q374" s="29"/>
      <c r="R374" s="29"/>
      <c r="S374" s="29"/>
      <c r="T374" s="29"/>
      <c r="U374" s="29"/>
      <c r="V374" s="29"/>
      <c r="W374" s="29"/>
      <c r="X374" s="29"/>
      <c r="Y374" s="29"/>
    </row>
    <row r="375" spans="8:25">
      <c r="H375" s="29"/>
      <c r="I375" s="29"/>
      <c r="J375" s="29"/>
      <c r="K375" s="29"/>
      <c r="L375" s="29"/>
      <c r="M375" s="29"/>
      <c r="N375" s="29"/>
      <c r="O375" s="29"/>
      <c r="P375" s="29"/>
      <c r="Q375" s="29"/>
      <c r="R375" s="29"/>
      <c r="S375" s="29"/>
      <c r="T375" s="29"/>
      <c r="U375" s="29"/>
      <c r="V375" s="29"/>
      <c r="W375" s="29"/>
      <c r="X375" s="29"/>
      <c r="Y375" s="29"/>
    </row>
    <row r="376" spans="8:25">
      <c r="H376" s="29"/>
      <c r="I376" s="29"/>
      <c r="J376" s="29"/>
      <c r="K376" s="29"/>
      <c r="L376" s="29"/>
      <c r="M376" s="29"/>
      <c r="N376" s="29"/>
      <c r="O376" s="29"/>
      <c r="P376" s="29"/>
      <c r="Q376" s="29"/>
      <c r="R376" s="29"/>
      <c r="S376" s="29"/>
      <c r="T376" s="29"/>
      <c r="U376" s="29"/>
      <c r="V376" s="29"/>
      <c r="W376" s="29"/>
      <c r="X376" s="29"/>
      <c r="Y376" s="29"/>
    </row>
    <row r="377" spans="8:25">
      <c r="H377" s="29"/>
      <c r="I377" s="29"/>
      <c r="J377" s="29"/>
      <c r="K377" s="29"/>
      <c r="L377" s="29"/>
      <c r="M377" s="29"/>
      <c r="N377" s="29"/>
      <c r="O377" s="29"/>
      <c r="P377" s="29"/>
      <c r="Q377" s="29"/>
      <c r="R377" s="29"/>
      <c r="S377" s="29"/>
      <c r="T377" s="29"/>
      <c r="U377" s="29"/>
      <c r="V377" s="29"/>
      <c r="W377" s="29"/>
      <c r="X377" s="29"/>
      <c r="Y377" s="29"/>
    </row>
    <row r="378" spans="8:25">
      <c r="H378" s="29"/>
      <c r="I378" s="29"/>
      <c r="J378" s="29"/>
      <c r="K378" s="29"/>
      <c r="L378" s="29"/>
      <c r="M378" s="29"/>
      <c r="N378" s="29"/>
      <c r="O378" s="29"/>
      <c r="P378" s="29"/>
      <c r="Q378" s="29"/>
      <c r="R378" s="29"/>
      <c r="S378" s="29"/>
      <c r="T378" s="29"/>
      <c r="U378" s="29"/>
      <c r="V378" s="29"/>
      <c r="W378" s="29"/>
      <c r="X378" s="29"/>
      <c r="Y378" s="29"/>
    </row>
    <row r="379" spans="8:25">
      <c r="H379" s="29"/>
      <c r="I379" s="29"/>
      <c r="J379" s="29"/>
      <c r="K379" s="29"/>
      <c r="L379" s="29"/>
      <c r="M379" s="29"/>
      <c r="N379" s="29"/>
      <c r="O379" s="29"/>
      <c r="P379" s="29"/>
      <c r="Q379" s="29"/>
      <c r="R379" s="29"/>
      <c r="S379" s="29"/>
      <c r="T379" s="29"/>
      <c r="U379" s="29"/>
      <c r="V379" s="29"/>
      <c r="W379" s="29"/>
      <c r="X379" s="29"/>
      <c r="Y379" s="29"/>
    </row>
    <row r="380" spans="8:25">
      <c r="H380" s="29"/>
      <c r="I380" s="29"/>
      <c r="J380" s="29"/>
      <c r="K380" s="29"/>
      <c r="L380" s="29"/>
      <c r="M380" s="29"/>
      <c r="N380" s="29"/>
      <c r="O380" s="29"/>
      <c r="P380" s="29"/>
      <c r="Q380" s="29"/>
      <c r="R380" s="29"/>
      <c r="S380" s="29"/>
      <c r="T380" s="29"/>
      <c r="U380" s="29"/>
      <c r="V380" s="29"/>
      <c r="W380" s="29"/>
      <c r="X380" s="29"/>
      <c r="Y380" s="29"/>
    </row>
    <row r="381" spans="8:25">
      <c r="H381" s="29"/>
      <c r="I381" s="29"/>
      <c r="J381" s="29"/>
      <c r="K381" s="29"/>
      <c r="L381" s="29"/>
      <c r="M381" s="29"/>
      <c r="N381" s="29"/>
      <c r="O381" s="29"/>
      <c r="P381" s="29"/>
      <c r="Q381" s="29"/>
      <c r="R381" s="29"/>
      <c r="S381" s="29"/>
      <c r="T381" s="29"/>
      <c r="U381" s="29"/>
      <c r="V381" s="29"/>
      <c r="W381" s="29"/>
      <c r="X381" s="29"/>
      <c r="Y381" s="29"/>
    </row>
    <row r="382" spans="8:25">
      <c r="H382" s="29"/>
      <c r="I382" s="29"/>
      <c r="J382" s="29"/>
      <c r="K382" s="29"/>
      <c r="L382" s="29"/>
      <c r="M382" s="29"/>
      <c r="N382" s="29"/>
      <c r="O382" s="29"/>
      <c r="P382" s="29"/>
      <c r="Q382" s="29"/>
      <c r="R382" s="29"/>
      <c r="S382" s="29"/>
      <c r="T382" s="29"/>
      <c r="U382" s="29"/>
      <c r="V382" s="29"/>
      <c r="W382" s="29"/>
      <c r="X382" s="29"/>
      <c r="Y382" s="29"/>
    </row>
    <row r="383" spans="8:25">
      <c r="H383" s="29"/>
      <c r="I383" s="29"/>
      <c r="J383" s="29"/>
      <c r="K383" s="29"/>
      <c r="L383" s="29"/>
      <c r="M383" s="29"/>
      <c r="N383" s="29"/>
      <c r="O383" s="29"/>
      <c r="P383" s="29"/>
      <c r="Q383" s="29"/>
      <c r="R383" s="29"/>
      <c r="S383" s="29"/>
      <c r="T383" s="29"/>
      <c r="U383" s="29"/>
      <c r="V383" s="29"/>
      <c r="W383" s="29"/>
      <c r="X383" s="29"/>
      <c r="Y383" s="29"/>
    </row>
    <row r="384" spans="8:25">
      <c r="H384" s="29"/>
      <c r="I384" s="29"/>
      <c r="J384" s="29"/>
      <c r="K384" s="29"/>
      <c r="L384" s="29"/>
      <c r="M384" s="29"/>
      <c r="N384" s="29"/>
      <c r="O384" s="29"/>
      <c r="P384" s="29"/>
      <c r="Q384" s="29"/>
      <c r="R384" s="29"/>
      <c r="S384" s="29"/>
      <c r="T384" s="29"/>
      <c r="U384" s="29"/>
      <c r="V384" s="29"/>
      <c r="W384" s="29"/>
      <c r="X384" s="29"/>
      <c r="Y384" s="29"/>
    </row>
    <row r="385" spans="8:25">
      <c r="H385" s="29"/>
      <c r="I385" s="29"/>
      <c r="J385" s="29"/>
      <c r="K385" s="29"/>
      <c r="L385" s="29"/>
      <c r="M385" s="29"/>
      <c r="N385" s="29"/>
      <c r="O385" s="29"/>
      <c r="P385" s="29"/>
      <c r="Q385" s="29"/>
      <c r="R385" s="29"/>
      <c r="S385" s="29"/>
      <c r="T385" s="29"/>
      <c r="U385" s="29"/>
      <c r="V385" s="29"/>
      <c r="W385" s="29"/>
      <c r="X385" s="29"/>
      <c r="Y385" s="29"/>
    </row>
    <row r="386" spans="8:25">
      <c r="H386" s="29"/>
      <c r="I386" s="29"/>
      <c r="J386" s="29"/>
      <c r="K386" s="29"/>
      <c r="L386" s="29"/>
      <c r="M386" s="29"/>
      <c r="N386" s="29"/>
      <c r="O386" s="29"/>
      <c r="P386" s="29"/>
      <c r="Q386" s="29"/>
      <c r="R386" s="29"/>
      <c r="S386" s="29"/>
      <c r="T386" s="29"/>
      <c r="U386" s="29"/>
      <c r="V386" s="29"/>
      <c r="W386" s="29"/>
      <c r="X386" s="29"/>
      <c r="Y386" s="29"/>
    </row>
    <row r="387" spans="8:25">
      <c r="H387" s="29"/>
      <c r="I387" s="29"/>
      <c r="J387" s="29"/>
      <c r="K387" s="29"/>
      <c r="L387" s="29"/>
      <c r="M387" s="29"/>
      <c r="N387" s="29"/>
      <c r="O387" s="29"/>
      <c r="P387" s="29"/>
      <c r="Q387" s="29"/>
      <c r="R387" s="29"/>
      <c r="S387" s="29"/>
      <c r="T387" s="29"/>
      <c r="U387" s="29"/>
      <c r="V387" s="29"/>
      <c r="W387" s="29"/>
      <c r="X387" s="29"/>
      <c r="Y387" s="29"/>
    </row>
    <row r="388" spans="8:25">
      <c r="H388" s="29"/>
      <c r="I388" s="29"/>
      <c r="J388" s="29"/>
      <c r="K388" s="29"/>
      <c r="L388" s="29"/>
      <c r="M388" s="29"/>
      <c r="N388" s="29"/>
      <c r="O388" s="29"/>
      <c r="P388" s="29"/>
      <c r="Q388" s="29"/>
      <c r="R388" s="29"/>
      <c r="S388" s="29"/>
      <c r="T388" s="29"/>
      <c r="U388" s="29"/>
      <c r="V388" s="29"/>
      <c r="W388" s="29"/>
      <c r="X388" s="29"/>
      <c r="Y388" s="29"/>
    </row>
    <row r="389" spans="8:25">
      <c r="H389" s="29"/>
      <c r="I389" s="29"/>
      <c r="J389" s="29"/>
      <c r="K389" s="29"/>
      <c r="L389" s="29"/>
      <c r="M389" s="29"/>
      <c r="N389" s="29"/>
      <c r="O389" s="29"/>
      <c r="P389" s="29"/>
      <c r="Q389" s="29"/>
      <c r="R389" s="29"/>
      <c r="S389" s="29"/>
      <c r="T389" s="29"/>
      <c r="U389" s="29"/>
      <c r="V389" s="29"/>
      <c r="W389" s="29"/>
      <c r="X389" s="29"/>
      <c r="Y389" s="29"/>
    </row>
    <row r="390" spans="8:25">
      <c r="H390" s="29"/>
      <c r="I390" s="29"/>
      <c r="J390" s="29"/>
      <c r="K390" s="29"/>
      <c r="L390" s="29"/>
      <c r="M390" s="29"/>
      <c r="N390" s="29"/>
      <c r="O390" s="29"/>
      <c r="P390" s="29"/>
      <c r="Q390" s="29"/>
      <c r="R390" s="29"/>
      <c r="S390" s="29"/>
      <c r="T390" s="29"/>
      <c r="U390" s="29"/>
      <c r="V390" s="29"/>
      <c r="W390" s="29"/>
      <c r="X390" s="29"/>
      <c r="Y390" s="29"/>
    </row>
    <row r="391" spans="8:25">
      <c r="H391" s="29"/>
      <c r="I391" s="29"/>
      <c r="J391" s="29"/>
      <c r="K391" s="29"/>
      <c r="L391" s="29"/>
      <c r="M391" s="29"/>
      <c r="N391" s="29"/>
      <c r="O391" s="29"/>
      <c r="P391" s="29"/>
      <c r="Q391" s="29"/>
      <c r="R391" s="29"/>
      <c r="S391" s="29"/>
      <c r="T391" s="29"/>
      <c r="U391" s="29"/>
      <c r="V391" s="29"/>
      <c r="W391" s="29"/>
      <c r="X391" s="29"/>
      <c r="Y391" s="29"/>
    </row>
    <row r="392" spans="8:25">
      <c r="H392" s="29"/>
      <c r="I392" s="29"/>
      <c r="J392" s="29"/>
      <c r="K392" s="29"/>
      <c r="L392" s="29"/>
      <c r="M392" s="29"/>
      <c r="N392" s="29"/>
      <c r="O392" s="29"/>
      <c r="P392" s="29"/>
      <c r="Q392" s="29"/>
      <c r="R392" s="29"/>
      <c r="S392" s="29"/>
      <c r="T392" s="29"/>
      <c r="U392" s="29"/>
      <c r="V392" s="29"/>
      <c r="W392" s="29"/>
      <c r="X392" s="29"/>
      <c r="Y392" s="29"/>
    </row>
    <row r="393" spans="8:25">
      <c r="H393" s="29"/>
      <c r="I393" s="29"/>
      <c r="J393" s="29"/>
      <c r="K393" s="29"/>
      <c r="L393" s="29"/>
      <c r="M393" s="29"/>
      <c r="N393" s="29"/>
      <c r="O393" s="29"/>
      <c r="P393" s="29"/>
      <c r="Q393" s="29"/>
      <c r="R393" s="29"/>
      <c r="S393" s="29"/>
      <c r="T393" s="29"/>
      <c r="U393" s="29"/>
      <c r="V393" s="29"/>
      <c r="W393" s="29"/>
      <c r="X393" s="29"/>
      <c r="Y393" s="29"/>
    </row>
    <row r="394" spans="8:25">
      <c r="H394" s="29"/>
      <c r="I394" s="29"/>
      <c r="J394" s="29"/>
      <c r="K394" s="29"/>
      <c r="L394" s="29"/>
      <c r="M394" s="29"/>
      <c r="N394" s="29"/>
      <c r="O394" s="29"/>
      <c r="P394" s="29"/>
      <c r="Q394" s="29"/>
      <c r="R394" s="29"/>
      <c r="S394" s="29"/>
      <c r="T394" s="29"/>
      <c r="U394" s="29"/>
      <c r="V394" s="29"/>
      <c r="W394" s="29"/>
      <c r="X394" s="29"/>
      <c r="Y394" s="29"/>
    </row>
    <row r="395" spans="8:25">
      <c r="H395" s="29"/>
      <c r="I395" s="29"/>
      <c r="J395" s="29"/>
      <c r="K395" s="29"/>
      <c r="L395" s="29"/>
      <c r="M395" s="29"/>
      <c r="N395" s="29"/>
      <c r="O395" s="29"/>
      <c r="P395" s="29"/>
      <c r="Q395" s="29"/>
      <c r="R395" s="29"/>
      <c r="S395" s="29"/>
      <c r="T395" s="29"/>
      <c r="U395" s="29"/>
      <c r="V395" s="29"/>
      <c r="W395" s="29"/>
      <c r="X395" s="29"/>
      <c r="Y395" s="29"/>
    </row>
    <row r="396" spans="8:25">
      <c r="H396" s="29"/>
      <c r="I396" s="29"/>
      <c r="J396" s="29"/>
      <c r="K396" s="29"/>
      <c r="L396" s="29"/>
      <c r="M396" s="29"/>
      <c r="N396" s="29"/>
      <c r="O396" s="29"/>
      <c r="P396" s="29"/>
      <c r="Q396" s="29"/>
      <c r="R396" s="29"/>
      <c r="S396" s="29"/>
      <c r="T396" s="29"/>
      <c r="U396" s="29"/>
      <c r="V396" s="29"/>
      <c r="W396" s="29"/>
      <c r="X396" s="29"/>
      <c r="Y396" s="29"/>
    </row>
    <row r="397" spans="8:25">
      <c r="H397" s="29"/>
      <c r="I397" s="29"/>
      <c r="J397" s="29"/>
      <c r="K397" s="29"/>
      <c r="L397" s="29"/>
      <c r="M397" s="29"/>
      <c r="N397" s="29"/>
      <c r="O397" s="29"/>
      <c r="P397" s="29"/>
      <c r="Q397" s="29"/>
      <c r="R397" s="29"/>
      <c r="S397" s="29"/>
      <c r="T397" s="29"/>
      <c r="U397" s="29"/>
      <c r="V397" s="29"/>
      <c r="W397" s="29"/>
      <c r="X397" s="29"/>
      <c r="Y397" s="29"/>
    </row>
    <row r="398" spans="8:25">
      <c r="H398" s="29"/>
      <c r="I398" s="29"/>
      <c r="J398" s="29"/>
      <c r="K398" s="29"/>
      <c r="L398" s="29"/>
      <c r="M398" s="29"/>
      <c r="N398" s="29"/>
      <c r="O398" s="29"/>
      <c r="P398" s="29"/>
      <c r="Q398" s="29"/>
      <c r="R398" s="29"/>
      <c r="S398" s="29"/>
      <c r="T398" s="29"/>
      <c r="U398" s="29"/>
      <c r="V398" s="29"/>
      <c r="W398" s="29"/>
      <c r="X398" s="29"/>
      <c r="Y398" s="29"/>
    </row>
    <row r="399" spans="8:25">
      <c r="H399" s="29"/>
      <c r="I399" s="29"/>
      <c r="J399" s="29"/>
      <c r="K399" s="29"/>
      <c r="L399" s="29"/>
      <c r="M399" s="29"/>
      <c r="N399" s="29"/>
      <c r="O399" s="29"/>
      <c r="P399" s="29"/>
      <c r="Q399" s="29"/>
      <c r="R399" s="29"/>
      <c r="S399" s="29"/>
      <c r="T399" s="29"/>
      <c r="U399" s="29"/>
      <c r="V399" s="29"/>
      <c r="W399" s="29"/>
      <c r="X399" s="29"/>
      <c r="Y399" s="29"/>
    </row>
    <row r="400" spans="8:25">
      <c r="H400" s="29"/>
      <c r="I400" s="29"/>
      <c r="J400" s="29"/>
      <c r="K400" s="29"/>
      <c r="L400" s="29"/>
      <c r="M400" s="29"/>
      <c r="N400" s="29"/>
      <c r="O400" s="29"/>
      <c r="P400" s="29"/>
      <c r="Q400" s="29"/>
      <c r="R400" s="29"/>
      <c r="S400" s="29"/>
      <c r="T400" s="29"/>
      <c r="U400" s="29"/>
      <c r="V400" s="29"/>
      <c r="W400" s="29"/>
      <c r="X400" s="29"/>
      <c r="Y400" s="29"/>
    </row>
    <row r="401" spans="8:25">
      <c r="H401" s="29"/>
      <c r="I401" s="29"/>
      <c r="J401" s="29"/>
      <c r="K401" s="29"/>
      <c r="L401" s="29"/>
      <c r="M401" s="29"/>
      <c r="N401" s="29"/>
      <c r="O401" s="29"/>
      <c r="P401" s="29"/>
      <c r="Q401" s="29"/>
      <c r="R401" s="29"/>
      <c r="S401" s="29"/>
      <c r="T401" s="29"/>
      <c r="U401" s="29"/>
      <c r="V401" s="29"/>
      <c r="W401" s="29"/>
      <c r="X401" s="29"/>
      <c r="Y401" s="29"/>
    </row>
    <row r="402" spans="8:25">
      <c r="H402" s="29"/>
      <c r="I402" s="29"/>
      <c r="J402" s="29"/>
      <c r="K402" s="29"/>
      <c r="L402" s="29"/>
      <c r="M402" s="29"/>
      <c r="N402" s="29"/>
      <c r="O402" s="29"/>
      <c r="P402" s="29"/>
      <c r="Q402" s="29"/>
      <c r="R402" s="29"/>
      <c r="S402" s="29"/>
      <c r="T402" s="29"/>
      <c r="U402" s="29"/>
      <c r="V402" s="29"/>
      <c r="W402" s="29"/>
      <c r="X402" s="29"/>
      <c r="Y402" s="29"/>
    </row>
    <row r="403" spans="8:25">
      <c r="H403" s="29"/>
      <c r="I403" s="29"/>
      <c r="J403" s="29"/>
      <c r="K403" s="29"/>
      <c r="L403" s="29"/>
      <c r="M403" s="29"/>
      <c r="N403" s="29"/>
      <c r="O403" s="29"/>
      <c r="P403" s="29"/>
      <c r="Q403" s="29"/>
      <c r="R403" s="29"/>
      <c r="S403" s="29"/>
      <c r="T403" s="29"/>
      <c r="U403" s="29"/>
      <c r="V403" s="29"/>
      <c r="W403" s="29"/>
      <c r="X403" s="29"/>
      <c r="Y403" s="29"/>
    </row>
    <row r="404" spans="8:25">
      <c r="H404" s="29"/>
      <c r="I404" s="29"/>
      <c r="J404" s="29"/>
      <c r="K404" s="29"/>
      <c r="L404" s="29"/>
      <c r="M404" s="29"/>
      <c r="N404" s="29"/>
      <c r="O404" s="29"/>
      <c r="P404" s="29"/>
      <c r="Q404" s="29"/>
      <c r="R404" s="29"/>
      <c r="S404" s="29"/>
      <c r="T404" s="29"/>
      <c r="U404" s="29"/>
      <c r="V404" s="29"/>
      <c r="W404" s="29"/>
      <c r="X404" s="29"/>
      <c r="Y404" s="29"/>
    </row>
    <row r="405" spans="8:25">
      <c r="H405" s="29"/>
      <c r="I405" s="29"/>
      <c r="J405" s="29"/>
      <c r="K405" s="29"/>
      <c r="L405" s="29"/>
      <c r="M405" s="29"/>
      <c r="N405" s="29"/>
      <c r="O405" s="29"/>
      <c r="P405" s="29"/>
      <c r="Q405" s="29"/>
      <c r="R405" s="29"/>
      <c r="S405" s="29"/>
      <c r="T405" s="29"/>
      <c r="U405" s="29"/>
      <c r="V405" s="29"/>
      <c r="W405" s="29"/>
      <c r="X405" s="29"/>
      <c r="Y405" s="29"/>
    </row>
    <row r="406" spans="8:25">
      <c r="H406" s="29"/>
      <c r="I406" s="29"/>
      <c r="J406" s="29"/>
      <c r="K406" s="29"/>
      <c r="L406" s="29"/>
      <c r="M406" s="29"/>
      <c r="N406" s="29"/>
      <c r="O406" s="29"/>
      <c r="P406" s="29"/>
      <c r="Q406" s="29"/>
      <c r="R406" s="29"/>
      <c r="S406" s="29"/>
      <c r="T406" s="29"/>
      <c r="U406" s="29"/>
      <c r="V406" s="29"/>
      <c r="W406" s="29"/>
      <c r="X406" s="29"/>
      <c r="Y406" s="29"/>
    </row>
    <row r="407" spans="8:25">
      <c r="H407" s="29"/>
      <c r="I407" s="29"/>
      <c r="J407" s="29"/>
      <c r="K407" s="29"/>
      <c r="L407" s="29"/>
      <c r="M407" s="29"/>
      <c r="N407" s="29"/>
      <c r="O407" s="29"/>
      <c r="P407" s="29"/>
      <c r="Q407" s="29"/>
      <c r="R407" s="29"/>
      <c r="S407" s="29"/>
      <c r="T407" s="29"/>
      <c r="U407" s="29"/>
      <c r="V407" s="29"/>
      <c r="W407" s="29"/>
      <c r="X407" s="29"/>
      <c r="Y407" s="29"/>
    </row>
    <row r="408" spans="8:25">
      <c r="H408" s="29"/>
      <c r="I408" s="29"/>
      <c r="J408" s="29"/>
      <c r="K408" s="29"/>
      <c r="L408" s="29"/>
      <c r="M408" s="29"/>
      <c r="N408" s="29"/>
      <c r="O408" s="29"/>
      <c r="P408" s="29"/>
      <c r="Q408" s="29"/>
      <c r="R408" s="29"/>
      <c r="S408" s="29"/>
      <c r="T408" s="29"/>
      <c r="U408" s="29"/>
      <c r="V408" s="29"/>
      <c r="W408" s="29"/>
      <c r="X408" s="29"/>
      <c r="Y408" s="29"/>
    </row>
    <row r="409" spans="8:25">
      <c r="H409" s="29"/>
      <c r="I409" s="29"/>
      <c r="J409" s="29"/>
      <c r="K409" s="29"/>
      <c r="L409" s="29"/>
      <c r="M409" s="29"/>
      <c r="N409" s="29"/>
      <c r="O409" s="29"/>
      <c r="P409" s="29"/>
      <c r="Q409" s="29"/>
      <c r="R409" s="29"/>
      <c r="S409" s="29"/>
      <c r="T409" s="29"/>
      <c r="U409" s="29"/>
      <c r="V409" s="29"/>
      <c r="W409" s="29"/>
      <c r="X409" s="29"/>
      <c r="Y409" s="29"/>
    </row>
    <row r="410" spans="8:25">
      <c r="H410" s="29"/>
      <c r="I410" s="29"/>
      <c r="J410" s="29"/>
      <c r="K410" s="29"/>
      <c r="L410" s="29"/>
      <c r="M410" s="29"/>
      <c r="N410" s="29"/>
      <c r="O410" s="29"/>
      <c r="P410" s="29"/>
      <c r="Q410" s="29"/>
      <c r="R410" s="29"/>
      <c r="S410" s="29"/>
      <c r="T410" s="29"/>
      <c r="U410" s="29"/>
      <c r="V410" s="29"/>
      <c r="W410" s="29"/>
      <c r="X410" s="29"/>
      <c r="Y410" s="29"/>
    </row>
    <row r="411" spans="8:25">
      <c r="H411" s="29"/>
      <c r="I411" s="29"/>
      <c r="J411" s="29"/>
      <c r="K411" s="29"/>
      <c r="L411" s="29"/>
      <c r="M411" s="29"/>
      <c r="N411" s="29"/>
      <c r="O411" s="29"/>
      <c r="P411" s="29"/>
      <c r="Q411" s="29"/>
      <c r="R411" s="29"/>
      <c r="S411" s="29"/>
      <c r="T411" s="29"/>
      <c r="U411" s="29"/>
      <c r="V411" s="29"/>
      <c r="W411" s="29"/>
      <c r="X411" s="29"/>
      <c r="Y411" s="29"/>
    </row>
    <row r="412" spans="8:25">
      <c r="H412" s="29"/>
      <c r="I412" s="29"/>
      <c r="J412" s="29"/>
      <c r="K412" s="29"/>
      <c r="L412" s="29"/>
      <c r="M412" s="29"/>
      <c r="N412" s="29"/>
      <c r="O412" s="29"/>
      <c r="P412" s="29"/>
      <c r="Q412" s="29"/>
      <c r="R412" s="29"/>
      <c r="S412" s="29"/>
      <c r="T412" s="29"/>
      <c r="U412" s="29"/>
      <c r="V412" s="29"/>
      <c r="W412" s="29"/>
      <c r="X412" s="29"/>
      <c r="Y412" s="29"/>
    </row>
    <row r="413" spans="8:25">
      <c r="H413" s="29"/>
      <c r="I413" s="29"/>
      <c r="J413" s="29"/>
      <c r="K413" s="29"/>
      <c r="L413" s="29"/>
      <c r="M413" s="29"/>
      <c r="N413" s="29"/>
      <c r="O413" s="29"/>
      <c r="P413" s="29"/>
      <c r="Q413" s="29"/>
      <c r="R413" s="29"/>
      <c r="S413" s="29"/>
      <c r="T413" s="29"/>
      <c r="U413" s="29"/>
      <c r="V413" s="29"/>
      <c r="W413" s="29"/>
      <c r="X413" s="29"/>
      <c r="Y413" s="29"/>
    </row>
    <row r="414" spans="8:25">
      <c r="H414" s="29"/>
      <c r="I414" s="29"/>
      <c r="J414" s="29"/>
      <c r="K414" s="29"/>
      <c r="L414" s="29"/>
      <c r="M414" s="29"/>
      <c r="N414" s="29"/>
      <c r="O414" s="29"/>
      <c r="P414" s="29"/>
      <c r="Q414" s="29"/>
      <c r="R414" s="29"/>
      <c r="S414" s="29"/>
      <c r="T414" s="29"/>
      <c r="U414" s="29"/>
      <c r="V414" s="29"/>
      <c r="W414" s="29"/>
      <c r="X414" s="29"/>
      <c r="Y414" s="29"/>
    </row>
    <row r="415" spans="8:25">
      <c r="H415" s="29"/>
      <c r="I415" s="29"/>
      <c r="J415" s="29"/>
      <c r="K415" s="29"/>
      <c r="L415" s="29"/>
      <c r="M415" s="29"/>
      <c r="N415" s="29"/>
      <c r="O415" s="29"/>
      <c r="P415" s="29"/>
      <c r="Q415" s="29"/>
      <c r="R415" s="29"/>
      <c r="S415" s="29"/>
      <c r="T415" s="29"/>
      <c r="U415" s="29"/>
      <c r="V415" s="29"/>
      <c r="W415" s="29"/>
      <c r="X415" s="29"/>
      <c r="Y415" s="29"/>
    </row>
    <row r="416" spans="8:25">
      <c r="H416" s="29"/>
      <c r="I416" s="29"/>
      <c r="J416" s="29"/>
      <c r="K416" s="29"/>
      <c r="L416" s="29"/>
      <c r="M416" s="29"/>
      <c r="N416" s="29"/>
      <c r="O416" s="29"/>
      <c r="P416" s="29"/>
      <c r="Q416" s="29"/>
      <c r="R416" s="29"/>
      <c r="S416" s="29"/>
      <c r="T416" s="29"/>
      <c r="U416" s="29"/>
      <c r="V416" s="29"/>
      <c r="W416" s="29"/>
      <c r="X416" s="29"/>
      <c r="Y416" s="29"/>
    </row>
    <row r="417" spans="8:25">
      <c r="H417" s="29"/>
      <c r="I417" s="29"/>
      <c r="J417" s="29"/>
      <c r="K417" s="29"/>
      <c r="L417" s="29"/>
      <c r="M417" s="29"/>
      <c r="N417" s="29"/>
      <c r="O417" s="29"/>
      <c r="P417" s="29"/>
      <c r="Q417" s="29"/>
      <c r="R417" s="29"/>
      <c r="S417" s="29"/>
      <c r="T417" s="29"/>
      <c r="U417" s="29"/>
      <c r="V417" s="29"/>
      <c r="W417" s="29"/>
      <c r="X417" s="29"/>
      <c r="Y417" s="29"/>
    </row>
    <row r="418" spans="8:25">
      <c r="H418" s="29"/>
      <c r="I418" s="29"/>
      <c r="J418" s="29"/>
      <c r="K418" s="29"/>
      <c r="L418" s="29"/>
      <c r="M418" s="29"/>
      <c r="N418" s="29"/>
      <c r="O418" s="29"/>
      <c r="P418" s="29"/>
      <c r="Q418" s="29"/>
      <c r="R418" s="29"/>
      <c r="S418" s="29"/>
      <c r="T418" s="29"/>
      <c r="U418" s="29"/>
      <c r="V418" s="29"/>
      <c r="W418" s="29"/>
      <c r="X418" s="29"/>
      <c r="Y418" s="29"/>
    </row>
    <row r="419" spans="8:25">
      <c r="H419" s="29"/>
      <c r="I419" s="29"/>
      <c r="J419" s="29"/>
      <c r="K419" s="29"/>
      <c r="L419" s="29"/>
      <c r="M419" s="29"/>
      <c r="N419" s="29"/>
      <c r="O419" s="29"/>
      <c r="P419" s="29"/>
      <c r="Q419" s="29"/>
      <c r="R419" s="29"/>
      <c r="S419" s="29"/>
      <c r="T419" s="29"/>
      <c r="U419" s="29"/>
      <c r="V419" s="29"/>
      <c r="W419" s="29"/>
      <c r="X419" s="29"/>
      <c r="Y419" s="29"/>
    </row>
    <row r="420" spans="8:25">
      <c r="H420" s="29"/>
      <c r="I420" s="29"/>
      <c r="J420" s="29"/>
      <c r="K420" s="29"/>
      <c r="L420" s="29"/>
      <c r="M420" s="29"/>
      <c r="N420" s="29"/>
      <c r="O420" s="29"/>
      <c r="P420" s="29"/>
      <c r="Q420" s="29"/>
      <c r="R420" s="29"/>
      <c r="S420" s="29"/>
      <c r="T420" s="29"/>
      <c r="U420" s="29"/>
      <c r="V420" s="29"/>
      <c r="W420" s="29"/>
      <c r="X420" s="29"/>
      <c r="Y420" s="29"/>
    </row>
    <row r="421" spans="8:25">
      <c r="H421" s="29"/>
      <c r="I421" s="29"/>
      <c r="J421" s="29"/>
      <c r="K421" s="29"/>
      <c r="L421" s="29"/>
      <c r="M421" s="29"/>
      <c r="N421" s="29"/>
      <c r="O421" s="29"/>
      <c r="P421" s="29"/>
      <c r="Q421" s="29"/>
      <c r="R421" s="29"/>
      <c r="S421" s="29"/>
      <c r="T421" s="29"/>
      <c r="U421" s="29"/>
      <c r="V421" s="29"/>
      <c r="W421" s="29"/>
      <c r="X421" s="29"/>
      <c r="Y421" s="29"/>
    </row>
    <row r="422" spans="8:25">
      <c r="H422" s="29"/>
      <c r="I422" s="29"/>
      <c r="J422" s="29"/>
      <c r="K422" s="29"/>
      <c r="L422" s="29"/>
      <c r="M422" s="29"/>
      <c r="N422" s="29"/>
      <c r="O422" s="29"/>
      <c r="P422" s="29"/>
      <c r="Q422" s="29"/>
      <c r="R422" s="29"/>
      <c r="S422" s="29"/>
      <c r="T422" s="29"/>
      <c r="U422" s="29"/>
      <c r="V422" s="29"/>
      <c r="W422" s="29"/>
      <c r="X422" s="29"/>
      <c r="Y422" s="29"/>
    </row>
    <row r="423" spans="8:25">
      <c r="H423" s="29"/>
      <c r="I423" s="29"/>
      <c r="J423" s="29"/>
      <c r="K423" s="29"/>
      <c r="L423" s="29"/>
      <c r="M423" s="29"/>
      <c r="N423" s="29"/>
      <c r="O423" s="29"/>
      <c r="P423" s="29"/>
      <c r="Q423" s="29"/>
      <c r="R423" s="29"/>
      <c r="S423" s="29"/>
      <c r="T423" s="29"/>
      <c r="U423" s="29"/>
      <c r="V423" s="29"/>
      <c r="W423" s="29"/>
      <c r="X423" s="29"/>
      <c r="Y423" s="29"/>
    </row>
    <row r="424" spans="8:25">
      <c r="H424" s="29"/>
      <c r="I424" s="29"/>
      <c r="J424" s="29"/>
      <c r="K424" s="29"/>
      <c r="L424" s="29"/>
      <c r="M424" s="29"/>
      <c r="N424" s="29"/>
      <c r="O424" s="29"/>
      <c r="P424" s="29"/>
      <c r="Q424" s="29"/>
      <c r="R424" s="29"/>
      <c r="S424" s="29"/>
      <c r="T424" s="29"/>
      <c r="U424" s="29"/>
      <c r="V424" s="29"/>
      <c r="W424" s="29"/>
      <c r="X424" s="29"/>
      <c r="Y424" s="29"/>
    </row>
    <row r="425" spans="8:25">
      <c r="H425" s="29"/>
      <c r="I425" s="29"/>
      <c r="J425" s="29"/>
      <c r="K425" s="29"/>
      <c r="L425" s="29"/>
      <c r="M425" s="29"/>
      <c r="N425" s="29"/>
      <c r="O425" s="29"/>
      <c r="P425" s="29"/>
      <c r="Q425" s="29"/>
      <c r="R425" s="29"/>
      <c r="S425" s="29"/>
      <c r="T425" s="29"/>
      <c r="U425" s="29"/>
      <c r="V425" s="29"/>
      <c r="W425" s="29"/>
      <c r="X425" s="29"/>
      <c r="Y425" s="29"/>
    </row>
    <row r="426" spans="8:25">
      <c r="H426" s="29"/>
      <c r="I426" s="29"/>
      <c r="J426" s="29"/>
      <c r="K426" s="29"/>
      <c r="L426" s="29"/>
      <c r="M426" s="29"/>
      <c r="N426" s="29"/>
      <c r="O426" s="29"/>
      <c r="P426" s="29"/>
      <c r="Q426" s="29"/>
      <c r="R426" s="29"/>
      <c r="S426" s="29"/>
      <c r="T426" s="29"/>
      <c r="U426" s="29"/>
      <c r="V426" s="29"/>
      <c r="W426" s="29"/>
      <c r="X426" s="29"/>
      <c r="Y426" s="29"/>
    </row>
    <row r="427" spans="8:25">
      <c r="H427" s="29"/>
      <c r="I427" s="29"/>
      <c r="J427" s="29"/>
      <c r="K427" s="29"/>
      <c r="L427" s="29"/>
      <c r="M427" s="29"/>
      <c r="N427" s="29"/>
      <c r="O427" s="29"/>
      <c r="P427" s="29"/>
      <c r="Q427" s="29"/>
      <c r="R427" s="29"/>
      <c r="S427" s="29"/>
      <c r="T427" s="29"/>
      <c r="U427" s="29"/>
      <c r="V427" s="29"/>
      <c r="W427" s="29"/>
      <c r="X427" s="29"/>
      <c r="Y427" s="29"/>
    </row>
    <row r="428" spans="8:25">
      <c r="H428" s="29"/>
      <c r="I428" s="29"/>
      <c r="J428" s="29"/>
      <c r="K428" s="29"/>
      <c r="L428" s="29"/>
      <c r="M428" s="29"/>
      <c r="N428" s="29"/>
      <c r="O428" s="29"/>
      <c r="P428" s="29"/>
      <c r="Q428" s="29"/>
      <c r="R428" s="29"/>
      <c r="S428" s="29"/>
      <c r="T428" s="29"/>
      <c r="U428" s="29"/>
      <c r="V428" s="29"/>
      <c r="W428" s="29"/>
      <c r="X428" s="29"/>
      <c r="Y428" s="29"/>
    </row>
    <row r="429" spans="8:25">
      <c r="H429" s="29"/>
      <c r="I429" s="29"/>
      <c r="J429" s="29"/>
      <c r="K429" s="29"/>
      <c r="L429" s="29"/>
      <c r="M429" s="29"/>
      <c r="N429" s="29"/>
      <c r="O429" s="29"/>
      <c r="P429" s="29"/>
      <c r="Q429" s="29"/>
      <c r="R429" s="29"/>
      <c r="S429" s="29"/>
      <c r="T429" s="29"/>
      <c r="U429" s="29"/>
      <c r="V429" s="29"/>
      <c r="W429" s="29"/>
      <c r="X429" s="29"/>
      <c r="Y429" s="29"/>
    </row>
    <row r="430" spans="8:25">
      <c r="H430" s="29"/>
      <c r="I430" s="29"/>
      <c r="J430" s="29"/>
      <c r="K430" s="29"/>
      <c r="L430" s="29"/>
      <c r="M430" s="29"/>
      <c r="N430" s="29"/>
      <c r="O430" s="29"/>
      <c r="P430" s="29"/>
      <c r="Q430" s="29"/>
      <c r="R430" s="29"/>
      <c r="S430" s="29"/>
      <c r="T430" s="29"/>
      <c r="U430" s="29"/>
      <c r="V430" s="29"/>
      <c r="W430" s="29"/>
      <c r="X430" s="29"/>
      <c r="Y430" s="29"/>
    </row>
    <row r="431" spans="8:25">
      <c r="H431" s="29"/>
      <c r="I431" s="29"/>
      <c r="J431" s="29"/>
      <c r="K431" s="29"/>
      <c r="L431" s="29"/>
      <c r="M431" s="29"/>
      <c r="N431" s="29"/>
      <c r="O431" s="29"/>
      <c r="P431" s="29"/>
      <c r="Q431" s="29"/>
      <c r="R431" s="29"/>
      <c r="S431" s="29"/>
      <c r="T431" s="29"/>
      <c r="U431" s="29"/>
      <c r="V431" s="29"/>
      <c r="W431" s="29"/>
      <c r="X431" s="29"/>
      <c r="Y431" s="29"/>
    </row>
    <row r="432" spans="8:25">
      <c r="H432" s="29"/>
      <c r="I432" s="29"/>
      <c r="J432" s="29"/>
      <c r="K432" s="29"/>
      <c r="L432" s="29"/>
      <c r="M432" s="29"/>
      <c r="N432" s="29"/>
      <c r="O432" s="29"/>
      <c r="P432" s="29"/>
      <c r="Q432" s="29"/>
      <c r="R432" s="29"/>
      <c r="S432" s="29"/>
      <c r="T432" s="29"/>
      <c r="U432" s="29"/>
      <c r="V432" s="29"/>
      <c r="W432" s="29"/>
      <c r="X432" s="29"/>
      <c r="Y432" s="29"/>
    </row>
    <row r="433" spans="8:25">
      <c r="H433" s="29"/>
      <c r="I433" s="29"/>
      <c r="J433" s="29"/>
      <c r="K433" s="29"/>
      <c r="L433" s="29"/>
      <c r="M433" s="29"/>
      <c r="N433" s="29"/>
      <c r="O433" s="29"/>
      <c r="P433" s="29"/>
      <c r="Q433" s="29"/>
      <c r="R433" s="29"/>
      <c r="S433" s="29"/>
      <c r="T433" s="29"/>
      <c r="U433" s="29"/>
      <c r="V433" s="29"/>
      <c r="W433" s="29"/>
      <c r="X433" s="29"/>
      <c r="Y433" s="29"/>
    </row>
    <row r="434" spans="8:25">
      <c r="H434" s="29"/>
      <c r="I434" s="29"/>
      <c r="J434" s="29"/>
      <c r="K434" s="29"/>
      <c r="L434" s="29"/>
      <c r="M434" s="29"/>
      <c r="N434" s="29"/>
      <c r="O434" s="29"/>
      <c r="P434" s="29"/>
      <c r="Q434" s="29"/>
      <c r="R434" s="29"/>
      <c r="S434" s="29"/>
      <c r="T434" s="29"/>
      <c r="U434" s="29"/>
      <c r="V434" s="29"/>
      <c r="W434" s="29"/>
      <c r="X434" s="29"/>
      <c r="Y434" s="29"/>
    </row>
    <row r="435" spans="8:25">
      <c r="H435" s="29"/>
      <c r="I435" s="29"/>
      <c r="J435" s="29"/>
      <c r="K435" s="29"/>
      <c r="L435" s="29"/>
      <c r="M435" s="29"/>
      <c r="N435" s="29"/>
      <c r="O435" s="29"/>
      <c r="P435" s="29"/>
      <c r="Q435" s="29"/>
      <c r="R435" s="29"/>
      <c r="S435" s="29"/>
      <c r="T435" s="29"/>
      <c r="U435" s="29"/>
      <c r="V435" s="29"/>
      <c r="W435" s="29"/>
      <c r="X435" s="29"/>
      <c r="Y435" s="29"/>
    </row>
    <row r="436" spans="8:25">
      <c r="H436" s="29"/>
      <c r="I436" s="29"/>
      <c r="J436" s="29"/>
      <c r="K436" s="29"/>
      <c r="L436" s="29"/>
      <c r="M436" s="29"/>
      <c r="N436" s="29"/>
      <c r="O436" s="29"/>
      <c r="P436" s="29"/>
      <c r="Q436" s="29"/>
      <c r="R436" s="29"/>
      <c r="S436" s="29"/>
      <c r="T436" s="29"/>
      <c r="U436" s="29"/>
      <c r="V436" s="29"/>
      <c r="W436" s="29"/>
      <c r="X436" s="29"/>
      <c r="Y436" s="29"/>
    </row>
    <row r="437" spans="8:25">
      <c r="H437" s="29"/>
      <c r="I437" s="29"/>
      <c r="J437" s="29"/>
      <c r="K437" s="29"/>
      <c r="L437" s="29"/>
      <c r="M437" s="29"/>
      <c r="N437" s="29"/>
      <c r="O437" s="29"/>
      <c r="P437" s="29"/>
      <c r="Q437" s="29"/>
      <c r="R437" s="29"/>
      <c r="S437" s="29"/>
      <c r="T437" s="29"/>
      <c r="U437" s="29"/>
      <c r="V437" s="29"/>
      <c r="W437" s="29"/>
      <c r="X437" s="29"/>
      <c r="Y437" s="29"/>
    </row>
    <row r="438" spans="8:25">
      <c r="H438" s="29"/>
      <c r="I438" s="29"/>
      <c r="J438" s="29"/>
      <c r="K438" s="29"/>
      <c r="L438" s="29"/>
      <c r="M438" s="29"/>
      <c r="N438" s="29"/>
      <c r="O438" s="29"/>
      <c r="P438" s="29"/>
      <c r="Q438" s="29"/>
      <c r="R438" s="29"/>
      <c r="S438" s="29"/>
      <c r="T438" s="29"/>
      <c r="U438" s="29"/>
      <c r="V438" s="29"/>
      <c r="W438" s="29"/>
      <c r="X438" s="29"/>
      <c r="Y438" s="29"/>
    </row>
    <row r="439" spans="8:25">
      <c r="H439" s="29"/>
      <c r="I439" s="29"/>
      <c r="J439" s="29"/>
      <c r="K439" s="29"/>
      <c r="L439" s="29"/>
      <c r="M439" s="29"/>
      <c r="N439" s="29"/>
      <c r="O439" s="29"/>
      <c r="P439" s="29"/>
      <c r="Q439" s="29"/>
      <c r="R439" s="29"/>
      <c r="S439" s="29"/>
      <c r="T439" s="29"/>
      <c r="U439" s="29"/>
      <c r="V439" s="29"/>
      <c r="W439" s="29"/>
      <c r="X439" s="29"/>
      <c r="Y439" s="29"/>
    </row>
    <row r="440" spans="8:25">
      <c r="H440" s="29"/>
      <c r="I440" s="29"/>
      <c r="J440" s="29"/>
      <c r="K440" s="29"/>
      <c r="L440" s="29"/>
      <c r="M440" s="29"/>
      <c r="N440" s="29"/>
      <c r="O440" s="29"/>
      <c r="P440" s="29"/>
      <c r="Q440" s="29"/>
      <c r="R440" s="29"/>
      <c r="S440" s="29"/>
      <c r="T440" s="29"/>
      <c r="U440" s="29"/>
      <c r="V440" s="29"/>
      <c r="W440" s="29"/>
      <c r="X440" s="29"/>
      <c r="Y440" s="29"/>
    </row>
    <row r="441" spans="8:25">
      <c r="H441" s="29"/>
      <c r="I441" s="29"/>
      <c r="J441" s="29"/>
      <c r="K441" s="29"/>
      <c r="L441" s="29"/>
      <c r="M441" s="29"/>
      <c r="N441" s="29"/>
      <c r="O441" s="29"/>
      <c r="P441" s="29"/>
      <c r="Q441" s="29"/>
      <c r="R441" s="29"/>
      <c r="S441" s="29"/>
      <c r="T441" s="29"/>
      <c r="U441" s="29"/>
      <c r="V441" s="29"/>
      <c r="W441" s="29"/>
      <c r="X441" s="29"/>
      <c r="Y441" s="29"/>
    </row>
    <row r="442" spans="8:25">
      <c r="H442" s="29"/>
      <c r="I442" s="29"/>
      <c r="J442" s="29"/>
      <c r="K442" s="29"/>
      <c r="L442" s="29"/>
      <c r="M442" s="29"/>
      <c r="N442" s="29"/>
      <c r="O442" s="29"/>
      <c r="P442" s="29"/>
      <c r="Q442" s="29"/>
      <c r="R442" s="29"/>
      <c r="S442" s="29"/>
      <c r="T442" s="29"/>
      <c r="U442" s="29"/>
      <c r="V442" s="29"/>
      <c r="W442" s="29"/>
      <c r="X442" s="29"/>
      <c r="Y442" s="29"/>
    </row>
    <row r="443" spans="8:25">
      <c r="H443" s="29"/>
      <c r="I443" s="29"/>
      <c r="J443" s="29"/>
      <c r="K443" s="29"/>
      <c r="L443" s="29"/>
      <c r="M443" s="29"/>
      <c r="N443" s="29"/>
      <c r="O443" s="29"/>
      <c r="P443" s="29"/>
      <c r="Q443" s="29"/>
      <c r="R443" s="29"/>
      <c r="S443" s="29"/>
      <c r="T443" s="29"/>
      <c r="U443" s="29"/>
      <c r="V443" s="29"/>
      <c r="W443" s="29"/>
      <c r="X443" s="29"/>
      <c r="Y443" s="29"/>
    </row>
    <row r="444" spans="8:25">
      <c r="H444" s="29"/>
      <c r="I444" s="29"/>
      <c r="J444" s="29"/>
      <c r="K444" s="29"/>
      <c r="L444" s="29"/>
      <c r="M444" s="29"/>
      <c r="N444" s="29"/>
      <c r="O444" s="29"/>
      <c r="P444" s="29"/>
      <c r="Q444" s="29"/>
      <c r="R444" s="29"/>
      <c r="S444" s="29"/>
      <c r="T444" s="29"/>
      <c r="U444" s="29"/>
      <c r="V444" s="29"/>
      <c r="W444" s="29"/>
      <c r="X444" s="29"/>
      <c r="Y444" s="29"/>
    </row>
    <row r="445" spans="8:25">
      <c r="H445" s="29"/>
      <c r="I445" s="29"/>
      <c r="J445" s="29"/>
      <c r="K445" s="29"/>
      <c r="L445" s="29"/>
      <c r="M445" s="29"/>
      <c r="N445" s="29"/>
      <c r="O445" s="29"/>
      <c r="P445" s="29"/>
      <c r="Q445" s="29"/>
      <c r="R445" s="29"/>
      <c r="S445" s="29"/>
      <c r="T445" s="29"/>
      <c r="U445" s="29"/>
      <c r="V445" s="29"/>
      <c r="W445" s="29"/>
      <c r="X445" s="29"/>
      <c r="Y445" s="29"/>
    </row>
    <row r="446" spans="8:25">
      <c r="H446" s="29"/>
      <c r="I446" s="29"/>
      <c r="J446" s="29"/>
      <c r="K446" s="29"/>
      <c r="L446" s="29"/>
      <c r="M446" s="29"/>
      <c r="N446" s="29"/>
      <c r="O446" s="29"/>
      <c r="P446" s="29"/>
      <c r="Q446" s="29"/>
      <c r="R446" s="29"/>
      <c r="S446" s="29"/>
      <c r="T446" s="29"/>
      <c r="U446" s="29"/>
      <c r="V446" s="29"/>
      <c r="W446" s="29"/>
      <c r="X446" s="29"/>
      <c r="Y446" s="29"/>
    </row>
    <row r="447" spans="8:25">
      <c r="H447" s="29"/>
      <c r="I447" s="29"/>
      <c r="J447" s="29"/>
      <c r="K447" s="29"/>
      <c r="L447" s="29"/>
      <c r="M447" s="29"/>
      <c r="N447" s="29"/>
      <c r="O447" s="29"/>
      <c r="P447" s="29"/>
      <c r="Q447" s="29"/>
      <c r="R447" s="29"/>
      <c r="S447" s="29"/>
      <c r="T447" s="29"/>
      <c r="U447" s="29"/>
      <c r="V447" s="29"/>
      <c r="W447" s="29"/>
      <c r="X447" s="29"/>
      <c r="Y447" s="29"/>
    </row>
    <row r="448" spans="8:25">
      <c r="H448" s="29"/>
      <c r="I448" s="29"/>
      <c r="J448" s="29"/>
      <c r="K448" s="29"/>
      <c r="L448" s="29"/>
      <c r="M448" s="29"/>
      <c r="N448" s="29"/>
      <c r="O448" s="29"/>
      <c r="P448" s="29"/>
      <c r="Q448" s="29"/>
      <c r="R448" s="29"/>
      <c r="S448" s="29"/>
      <c r="T448" s="29"/>
      <c r="U448" s="29"/>
      <c r="V448" s="29"/>
      <c r="W448" s="29"/>
      <c r="X448" s="29"/>
      <c r="Y448" s="29"/>
    </row>
    <row r="449" spans="8:25">
      <c r="H449" s="29"/>
      <c r="I449" s="29"/>
      <c r="J449" s="29"/>
      <c r="K449" s="29"/>
      <c r="L449" s="29"/>
      <c r="M449" s="29"/>
      <c r="N449" s="29"/>
      <c r="O449" s="29"/>
      <c r="P449" s="29"/>
      <c r="Q449" s="29"/>
      <c r="R449" s="29"/>
      <c r="S449" s="29"/>
      <c r="T449" s="29"/>
      <c r="U449" s="29"/>
      <c r="V449" s="29"/>
      <c r="W449" s="29"/>
      <c r="X449" s="29"/>
      <c r="Y449" s="29"/>
    </row>
    <row r="450" spans="8:25">
      <c r="H450" s="29"/>
      <c r="I450" s="29"/>
      <c r="J450" s="29"/>
      <c r="K450" s="29"/>
      <c r="L450" s="29"/>
      <c r="M450" s="29"/>
      <c r="N450" s="29"/>
      <c r="O450" s="29"/>
      <c r="P450" s="29"/>
      <c r="Q450" s="29"/>
      <c r="R450" s="29"/>
      <c r="S450" s="29"/>
      <c r="T450" s="29"/>
      <c r="U450" s="29"/>
      <c r="V450" s="29"/>
      <c r="W450" s="29"/>
      <c r="X450" s="29"/>
      <c r="Y450" s="29"/>
    </row>
    <row r="451" spans="8:25">
      <c r="H451" s="29"/>
      <c r="I451" s="29"/>
      <c r="J451" s="29"/>
      <c r="K451" s="29"/>
      <c r="L451" s="29"/>
      <c r="M451" s="29"/>
      <c r="N451" s="29"/>
      <c r="O451" s="29"/>
      <c r="P451" s="29"/>
      <c r="Q451" s="29"/>
      <c r="R451" s="29"/>
      <c r="S451" s="29"/>
      <c r="T451" s="29"/>
      <c r="U451" s="29"/>
      <c r="V451" s="29"/>
      <c r="W451" s="29"/>
      <c r="X451" s="29"/>
      <c r="Y451" s="29"/>
    </row>
    <row r="452" spans="8:25">
      <c r="H452" s="29"/>
      <c r="I452" s="29"/>
      <c r="J452" s="29"/>
    </row>
    <row r="453" spans="8:25">
      <c r="H453" s="29"/>
      <c r="I453" s="29"/>
      <c r="J453" s="29"/>
    </row>
    <row r="454" spans="8:25">
      <c r="H454" s="29"/>
      <c r="I454" s="29"/>
      <c r="J454" s="29"/>
    </row>
    <row r="455" spans="8:25">
      <c r="H455" s="29"/>
      <c r="I455" s="29"/>
      <c r="J455" s="29"/>
    </row>
    <row r="456" spans="8:25">
      <c r="H456" s="29"/>
      <c r="I456" s="29"/>
      <c r="J456" s="29"/>
    </row>
    <row r="457" spans="8:25">
      <c r="H457" s="29"/>
      <c r="I457" s="29"/>
      <c r="J457" s="29"/>
    </row>
    <row r="458" spans="8:25">
      <c r="H458" s="29"/>
      <c r="I458" s="29"/>
      <c r="J458" s="29"/>
    </row>
    <row r="459" spans="8:25">
      <c r="H459" s="29"/>
      <c r="I459" s="29"/>
      <c r="J459" s="29"/>
    </row>
    <row r="460" spans="8:25">
      <c r="H460" s="29"/>
      <c r="I460" s="29"/>
      <c r="J460" s="29"/>
    </row>
    <row r="461" spans="8:25">
      <c r="H461" s="29"/>
      <c r="I461" s="29"/>
      <c r="J461" s="29"/>
    </row>
    <row r="462" spans="8:25">
      <c r="H462" s="29"/>
      <c r="I462" s="29"/>
      <c r="J462" s="29"/>
    </row>
    <row r="463" spans="8:25">
      <c r="H463" s="29"/>
      <c r="I463" s="29"/>
      <c r="J463" s="29"/>
    </row>
    <row r="464" spans="8:25">
      <c r="H464" s="29"/>
      <c r="I464" s="29"/>
      <c r="J464" s="29"/>
    </row>
    <row r="465" spans="8:10">
      <c r="H465" s="29"/>
      <c r="I465" s="29"/>
      <c r="J465" s="29"/>
    </row>
    <row r="466" spans="8:10">
      <c r="H466" s="29"/>
      <c r="I466" s="29"/>
      <c r="J466" s="29"/>
    </row>
    <row r="467" spans="8:10">
      <c r="H467" s="29"/>
      <c r="I467" s="29"/>
      <c r="J467" s="29"/>
    </row>
    <row r="468" spans="8:10">
      <c r="H468" s="29"/>
      <c r="I468" s="29"/>
      <c r="J468" s="29"/>
    </row>
    <row r="469" spans="8:10">
      <c r="H469" s="29"/>
      <c r="I469" s="29"/>
      <c r="J469" s="29"/>
    </row>
    <row r="470" spans="8:10">
      <c r="H470" s="29"/>
      <c r="I470" s="29"/>
      <c r="J470" s="29"/>
    </row>
    <row r="471" spans="8:10">
      <c r="H471" s="29"/>
      <c r="I471" s="29"/>
      <c r="J471" s="29"/>
    </row>
    <row r="472" spans="8:10">
      <c r="H472" s="29"/>
      <c r="I472" s="29"/>
      <c r="J472" s="29"/>
    </row>
    <row r="473" spans="8:10">
      <c r="H473" s="29"/>
      <c r="I473" s="29"/>
      <c r="J473" s="29"/>
    </row>
    <row r="474" spans="8:10">
      <c r="H474" s="29"/>
      <c r="I474" s="29"/>
      <c r="J474" s="29"/>
    </row>
    <row r="475" spans="8:10">
      <c r="H475" s="29"/>
      <c r="I475" s="29"/>
      <c r="J475" s="29"/>
    </row>
    <row r="476" spans="8:10">
      <c r="H476" s="29"/>
      <c r="I476" s="29"/>
      <c r="J476" s="29"/>
    </row>
    <row r="477" spans="8:10">
      <c r="H477" s="29"/>
      <c r="I477" s="29"/>
      <c r="J477" s="29"/>
    </row>
    <row r="478" spans="8:10">
      <c r="H478" s="29"/>
      <c r="I478" s="29"/>
      <c r="J478" s="29"/>
    </row>
    <row r="479" spans="8:10">
      <c r="H479" s="29"/>
      <c r="I479" s="29"/>
      <c r="J479" s="29"/>
    </row>
    <row r="480" spans="8:10">
      <c r="H480" s="29"/>
      <c r="I480" s="29"/>
      <c r="J480" s="29"/>
    </row>
    <row r="481" spans="8:10">
      <c r="H481" s="29"/>
      <c r="I481" s="29"/>
      <c r="J481" s="29"/>
    </row>
    <row r="482" spans="8:10">
      <c r="H482" s="29"/>
      <c r="I482" s="29"/>
      <c r="J482" s="29"/>
    </row>
    <row r="483" spans="8:10">
      <c r="H483" s="29"/>
      <c r="I483" s="29"/>
      <c r="J483" s="29"/>
    </row>
    <row r="484" spans="8:10">
      <c r="H484" s="29"/>
      <c r="I484" s="29"/>
      <c r="J484" s="29"/>
    </row>
    <row r="485" spans="8:10">
      <c r="H485" s="29"/>
      <c r="I485" s="29"/>
      <c r="J485" s="29"/>
    </row>
    <row r="486" spans="8:10">
      <c r="H486" s="29"/>
      <c r="I486" s="29"/>
      <c r="J486" s="29"/>
    </row>
    <row r="487" spans="8:10">
      <c r="H487" s="29"/>
      <c r="I487" s="29"/>
      <c r="J487" s="29"/>
    </row>
    <row r="488" spans="8:10">
      <c r="H488" s="29"/>
      <c r="I488" s="29"/>
      <c r="J488" s="29"/>
    </row>
    <row r="489" spans="8:10">
      <c r="H489" s="29"/>
      <c r="I489" s="29"/>
      <c r="J489" s="29"/>
    </row>
    <row r="490" spans="8:10">
      <c r="H490" s="29"/>
      <c r="I490" s="29"/>
      <c r="J490" s="29"/>
    </row>
    <row r="491" spans="8:10">
      <c r="H491" s="29"/>
      <c r="I491" s="29"/>
      <c r="J491" s="29"/>
    </row>
    <row r="492" spans="8:10">
      <c r="H492" s="29"/>
      <c r="I492" s="29"/>
      <c r="J492" s="29"/>
    </row>
    <row r="493" spans="8:10">
      <c r="H493" s="29"/>
      <c r="I493" s="29"/>
      <c r="J493" s="29"/>
    </row>
    <row r="494" spans="8:10">
      <c r="H494" s="29"/>
      <c r="I494" s="29"/>
      <c r="J494" s="29"/>
    </row>
    <row r="495" spans="8:10">
      <c r="H495" s="29"/>
      <c r="I495" s="29"/>
      <c r="J495" s="29"/>
    </row>
    <row r="496" spans="8:10">
      <c r="H496" s="29"/>
      <c r="I496" s="29"/>
      <c r="J496" s="29"/>
    </row>
    <row r="497" spans="8:10">
      <c r="H497" s="29"/>
      <c r="I497" s="29"/>
      <c r="J497" s="29"/>
    </row>
    <row r="498" spans="8:10">
      <c r="H498" s="29"/>
      <c r="I498" s="29"/>
      <c r="J498" s="29"/>
    </row>
    <row r="499" spans="8:10">
      <c r="H499" s="29"/>
      <c r="I499" s="29"/>
      <c r="J499" s="29"/>
    </row>
    <row r="500" spans="8:10">
      <c r="H500" s="29"/>
      <c r="I500" s="29"/>
      <c r="J500" s="29"/>
    </row>
    <row r="501" spans="8:10">
      <c r="H501" s="29"/>
      <c r="I501" s="29"/>
      <c r="J501" s="29"/>
    </row>
    <row r="502" spans="8:10">
      <c r="H502" s="29"/>
      <c r="I502" s="29"/>
      <c r="J502" s="29"/>
    </row>
    <row r="503" spans="8:10">
      <c r="H503" s="29"/>
      <c r="I503" s="29"/>
      <c r="J503" s="29"/>
    </row>
    <row r="504" spans="8:10">
      <c r="H504" s="29"/>
      <c r="I504" s="29"/>
      <c r="J504" s="29"/>
    </row>
    <row r="505" spans="8:10">
      <c r="H505" s="29"/>
      <c r="I505" s="29"/>
      <c r="J505" s="29"/>
    </row>
    <row r="506" spans="8:10">
      <c r="H506" s="29"/>
      <c r="I506" s="29"/>
      <c r="J506" s="29"/>
    </row>
    <row r="507" spans="8:10">
      <c r="H507" s="29"/>
      <c r="I507" s="29"/>
      <c r="J507" s="29"/>
    </row>
    <row r="508" spans="8:10">
      <c r="H508" s="29"/>
      <c r="I508" s="29"/>
      <c r="J508" s="29"/>
    </row>
    <row r="509" spans="8:10">
      <c r="H509" s="29"/>
      <c r="I509" s="29"/>
      <c r="J509" s="29"/>
    </row>
    <row r="510" spans="8:10">
      <c r="H510" s="29"/>
      <c r="I510" s="29"/>
      <c r="J510" s="29"/>
    </row>
    <row r="511" spans="8:10">
      <c r="H511" s="29"/>
      <c r="I511" s="29"/>
      <c r="J511" s="29"/>
    </row>
    <row r="512" spans="8:10">
      <c r="H512" s="29"/>
      <c r="I512" s="29"/>
      <c r="J512" s="29"/>
    </row>
    <row r="513" spans="8:10">
      <c r="H513" s="29"/>
      <c r="I513" s="29"/>
      <c r="J513" s="29"/>
    </row>
    <row r="514" spans="8:10">
      <c r="H514" s="29"/>
      <c r="I514" s="29"/>
      <c r="J514" s="29"/>
    </row>
    <row r="515" spans="8:10">
      <c r="H515" s="29"/>
      <c r="I515" s="29"/>
      <c r="J515" s="29"/>
    </row>
    <row r="516" spans="8:10">
      <c r="H516" s="29"/>
      <c r="I516" s="29"/>
      <c r="J516" s="29"/>
    </row>
    <row r="517" spans="8:10">
      <c r="H517" s="29"/>
      <c r="I517" s="29"/>
      <c r="J517" s="29"/>
    </row>
    <row r="518" spans="8:10">
      <c r="H518" s="29"/>
      <c r="I518" s="29"/>
      <c r="J518" s="29"/>
    </row>
    <row r="519" spans="8:10">
      <c r="H519" s="29"/>
      <c r="I519" s="29"/>
      <c r="J519" s="29"/>
    </row>
    <row r="520" spans="8:10">
      <c r="H520" s="29"/>
      <c r="I520" s="29"/>
      <c r="J520" s="29"/>
    </row>
    <row r="521" spans="8:10">
      <c r="H521" s="29"/>
      <c r="I521" s="29"/>
      <c r="J521" s="29"/>
    </row>
    <row r="522" spans="8:10">
      <c r="H522" s="29"/>
      <c r="I522" s="29"/>
      <c r="J522" s="29"/>
    </row>
    <row r="523" spans="8:10">
      <c r="H523" s="29"/>
      <c r="I523" s="29"/>
      <c r="J523" s="29"/>
    </row>
    <row r="524" spans="8:10">
      <c r="H524" s="29"/>
      <c r="I524" s="29"/>
      <c r="J524" s="29"/>
    </row>
    <row r="525" spans="8:10">
      <c r="H525" s="29"/>
      <c r="I525" s="29"/>
      <c r="J525" s="29"/>
    </row>
    <row r="526" spans="8:10">
      <c r="H526" s="29"/>
      <c r="I526" s="29"/>
      <c r="J526" s="29"/>
    </row>
    <row r="527" spans="8:10">
      <c r="H527" s="29"/>
      <c r="I527" s="29"/>
      <c r="J527" s="29"/>
    </row>
    <row r="528" spans="8:10">
      <c r="H528" s="29"/>
      <c r="I528" s="29"/>
      <c r="J528" s="29"/>
    </row>
    <row r="529" spans="8:10">
      <c r="H529" s="29"/>
      <c r="I529" s="29"/>
      <c r="J529" s="29"/>
    </row>
    <row r="530" spans="8:10">
      <c r="H530" s="29"/>
      <c r="I530" s="29"/>
      <c r="J530" s="29"/>
    </row>
    <row r="531" spans="8:10">
      <c r="H531" s="29"/>
      <c r="I531" s="29"/>
      <c r="J531" s="29"/>
    </row>
    <row r="532" spans="8:10">
      <c r="H532" s="29"/>
      <c r="I532" s="29"/>
      <c r="J532" s="29"/>
    </row>
    <row r="533" spans="8:10">
      <c r="H533" s="29"/>
      <c r="I533" s="29"/>
      <c r="J533" s="29"/>
    </row>
    <row r="534" spans="8:10">
      <c r="H534" s="29"/>
      <c r="I534" s="29"/>
      <c r="J534" s="29"/>
    </row>
    <row r="535" spans="8:10">
      <c r="H535" s="29"/>
      <c r="I535" s="29"/>
      <c r="J535" s="29"/>
    </row>
    <row r="536" spans="8:10">
      <c r="H536" s="29"/>
      <c r="I536" s="29"/>
      <c r="J536" s="29"/>
    </row>
    <row r="537" spans="8:10">
      <c r="H537" s="29"/>
      <c r="I537" s="29"/>
      <c r="J537" s="29"/>
    </row>
    <row r="538" spans="8:10">
      <c r="H538" s="29"/>
      <c r="I538" s="29"/>
      <c r="J538" s="29"/>
    </row>
    <row r="539" spans="8:10">
      <c r="H539" s="29"/>
      <c r="I539" s="29"/>
      <c r="J539" s="29"/>
    </row>
    <row r="540" spans="8:10">
      <c r="H540" s="29"/>
      <c r="I540" s="29"/>
      <c r="J540" s="29"/>
    </row>
    <row r="541" spans="8:10">
      <c r="H541" s="29"/>
      <c r="I541" s="29"/>
      <c r="J541" s="29"/>
    </row>
    <row r="542" spans="8:10">
      <c r="H542" s="29"/>
      <c r="I542" s="29"/>
      <c r="J542" s="29"/>
    </row>
    <row r="543" spans="8:10">
      <c r="H543" s="29"/>
      <c r="I543" s="29"/>
      <c r="J543" s="29"/>
    </row>
    <row r="544" spans="8:10">
      <c r="H544" s="29"/>
      <c r="I544" s="29"/>
      <c r="J544" s="29"/>
    </row>
    <row r="545" spans="8:10">
      <c r="H545" s="29"/>
      <c r="I545" s="29"/>
      <c r="J545" s="29"/>
    </row>
    <row r="546" spans="8:10">
      <c r="H546" s="29"/>
      <c r="I546" s="29"/>
      <c r="J546" s="29"/>
    </row>
    <row r="547" spans="8:10">
      <c r="H547" s="29"/>
      <c r="I547" s="29"/>
      <c r="J547" s="29"/>
    </row>
    <row r="548" spans="8:10">
      <c r="H548" s="29"/>
      <c r="I548" s="29"/>
      <c r="J548" s="29"/>
    </row>
    <row r="549" spans="8:10">
      <c r="H549" s="29"/>
      <c r="I549" s="29"/>
      <c r="J549" s="29"/>
    </row>
    <row r="550" spans="8:10">
      <c r="H550" s="29"/>
      <c r="I550" s="29"/>
      <c r="J550" s="29"/>
    </row>
    <row r="551" spans="8:10">
      <c r="H551" s="29"/>
      <c r="I551" s="29"/>
      <c r="J551" s="29"/>
    </row>
    <row r="552" spans="8:10">
      <c r="H552" s="29"/>
      <c r="I552" s="29"/>
      <c r="J552" s="29"/>
    </row>
    <row r="553" spans="8:10">
      <c r="H553" s="29"/>
      <c r="I553" s="29"/>
      <c r="J553" s="29"/>
    </row>
    <row r="554" spans="8:10">
      <c r="H554" s="29"/>
      <c r="I554" s="29"/>
      <c r="J554" s="29"/>
    </row>
    <row r="555" spans="8:10">
      <c r="H555" s="29"/>
      <c r="I555" s="29"/>
      <c r="J555" s="29"/>
    </row>
    <row r="556" spans="8:10">
      <c r="H556" s="29"/>
      <c r="I556" s="29"/>
      <c r="J556" s="29"/>
    </row>
    <row r="557" spans="8:10">
      <c r="H557" s="29"/>
      <c r="I557" s="29"/>
      <c r="J557" s="29"/>
    </row>
    <row r="558" spans="8:10">
      <c r="H558" s="29"/>
      <c r="I558" s="29"/>
      <c r="J558" s="29"/>
    </row>
    <row r="559" spans="8:10">
      <c r="H559" s="29"/>
      <c r="I559" s="29"/>
      <c r="J559" s="29"/>
    </row>
    <row r="560" spans="8:10">
      <c r="H560" s="29"/>
      <c r="I560" s="29"/>
      <c r="J560" s="29"/>
    </row>
    <row r="561" spans="8:10">
      <c r="H561" s="29"/>
      <c r="I561" s="29"/>
      <c r="J561" s="29"/>
    </row>
    <row r="562" spans="8:10">
      <c r="H562" s="29"/>
      <c r="I562" s="29"/>
      <c r="J562" s="29"/>
    </row>
    <row r="563" spans="8:10">
      <c r="H563" s="29"/>
      <c r="I563" s="29"/>
      <c r="J563" s="29"/>
    </row>
    <row r="564" spans="8:10">
      <c r="H564" s="29"/>
      <c r="I564" s="29"/>
      <c r="J564" s="29"/>
    </row>
    <row r="565" spans="8:10">
      <c r="H565" s="29"/>
      <c r="I565" s="29"/>
      <c r="J565" s="29"/>
    </row>
    <row r="566" spans="8:10">
      <c r="H566" s="29"/>
      <c r="I566" s="29"/>
      <c r="J566" s="29"/>
    </row>
    <row r="567" spans="8:10">
      <c r="H567" s="29"/>
      <c r="I567" s="29"/>
      <c r="J567" s="29"/>
    </row>
    <row r="568" spans="8:10">
      <c r="H568" s="29"/>
      <c r="I568" s="29"/>
      <c r="J568" s="29"/>
    </row>
    <row r="569" spans="8:10">
      <c r="H569" s="29"/>
      <c r="I569" s="29"/>
      <c r="J569" s="29"/>
    </row>
    <row r="570" spans="8:10">
      <c r="H570" s="29"/>
      <c r="I570" s="29"/>
      <c r="J570" s="29"/>
    </row>
    <row r="571" spans="8:10">
      <c r="H571" s="29"/>
      <c r="I571" s="29"/>
      <c r="J571" s="29"/>
    </row>
    <row r="572" spans="8:10">
      <c r="H572" s="29"/>
      <c r="I572" s="29"/>
      <c r="J572" s="29"/>
    </row>
    <row r="573" spans="8:10">
      <c r="H573" s="29"/>
      <c r="I573" s="29"/>
      <c r="J573" s="29"/>
    </row>
    <row r="574" spans="8:10">
      <c r="H574" s="29"/>
      <c r="I574" s="29"/>
      <c r="J574" s="29"/>
    </row>
    <row r="575" spans="8:10">
      <c r="H575" s="29"/>
      <c r="I575" s="29"/>
      <c r="J575" s="29"/>
    </row>
    <row r="576" spans="8:10">
      <c r="H576" s="29"/>
      <c r="I576" s="29"/>
      <c r="J576" s="29"/>
    </row>
    <row r="577" spans="8:10">
      <c r="H577" s="29"/>
      <c r="I577" s="29"/>
      <c r="J577" s="29"/>
    </row>
    <row r="578" spans="8:10">
      <c r="H578" s="29"/>
      <c r="I578" s="29"/>
      <c r="J578" s="29"/>
    </row>
    <row r="579" spans="8:10">
      <c r="H579" s="29"/>
      <c r="I579" s="29"/>
      <c r="J579" s="29"/>
    </row>
    <row r="580" spans="8:10">
      <c r="H580" s="29"/>
      <c r="I580" s="29"/>
      <c r="J580" s="29"/>
    </row>
    <row r="581" spans="8:10">
      <c r="H581" s="29"/>
      <c r="I581" s="29"/>
      <c r="J581" s="29"/>
    </row>
    <row r="582" spans="8:10">
      <c r="H582" s="29"/>
      <c r="I582" s="29"/>
      <c r="J582" s="29"/>
    </row>
    <row r="583" spans="8:10">
      <c r="H583" s="29"/>
      <c r="I583" s="29"/>
      <c r="J583" s="29"/>
    </row>
    <row r="584" spans="8:10">
      <c r="H584" s="29"/>
      <c r="I584" s="29"/>
      <c r="J584" s="29"/>
    </row>
    <row r="585" spans="8:10">
      <c r="H585" s="29"/>
      <c r="I585" s="29"/>
      <c r="J585" s="29"/>
    </row>
    <row r="586" spans="8:10">
      <c r="H586" s="29"/>
      <c r="I586" s="29"/>
      <c r="J586" s="29"/>
    </row>
    <row r="587" spans="8:10">
      <c r="H587" s="29"/>
      <c r="I587" s="29"/>
      <c r="J587" s="29"/>
    </row>
    <row r="588" spans="8:10">
      <c r="H588" s="29"/>
      <c r="I588" s="29"/>
      <c r="J588" s="29"/>
    </row>
    <row r="589" spans="8:10">
      <c r="H589" s="29"/>
      <c r="I589" s="29"/>
      <c r="J589" s="29"/>
    </row>
    <row r="590" spans="8:10">
      <c r="H590" s="29"/>
      <c r="I590" s="29"/>
      <c r="J590" s="29"/>
    </row>
    <row r="591" spans="8:10">
      <c r="H591" s="29"/>
      <c r="I591" s="29"/>
      <c r="J591" s="29"/>
    </row>
    <row r="592" spans="8:10">
      <c r="H592" s="29"/>
      <c r="I592" s="29"/>
      <c r="J592" s="29"/>
    </row>
    <row r="593" spans="8:10">
      <c r="H593" s="29"/>
      <c r="I593" s="29"/>
      <c r="J593" s="29"/>
    </row>
    <row r="594" spans="8:10">
      <c r="H594" s="29"/>
      <c r="I594" s="29"/>
      <c r="J594" s="29"/>
    </row>
    <row r="595" spans="8:10">
      <c r="H595" s="29"/>
      <c r="I595" s="29"/>
      <c r="J595" s="29"/>
    </row>
    <row r="596" spans="8:10">
      <c r="H596" s="29"/>
      <c r="I596" s="29"/>
      <c r="J596" s="29"/>
    </row>
    <row r="597" spans="8:10">
      <c r="H597" s="29"/>
      <c r="I597" s="29"/>
      <c r="J597" s="29"/>
    </row>
    <row r="598" spans="8:10">
      <c r="H598" s="29"/>
      <c r="I598" s="29"/>
      <c r="J598" s="29"/>
    </row>
    <row r="599" spans="8:10">
      <c r="H599" s="29"/>
      <c r="I599" s="29"/>
      <c r="J599" s="29"/>
    </row>
    <row r="600" spans="8:10">
      <c r="H600" s="29"/>
      <c r="I600" s="29"/>
      <c r="J600" s="29"/>
    </row>
    <row r="601" spans="8:10">
      <c r="H601" s="29"/>
      <c r="I601" s="29"/>
      <c r="J601" s="29"/>
    </row>
    <row r="602" spans="8:10">
      <c r="H602" s="29"/>
      <c r="I602" s="29"/>
      <c r="J602" s="29"/>
    </row>
    <row r="603" spans="8:10">
      <c r="H603" s="29"/>
      <c r="I603" s="29"/>
      <c r="J603" s="29"/>
    </row>
    <row r="604" spans="8:10">
      <c r="H604" s="29"/>
      <c r="I604" s="29"/>
      <c r="J604" s="29"/>
    </row>
    <row r="605" spans="8:10">
      <c r="H605" s="29"/>
      <c r="I605" s="29"/>
      <c r="J605" s="29"/>
    </row>
    <row r="606" spans="8:10">
      <c r="H606" s="29"/>
      <c r="I606" s="29"/>
      <c r="J606" s="29"/>
    </row>
    <row r="607" spans="8:10">
      <c r="H607" s="29"/>
      <c r="I607" s="29"/>
      <c r="J607" s="29"/>
    </row>
    <row r="608" spans="8:10">
      <c r="H608" s="29"/>
      <c r="I608" s="29"/>
      <c r="J608" s="29"/>
    </row>
    <row r="609" spans="8:10">
      <c r="H609" s="29"/>
      <c r="I609" s="29"/>
      <c r="J609" s="29"/>
    </row>
    <row r="610" spans="8:10">
      <c r="H610" s="29"/>
      <c r="I610" s="29"/>
      <c r="J610" s="29"/>
    </row>
    <row r="611" spans="8:10">
      <c r="H611" s="29"/>
      <c r="I611" s="29"/>
      <c r="J611" s="29"/>
    </row>
    <row r="612" spans="8:10">
      <c r="H612" s="29"/>
      <c r="I612" s="29"/>
      <c r="J612" s="29"/>
    </row>
    <row r="613" spans="8:10">
      <c r="H613" s="29"/>
      <c r="I613" s="29"/>
      <c r="J613" s="29"/>
    </row>
    <row r="614" spans="8:10">
      <c r="H614" s="29"/>
      <c r="I614" s="29"/>
      <c r="J614" s="29"/>
    </row>
    <row r="615" spans="8:10">
      <c r="H615" s="29"/>
      <c r="I615" s="29"/>
      <c r="J615" s="29"/>
    </row>
    <row r="616" spans="8:10">
      <c r="H616" s="29"/>
      <c r="I616" s="29"/>
      <c r="J616" s="29"/>
    </row>
    <row r="617" spans="8:10">
      <c r="H617" s="29"/>
      <c r="I617" s="29"/>
      <c r="J617" s="29"/>
    </row>
    <row r="618" spans="8:10">
      <c r="H618" s="29"/>
      <c r="I618" s="29"/>
      <c r="J618" s="29"/>
    </row>
    <row r="619" spans="8:10">
      <c r="H619" s="29"/>
      <c r="I619" s="29"/>
      <c r="J619" s="29"/>
    </row>
    <row r="620" spans="8:10">
      <c r="H620" s="29"/>
      <c r="I620" s="29"/>
      <c r="J620" s="29"/>
    </row>
    <row r="621" spans="8:10">
      <c r="H621" s="29"/>
      <c r="I621" s="29"/>
      <c r="J621" s="29"/>
    </row>
    <row r="622" spans="8:10">
      <c r="H622" s="29"/>
      <c r="I622" s="29"/>
      <c r="J622" s="29"/>
    </row>
    <row r="623" spans="8:10">
      <c r="H623" s="29"/>
      <c r="I623" s="29"/>
      <c r="J623" s="29"/>
    </row>
    <row r="624" spans="8:10">
      <c r="H624" s="29"/>
      <c r="I624" s="29"/>
      <c r="J624" s="29"/>
    </row>
    <row r="625" spans="8:10">
      <c r="H625" s="29"/>
      <c r="I625" s="29"/>
      <c r="J625" s="29"/>
    </row>
    <row r="626" spans="8:10">
      <c r="H626" s="29"/>
      <c r="I626" s="29"/>
      <c r="J626" s="29"/>
    </row>
    <row r="627" spans="8:10">
      <c r="H627" s="29"/>
      <c r="I627" s="29"/>
      <c r="J627" s="29"/>
    </row>
    <row r="628" spans="8:10">
      <c r="H628" s="29"/>
      <c r="I628" s="29"/>
      <c r="J628" s="29"/>
    </row>
    <row r="629" spans="8:10">
      <c r="H629" s="29"/>
      <c r="I629" s="29"/>
      <c r="J629" s="29"/>
    </row>
    <row r="630" spans="8:10">
      <c r="H630" s="29"/>
      <c r="I630" s="29"/>
      <c r="J630" s="29"/>
    </row>
    <row r="631" spans="8:10">
      <c r="H631" s="29"/>
      <c r="I631" s="29"/>
      <c r="J631" s="29"/>
    </row>
    <row r="632" spans="8:10">
      <c r="H632" s="29"/>
      <c r="I632" s="29"/>
      <c r="J632" s="29"/>
    </row>
    <row r="633" spans="8:10">
      <c r="H633" s="29"/>
      <c r="I633" s="29"/>
      <c r="J633" s="29"/>
    </row>
    <row r="634" spans="8:10">
      <c r="H634" s="29"/>
      <c r="I634" s="29"/>
      <c r="J634" s="29"/>
    </row>
    <row r="635" spans="8:10">
      <c r="H635" s="29"/>
      <c r="I635" s="29"/>
      <c r="J635" s="29"/>
    </row>
    <row r="636" spans="8:10">
      <c r="H636" s="29"/>
      <c r="I636" s="29"/>
      <c r="J636" s="29"/>
    </row>
    <row r="637" spans="8:10">
      <c r="H637" s="29"/>
      <c r="I637" s="29"/>
      <c r="J637" s="29"/>
    </row>
    <row r="638" spans="8:10">
      <c r="H638" s="29"/>
      <c r="I638" s="29"/>
      <c r="J638" s="29"/>
    </row>
    <row r="639" spans="8:10">
      <c r="H639" s="29"/>
      <c r="I639" s="29"/>
      <c r="J639" s="29"/>
    </row>
    <row r="640" spans="8:10">
      <c r="H640" s="29"/>
      <c r="I640" s="29"/>
      <c r="J640" s="29"/>
    </row>
    <row r="641" spans="8:10">
      <c r="H641" s="29"/>
      <c r="I641" s="29"/>
      <c r="J641" s="29"/>
    </row>
    <row r="642" spans="8:10">
      <c r="H642" s="29"/>
      <c r="I642" s="29"/>
      <c r="J642" s="29"/>
    </row>
    <row r="643" spans="8:10">
      <c r="H643" s="29"/>
      <c r="I643" s="29"/>
      <c r="J643" s="29"/>
    </row>
    <row r="644" spans="8:10">
      <c r="H644" s="29"/>
      <c r="I644" s="29"/>
      <c r="J644" s="29"/>
    </row>
    <row r="645" spans="8:10">
      <c r="H645" s="29"/>
      <c r="I645" s="29"/>
      <c r="J645" s="29"/>
    </row>
    <row r="646" spans="8:10">
      <c r="H646" s="29"/>
      <c r="I646" s="29"/>
      <c r="J646" s="29"/>
    </row>
    <row r="647" spans="8:10">
      <c r="H647" s="29"/>
      <c r="I647" s="29"/>
      <c r="J647" s="29"/>
    </row>
    <row r="648" spans="8:10">
      <c r="H648" s="29"/>
      <c r="I648" s="29"/>
      <c r="J648" s="29"/>
    </row>
    <row r="649" spans="8:10">
      <c r="H649" s="29"/>
      <c r="I649" s="29"/>
      <c r="J649" s="29"/>
    </row>
    <row r="650" spans="8:10">
      <c r="H650" s="29"/>
      <c r="I650" s="29"/>
      <c r="J650" s="29"/>
    </row>
    <row r="651" spans="8:10">
      <c r="H651" s="29"/>
      <c r="I651" s="29"/>
      <c r="J651" s="29"/>
    </row>
    <row r="652" spans="8:10">
      <c r="H652" s="29"/>
      <c r="I652" s="29"/>
      <c r="J652" s="29"/>
    </row>
    <row r="653" spans="8:10">
      <c r="H653" s="29"/>
      <c r="I653" s="29"/>
      <c r="J653" s="29"/>
    </row>
    <row r="654" spans="8:10">
      <c r="H654" s="29"/>
      <c r="I654" s="29"/>
      <c r="J654" s="29"/>
    </row>
    <row r="655" spans="8:10">
      <c r="H655" s="29"/>
      <c r="I655" s="29"/>
      <c r="J655" s="29"/>
    </row>
    <row r="656" spans="8:10">
      <c r="H656" s="29"/>
      <c r="I656" s="29"/>
      <c r="J656" s="29"/>
    </row>
    <row r="657" spans="8:10">
      <c r="H657" s="29"/>
      <c r="I657" s="29"/>
      <c r="J657" s="29"/>
    </row>
    <row r="658" spans="8:10">
      <c r="H658" s="29"/>
      <c r="I658" s="29"/>
      <c r="J658" s="29"/>
    </row>
    <row r="659" spans="8:10">
      <c r="H659" s="29"/>
      <c r="I659" s="29"/>
      <c r="J659" s="29"/>
    </row>
    <row r="660" spans="8:10">
      <c r="H660" s="29"/>
      <c r="I660" s="29"/>
      <c r="J660" s="29"/>
    </row>
    <row r="661" spans="8:10">
      <c r="H661" s="29"/>
      <c r="I661" s="29"/>
      <c r="J661" s="29"/>
    </row>
    <row r="662" spans="8:10">
      <c r="H662" s="29"/>
      <c r="I662" s="29"/>
      <c r="J662" s="29"/>
    </row>
    <row r="663" spans="8:10">
      <c r="H663" s="29"/>
      <c r="I663" s="29"/>
      <c r="J663" s="29"/>
    </row>
    <row r="664" spans="8:10">
      <c r="H664" s="29"/>
      <c r="I664" s="29"/>
      <c r="J664" s="29"/>
    </row>
    <row r="665" spans="8:10">
      <c r="H665" s="29"/>
      <c r="I665" s="29"/>
      <c r="J665" s="29"/>
    </row>
    <row r="666" spans="8:10">
      <c r="H666" s="29"/>
      <c r="I666" s="29"/>
      <c r="J666" s="29"/>
    </row>
    <row r="667" spans="8:10">
      <c r="H667" s="29"/>
      <c r="I667" s="29"/>
      <c r="J667" s="29"/>
    </row>
    <row r="668" spans="8:10">
      <c r="H668" s="29"/>
      <c r="I668" s="29"/>
      <c r="J668" s="29"/>
    </row>
    <row r="669" spans="8:10">
      <c r="H669" s="29"/>
      <c r="I669" s="29"/>
      <c r="J669" s="29"/>
    </row>
    <row r="670" spans="8:10">
      <c r="H670" s="29"/>
      <c r="I670" s="29"/>
      <c r="J670" s="29"/>
    </row>
    <row r="671" spans="8:10">
      <c r="H671" s="29"/>
      <c r="I671" s="29"/>
      <c r="J671" s="29"/>
    </row>
    <row r="672" spans="8:10">
      <c r="H672" s="29"/>
      <c r="I672" s="29"/>
      <c r="J672" s="29"/>
    </row>
    <row r="673" spans="8:10">
      <c r="H673" s="29"/>
      <c r="I673" s="29"/>
      <c r="J673" s="29"/>
    </row>
    <row r="674" spans="8:10">
      <c r="H674" s="29"/>
      <c r="I674" s="29"/>
      <c r="J674" s="29"/>
    </row>
    <row r="675" spans="8:10">
      <c r="H675" s="29"/>
      <c r="I675" s="29"/>
      <c r="J675" s="29"/>
    </row>
    <row r="676" spans="8:10">
      <c r="H676" s="29"/>
      <c r="I676" s="29"/>
      <c r="J676" s="29"/>
    </row>
    <row r="677" spans="8:10">
      <c r="H677" s="29"/>
      <c r="I677" s="29"/>
      <c r="J677" s="29"/>
    </row>
    <row r="678" spans="8:10">
      <c r="H678" s="29"/>
      <c r="I678" s="29"/>
      <c r="J678" s="29"/>
    </row>
    <row r="679" spans="8:10">
      <c r="H679" s="29"/>
      <c r="I679" s="29"/>
      <c r="J679" s="29"/>
    </row>
    <row r="680" spans="8:10">
      <c r="H680" s="29"/>
      <c r="I680" s="29"/>
      <c r="J680" s="29"/>
    </row>
    <row r="681" spans="8:10">
      <c r="H681" s="29"/>
      <c r="I681" s="29"/>
      <c r="J681" s="29"/>
    </row>
    <row r="682" spans="8:10">
      <c r="H682" s="29"/>
      <c r="I682" s="29"/>
      <c r="J682" s="29"/>
    </row>
    <row r="683" spans="8:10">
      <c r="H683" s="29"/>
      <c r="I683" s="29"/>
      <c r="J683" s="29"/>
    </row>
    <row r="684" spans="8:10">
      <c r="H684" s="29"/>
      <c r="I684" s="29"/>
      <c r="J684" s="29"/>
    </row>
    <row r="685" spans="8:10">
      <c r="H685" s="29"/>
      <c r="I685" s="29"/>
      <c r="J685" s="29"/>
    </row>
    <row r="686" spans="8:10">
      <c r="H686" s="29"/>
      <c r="I686" s="29"/>
      <c r="J686" s="29"/>
    </row>
    <row r="687" spans="8:10">
      <c r="H687" s="29"/>
      <c r="I687" s="29"/>
      <c r="J687" s="29"/>
    </row>
    <row r="688" spans="8:10">
      <c r="H688" s="29"/>
      <c r="I688" s="29"/>
      <c r="J688" s="29"/>
    </row>
    <row r="689" spans="8:10">
      <c r="H689" s="29"/>
      <c r="I689" s="29"/>
      <c r="J689" s="29"/>
    </row>
    <row r="690" spans="8:10">
      <c r="H690" s="29"/>
      <c r="I690" s="29"/>
      <c r="J690" s="29"/>
    </row>
    <row r="691" spans="8:10">
      <c r="H691" s="29"/>
      <c r="I691" s="29"/>
      <c r="J691" s="29"/>
    </row>
    <row r="692" spans="8:10">
      <c r="H692" s="29"/>
      <c r="I692" s="29"/>
      <c r="J692" s="29"/>
    </row>
    <row r="693" spans="8:10">
      <c r="H693" s="29"/>
      <c r="I693" s="29"/>
      <c r="J693" s="29"/>
    </row>
    <row r="694" spans="8:10">
      <c r="H694" s="29"/>
      <c r="I694" s="29"/>
      <c r="J694" s="29"/>
    </row>
    <row r="695" spans="8:10">
      <c r="H695" s="29"/>
      <c r="I695" s="29"/>
      <c r="J695" s="29"/>
    </row>
    <row r="696" spans="8:10">
      <c r="H696" s="29"/>
      <c r="I696" s="29"/>
      <c r="J696" s="29"/>
    </row>
    <row r="697" spans="8:10">
      <c r="H697" s="29"/>
      <c r="I697" s="29"/>
      <c r="J697" s="29"/>
    </row>
    <row r="698" spans="8:10">
      <c r="H698" s="29"/>
      <c r="I698" s="29"/>
      <c r="J698" s="29"/>
    </row>
    <row r="699" spans="8:10">
      <c r="H699" s="29"/>
      <c r="I699" s="29"/>
      <c r="J699" s="29"/>
    </row>
    <row r="700" spans="8:10">
      <c r="H700" s="29"/>
      <c r="I700" s="29"/>
      <c r="J700" s="29"/>
    </row>
    <row r="701" spans="8:10">
      <c r="H701" s="29"/>
      <c r="I701" s="29"/>
      <c r="J701" s="29"/>
    </row>
    <row r="702" spans="8:10">
      <c r="H702" s="29"/>
      <c r="I702" s="29"/>
      <c r="J702" s="29"/>
    </row>
    <row r="703" spans="8:10">
      <c r="H703" s="29"/>
      <c r="I703" s="29"/>
      <c r="J703" s="29"/>
    </row>
    <row r="704" spans="8:10">
      <c r="H704" s="29"/>
      <c r="I704" s="29"/>
      <c r="J704" s="29"/>
    </row>
    <row r="705" spans="8:10">
      <c r="H705" s="29"/>
      <c r="I705" s="29"/>
      <c r="J705" s="29"/>
    </row>
    <row r="706" spans="8:10">
      <c r="H706" s="29"/>
      <c r="I706" s="29"/>
      <c r="J706" s="29"/>
    </row>
    <row r="707" spans="8:10">
      <c r="H707" s="29"/>
      <c r="I707" s="29"/>
      <c r="J707" s="29"/>
    </row>
    <row r="708" spans="8:10">
      <c r="H708" s="29"/>
      <c r="I708" s="29"/>
      <c r="J708" s="29"/>
    </row>
    <row r="709" spans="8:10">
      <c r="H709" s="29"/>
      <c r="I709" s="29"/>
      <c r="J709" s="29"/>
    </row>
    <row r="710" spans="8:10">
      <c r="H710" s="29"/>
      <c r="I710" s="29"/>
      <c r="J710" s="29"/>
    </row>
    <row r="711" spans="8:10">
      <c r="H711" s="29"/>
      <c r="I711" s="29"/>
      <c r="J711" s="29"/>
    </row>
    <row r="712" spans="8:10">
      <c r="H712" s="29"/>
      <c r="I712" s="29"/>
      <c r="J712" s="29"/>
    </row>
    <row r="713" spans="8:10">
      <c r="H713" s="29"/>
      <c r="I713" s="29"/>
      <c r="J713" s="29"/>
    </row>
    <row r="714" spans="8:10">
      <c r="H714" s="29"/>
      <c r="I714" s="29"/>
      <c r="J714" s="29"/>
    </row>
    <row r="715" spans="8:10">
      <c r="H715" s="29"/>
      <c r="I715" s="29"/>
      <c r="J715" s="29"/>
    </row>
  </sheetData>
  <phoneticPr fontId="44" type="noConversion"/>
  <hyperlinks>
    <hyperlink ref="H1" location="'Table of Contents'!A1" display="Back to Front Page"/>
  </hyperlinks>
  <pageMargins left="0.6" right="0.63" top="0.8" bottom="0.55000000000000004" header="0.5" footer="0.5"/>
  <pageSetup scale="60" orientation="portrait" horizontalDpi="4294967292" verticalDpi="300" r:id="rId1"/>
  <headerFooter alignWithMargins="0"/>
  <rowBreaks count="2" manualBreakCount="2">
    <brk id="72" max="16383" man="1"/>
    <brk id="142" max="16383" man="1"/>
  </rowBreaks>
</worksheet>
</file>

<file path=xl/worksheets/sheet34.xml><?xml version="1.0" encoding="utf-8"?>
<worksheet xmlns="http://schemas.openxmlformats.org/spreadsheetml/2006/main" xmlns:r="http://schemas.openxmlformats.org/officeDocument/2006/relationships">
  <sheetPr>
    <pageSetUpPr fitToPage="1"/>
  </sheetPr>
  <dimension ref="A1:F24"/>
  <sheetViews>
    <sheetView topLeftCell="A4" workbookViewId="0">
      <selection activeCell="D25" sqref="D25"/>
    </sheetView>
  </sheetViews>
  <sheetFormatPr defaultColWidth="9.140625" defaultRowHeight="15"/>
  <cols>
    <col min="1" max="1" width="36.85546875" style="46" customWidth="1"/>
    <col min="2" max="4" width="20.7109375" style="76" customWidth="1"/>
    <col min="5" max="5" width="17.28515625" style="76" customWidth="1"/>
    <col min="6" max="8" width="9.140625" style="76"/>
    <col min="9" max="9" width="12.28515625" style="76" bestFit="1" customWidth="1"/>
    <col min="10" max="16384" width="9.140625" style="76"/>
  </cols>
  <sheetData>
    <row r="1" spans="1:5">
      <c r="A1" s="46" t="s">
        <v>293</v>
      </c>
      <c r="D1" s="6"/>
      <c r="E1" s="6" t="s">
        <v>301</v>
      </c>
    </row>
    <row r="2" spans="1:5">
      <c r="A2" s="46" t="s">
        <v>359</v>
      </c>
    </row>
    <row r="3" spans="1:5">
      <c r="A3" s="46" t="s">
        <v>274</v>
      </c>
    </row>
    <row r="4" spans="1:5">
      <c r="A4" s="46" t="s">
        <v>420</v>
      </c>
    </row>
    <row r="5" spans="1:5">
      <c r="A5" s="46" t="s">
        <v>602</v>
      </c>
    </row>
    <row r="8" spans="1:5">
      <c r="B8" s="77" t="s">
        <v>409</v>
      </c>
      <c r="C8" s="77" t="s">
        <v>409</v>
      </c>
      <c r="D8" s="77" t="s">
        <v>409</v>
      </c>
      <c r="E8" s="77" t="s">
        <v>269</v>
      </c>
    </row>
    <row r="9" spans="1:5">
      <c r="B9" s="77" t="s">
        <v>270</v>
      </c>
      <c r="C9" s="77" t="s">
        <v>270</v>
      </c>
      <c r="D9" s="77" t="s">
        <v>270</v>
      </c>
      <c r="E9" s="77" t="s">
        <v>270</v>
      </c>
    </row>
    <row r="10" spans="1:5">
      <c r="A10" s="78" t="s">
        <v>267</v>
      </c>
      <c r="B10" s="48" t="s">
        <v>271</v>
      </c>
      <c r="C10" s="48" t="s">
        <v>272</v>
      </c>
      <c r="D10" s="48" t="s">
        <v>422</v>
      </c>
      <c r="E10" s="48" t="s">
        <v>591</v>
      </c>
    </row>
    <row r="11" spans="1:5">
      <c r="A11" s="79" t="s">
        <v>188</v>
      </c>
      <c r="B11" s="49">
        <v>114630041</v>
      </c>
      <c r="C11" s="49">
        <v>133796777</v>
      </c>
      <c r="D11" s="76">
        <v>150373657</v>
      </c>
      <c r="E11" s="76">
        <v>152901049</v>
      </c>
    </row>
    <row r="12" spans="1:5">
      <c r="A12" s="80" t="s">
        <v>273</v>
      </c>
      <c r="B12" s="49">
        <v>2117981</v>
      </c>
      <c r="C12" s="49">
        <v>2037244</v>
      </c>
      <c r="D12" s="76">
        <v>2365612</v>
      </c>
      <c r="E12" s="76">
        <v>2323201</v>
      </c>
    </row>
    <row r="13" spans="1:5">
      <c r="A13" s="80" t="s">
        <v>158</v>
      </c>
      <c r="B13" s="49">
        <v>1347617</v>
      </c>
      <c r="C13" s="49">
        <v>1402257</v>
      </c>
      <c r="D13" s="76">
        <v>1423422</v>
      </c>
      <c r="E13" s="76">
        <v>1439847</v>
      </c>
    </row>
    <row r="14" spans="1:5">
      <c r="A14" s="80" t="s">
        <v>226</v>
      </c>
      <c r="B14" s="49">
        <v>40645659</v>
      </c>
      <c r="C14" s="49">
        <v>37283591</v>
      </c>
      <c r="D14" s="76">
        <v>39097374</v>
      </c>
      <c r="E14" s="76">
        <v>43291325</v>
      </c>
    </row>
    <row r="15" spans="1:5">
      <c r="A15" s="80" t="s">
        <v>231</v>
      </c>
      <c r="B15" s="49">
        <v>16262442</v>
      </c>
      <c r="C15" s="49">
        <f>17278013-724500</f>
        <v>16553513</v>
      </c>
      <c r="D15" s="76">
        <v>17871922</v>
      </c>
      <c r="E15" s="76">
        <v>20668319</v>
      </c>
    </row>
    <row r="16" spans="1:5">
      <c r="A16" s="80" t="s">
        <v>697</v>
      </c>
      <c r="B16" s="49">
        <f>66574676-183507</f>
        <v>66391169</v>
      </c>
      <c r="C16" s="49">
        <v>55854580</v>
      </c>
      <c r="D16" s="76">
        <v>52734033</v>
      </c>
      <c r="E16" s="76">
        <v>54598813</v>
      </c>
    </row>
    <row r="17" spans="1:6">
      <c r="A17" s="79" t="s">
        <v>228</v>
      </c>
      <c r="B17" s="49">
        <v>25458595</v>
      </c>
      <c r="C17" s="49">
        <v>26010396</v>
      </c>
      <c r="D17" s="76">
        <v>27044321</v>
      </c>
      <c r="E17" s="76">
        <v>28469554</v>
      </c>
    </row>
    <row r="18" spans="1:6" ht="17.25">
      <c r="A18" s="79" t="s">
        <v>230</v>
      </c>
      <c r="B18" s="50">
        <v>20470639</v>
      </c>
      <c r="C18" s="50">
        <f>21670232+724500</f>
        <v>22394732</v>
      </c>
      <c r="D18" s="50">
        <v>26834208</v>
      </c>
      <c r="E18" s="50">
        <v>28902746</v>
      </c>
    </row>
    <row r="19" spans="1:6" ht="17.25">
      <c r="A19" s="80" t="s">
        <v>266</v>
      </c>
      <c r="B19" s="81">
        <f>SUM(B11:B18)</f>
        <v>287324143</v>
      </c>
      <c r="C19" s="81">
        <f>SUM(C11:C18)</f>
        <v>295333090</v>
      </c>
      <c r="D19" s="81">
        <f>SUM(D11:D18)</f>
        <v>317744549</v>
      </c>
      <c r="E19" s="81">
        <f>SUM(E11:E18)</f>
        <v>332594854</v>
      </c>
    </row>
    <row r="21" spans="1:6">
      <c r="A21" s="82"/>
      <c r="B21" s="83"/>
      <c r="C21" s="224"/>
      <c r="D21" s="224"/>
      <c r="E21" s="83"/>
    </row>
    <row r="22" spans="1:6" ht="78" customHeight="1">
      <c r="A22" s="247" t="s">
        <v>725</v>
      </c>
      <c r="B22" s="247"/>
      <c r="C22" s="247"/>
      <c r="D22" s="247"/>
      <c r="E22" s="247"/>
      <c r="F22" s="84"/>
    </row>
    <row r="23" spans="1:6" s="84" customFormat="1" ht="66" customHeight="1">
      <c r="A23" s="247" t="s">
        <v>698</v>
      </c>
      <c r="B23" s="247"/>
      <c r="C23" s="247"/>
      <c r="D23" s="247"/>
      <c r="E23" s="247"/>
    </row>
    <row r="24" spans="1:6">
      <c r="A24" s="84"/>
    </row>
  </sheetData>
  <mergeCells count="2">
    <mergeCell ref="A23:E23"/>
    <mergeCell ref="A22:E22"/>
  </mergeCells>
  <phoneticPr fontId="42" type="noConversion"/>
  <hyperlinks>
    <hyperlink ref="E1" location="'Table of Contents'!A1" display="Back to Front Page"/>
  </hyperlinks>
  <pageMargins left="0.75" right="0.75" top="1" bottom="1" header="0.5" footer="0.5"/>
  <pageSetup scale="83" orientation="landscape"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1:H26"/>
  <sheetViews>
    <sheetView workbookViewId="0">
      <selection activeCell="I64" sqref="I64"/>
    </sheetView>
  </sheetViews>
  <sheetFormatPr defaultColWidth="9.140625" defaultRowHeight="15"/>
  <cols>
    <col min="1" max="1" width="32.5703125" style="46" bestFit="1" customWidth="1"/>
    <col min="2" max="2" width="19.28515625" style="76" customWidth="1"/>
    <col min="3" max="3" width="18" style="76" customWidth="1"/>
    <col min="4" max="4" width="17.42578125" style="76" bestFit="1" customWidth="1"/>
    <col min="5" max="5" width="18" style="76" customWidth="1"/>
    <col min="6" max="7" width="9.140625" style="76"/>
    <col min="8" max="8" width="13.5703125" style="76" bestFit="1" customWidth="1"/>
    <col min="9" max="9" width="9.85546875" style="76" bestFit="1" customWidth="1"/>
    <col min="10" max="16384" width="9.140625" style="76"/>
  </cols>
  <sheetData>
    <row r="1" spans="1:8">
      <c r="A1" s="46" t="s">
        <v>293</v>
      </c>
      <c r="D1" s="6"/>
      <c r="E1" s="6" t="s">
        <v>301</v>
      </c>
    </row>
    <row r="2" spans="1:8">
      <c r="A2" s="46" t="s">
        <v>551</v>
      </c>
    </row>
    <row r="3" spans="1:8">
      <c r="A3" s="46" t="s">
        <v>274</v>
      </c>
    </row>
    <row r="4" spans="1:8">
      <c r="A4" s="46" t="s">
        <v>602</v>
      </c>
    </row>
    <row r="6" spans="1:8">
      <c r="B6" s="109" t="s">
        <v>269</v>
      </c>
      <c r="C6" s="109" t="s">
        <v>269</v>
      </c>
      <c r="D6" s="109" t="s">
        <v>269</v>
      </c>
      <c r="E6" s="109" t="s">
        <v>269</v>
      </c>
    </row>
    <row r="7" spans="1:8">
      <c r="B7" s="109" t="s">
        <v>270</v>
      </c>
      <c r="C7" s="109" t="s">
        <v>270</v>
      </c>
      <c r="D7" s="109" t="s">
        <v>270</v>
      </c>
      <c r="E7" s="109" t="s">
        <v>270</v>
      </c>
    </row>
    <row r="8" spans="1:8" ht="17.25">
      <c r="A8" s="86" t="s">
        <v>267</v>
      </c>
      <c r="B8" s="88" t="s">
        <v>271</v>
      </c>
      <c r="C8" s="88" t="s">
        <v>272</v>
      </c>
      <c r="D8" s="88" t="s">
        <v>422</v>
      </c>
      <c r="E8" s="88" t="s">
        <v>591</v>
      </c>
      <c r="F8" s="89"/>
    </row>
    <row r="9" spans="1:8">
      <c r="A9" s="94" t="s">
        <v>220</v>
      </c>
      <c r="B9" s="157">
        <v>636937</v>
      </c>
      <c r="C9" s="157">
        <v>641960</v>
      </c>
      <c r="D9" s="76">
        <v>651965</v>
      </c>
      <c r="E9" s="157">
        <v>703189</v>
      </c>
      <c r="F9" s="93"/>
      <c r="G9" s="96"/>
      <c r="H9" s="96"/>
    </row>
    <row r="10" spans="1:8">
      <c r="A10" s="94" t="s">
        <v>219</v>
      </c>
      <c r="B10" s="157">
        <v>439952</v>
      </c>
      <c r="C10" s="157">
        <v>444575</v>
      </c>
      <c r="D10" s="76">
        <v>546947</v>
      </c>
      <c r="E10" s="157">
        <v>423595</v>
      </c>
      <c r="F10" s="93"/>
      <c r="G10" s="96"/>
      <c r="H10" s="96"/>
    </row>
    <row r="11" spans="1:8">
      <c r="A11" s="94" t="s">
        <v>221</v>
      </c>
      <c r="B11" s="157">
        <v>670000</v>
      </c>
      <c r="C11" s="157">
        <v>638604</v>
      </c>
      <c r="D11" s="76">
        <v>594741</v>
      </c>
      <c r="E11" s="157">
        <v>580000</v>
      </c>
      <c r="F11" s="93"/>
      <c r="G11" s="96"/>
      <c r="H11" s="96"/>
    </row>
    <row r="12" spans="1:8">
      <c r="A12" s="94" t="s">
        <v>224</v>
      </c>
      <c r="B12" s="157">
        <v>968563</v>
      </c>
      <c r="C12" s="157">
        <v>964887</v>
      </c>
      <c r="D12" s="76">
        <v>969999</v>
      </c>
      <c r="E12" s="157">
        <v>991965</v>
      </c>
      <c r="F12" s="93"/>
      <c r="G12" s="96"/>
      <c r="H12" s="96"/>
    </row>
    <row r="13" spans="1:8">
      <c r="A13" s="94" t="s">
        <v>225</v>
      </c>
      <c r="B13" s="157">
        <f>18706399+183508</f>
        <v>18889907</v>
      </c>
      <c r="C13" s="157">
        <v>18780397</v>
      </c>
      <c r="D13" s="76">
        <v>19509429</v>
      </c>
      <c r="E13" s="157">
        <v>21707291</v>
      </c>
      <c r="F13" s="93"/>
      <c r="G13" s="96"/>
      <c r="H13" s="96"/>
    </row>
    <row r="14" spans="1:8">
      <c r="A14" s="94" t="s">
        <v>217</v>
      </c>
      <c r="B14" s="157">
        <v>3654434</v>
      </c>
      <c r="C14" s="157">
        <v>3675319</v>
      </c>
      <c r="D14" s="76">
        <v>4005827</v>
      </c>
      <c r="E14" s="157">
        <v>4030312</v>
      </c>
      <c r="F14" s="93"/>
      <c r="G14" s="96"/>
      <c r="H14" s="96"/>
    </row>
    <row r="15" spans="1:8">
      <c r="A15" s="94" t="s">
        <v>222</v>
      </c>
      <c r="B15" s="157">
        <v>3894131</v>
      </c>
      <c r="C15" s="157">
        <v>2480440</v>
      </c>
      <c r="D15" s="76">
        <v>2461675</v>
      </c>
      <c r="E15" s="157">
        <v>2444220</v>
      </c>
      <c r="F15" s="93"/>
      <c r="G15" s="96"/>
      <c r="H15" s="96"/>
    </row>
    <row r="16" spans="1:8">
      <c r="A16" s="94" t="s">
        <v>215</v>
      </c>
      <c r="B16" s="157">
        <v>3904299</v>
      </c>
      <c r="C16" s="157">
        <v>3609939</v>
      </c>
      <c r="D16" s="76">
        <v>3979618</v>
      </c>
      <c r="E16" s="157">
        <v>3949109</v>
      </c>
      <c r="F16" s="93"/>
      <c r="G16" s="96"/>
      <c r="H16" s="96"/>
    </row>
    <row r="17" spans="1:8">
      <c r="A17" s="94" t="s">
        <v>216</v>
      </c>
      <c r="B17" s="157">
        <v>25140302</v>
      </c>
      <c r="C17" s="157">
        <v>25181182</v>
      </c>
      <c r="D17" s="76">
        <v>26545185</v>
      </c>
      <c r="E17" s="157">
        <v>26535203</v>
      </c>
      <c r="F17" s="93"/>
      <c r="G17" s="96"/>
      <c r="H17" s="96"/>
    </row>
    <row r="18" spans="1:8">
      <c r="A18" s="94" t="s">
        <v>439</v>
      </c>
      <c r="B18" s="157">
        <v>61903</v>
      </c>
      <c r="C18" s="157">
        <v>61903</v>
      </c>
      <c r="D18" s="76">
        <v>61903</v>
      </c>
      <c r="E18" s="157">
        <v>0</v>
      </c>
      <c r="F18" s="93"/>
      <c r="G18" s="96"/>
      <c r="H18" s="96"/>
    </row>
    <row r="19" spans="1:8">
      <c r="A19" s="94" t="s">
        <v>223</v>
      </c>
      <c r="B19" s="157">
        <v>2140200</v>
      </c>
      <c r="C19" s="157">
        <v>2081288</v>
      </c>
      <c r="D19" s="76">
        <v>2173410</v>
      </c>
      <c r="E19" s="157">
        <v>2201550</v>
      </c>
      <c r="F19" s="93"/>
      <c r="G19" s="96"/>
      <c r="H19" s="96"/>
    </row>
    <row r="20" spans="1:8">
      <c r="A20" s="94" t="s">
        <v>218</v>
      </c>
      <c r="B20" s="157">
        <v>20456408</v>
      </c>
      <c r="C20" s="157">
        <v>19079995</v>
      </c>
      <c r="D20" s="76">
        <v>19803800</v>
      </c>
      <c r="E20" s="157">
        <v>21739931</v>
      </c>
      <c r="F20" s="93"/>
      <c r="G20" s="96"/>
      <c r="H20" s="96"/>
    </row>
    <row r="21" spans="1:8" ht="17.25">
      <c r="A21" s="94" t="s">
        <v>214</v>
      </c>
      <c r="B21" s="158">
        <v>3630113</v>
      </c>
      <c r="C21" s="158">
        <v>3858440</v>
      </c>
      <c r="D21" s="158">
        <v>4171240</v>
      </c>
      <c r="E21" s="158">
        <v>4382687</v>
      </c>
      <c r="F21" s="93"/>
      <c r="G21" s="96"/>
      <c r="H21" s="96"/>
    </row>
    <row r="22" spans="1:8" ht="17.25">
      <c r="A22" s="94" t="s">
        <v>266</v>
      </c>
      <c r="B22" s="81">
        <f>SUM(B9:B21)</f>
        <v>84487149</v>
      </c>
      <c r="C22" s="81">
        <f>SUM(C9:C21)</f>
        <v>81498929</v>
      </c>
      <c r="D22" s="81">
        <f>SUM(D9:D21)</f>
        <v>85475739</v>
      </c>
      <c r="E22" s="81">
        <f>SUM(E9:E21)</f>
        <v>89689052</v>
      </c>
      <c r="F22" s="93"/>
      <c r="G22" s="96"/>
      <c r="H22" s="96"/>
    </row>
    <row r="23" spans="1:8">
      <c r="F23" s="96"/>
      <c r="G23" s="96"/>
    </row>
    <row r="26" spans="1:8">
      <c r="A26" s="46" t="s">
        <v>722</v>
      </c>
    </row>
  </sheetData>
  <phoneticPr fontId="42" type="noConversion"/>
  <hyperlinks>
    <hyperlink ref="E1" location="'Table of Contents'!A1" display="Back to Front Page"/>
  </hyperlinks>
  <pageMargins left="0.75" right="0.75" top="1" bottom="1" header="0.5" footer="0.5"/>
  <pageSetup orientation="landscape" r:id="rId1"/>
  <headerFooter alignWithMargins="0"/>
</worksheet>
</file>

<file path=xl/worksheets/sheet36.xml><?xml version="1.0" encoding="utf-8"?>
<worksheet xmlns="http://schemas.openxmlformats.org/spreadsheetml/2006/main" xmlns:r="http://schemas.openxmlformats.org/officeDocument/2006/relationships">
  <sheetPr>
    <pageSetUpPr fitToPage="1"/>
  </sheetPr>
  <dimension ref="A1:G18"/>
  <sheetViews>
    <sheetView workbookViewId="0">
      <selection activeCell="I64" sqref="I64"/>
    </sheetView>
  </sheetViews>
  <sheetFormatPr defaultColWidth="9.140625" defaultRowHeight="15"/>
  <cols>
    <col min="1" max="1" width="35.28515625" style="46" bestFit="1" customWidth="1"/>
    <col min="2" max="2" width="18.85546875" style="76" customWidth="1"/>
    <col min="3" max="3" width="17.85546875" style="76" customWidth="1"/>
    <col min="4" max="4" width="17.42578125" style="76" bestFit="1" customWidth="1"/>
    <col min="5" max="5" width="17.85546875" style="76" customWidth="1"/>
    <col min="6" max="16384" width="9.140625" style="76"/>
  </cols>
  <sheetData>
    <row r="1" spans="1:7">
      <c r="A1" s="46" t="s">
        <v>293</v>
      </c>
      <c r="D1" s="6"/>
      <c r="E1" s="6" t="s">
        <v>301</v>
      </c>
    </row>
    <row r="2" spans="1:7">
      <c r="A2" s="46" t="s">
        <v>359</v>
      </c>
    </row>
    <row r="3" spans="1:7">
      <c r="A3" s="46" t="s">
        <v>275</v>
      </c>
    </row>
    <row r="4" spans="1:7">
      <c r="A4" s="46" t="s">
        <v>420</v>
      </c>
    </row>
    <row r="5" spans="1:7">
      <c r="A5" s="46" t="s">
        <v>602</v>
      </c>
    </row>
    <row r="8" spans="1:7">
      <c r="B8" s="109" t="s">
        <v>269</v>
      </c>
      <c r="C8" s="109" t="s">
        <v>269</v>
      </c>
      <c r="D8" s="109" t="s">
        <v>269</v>
      </c>
      <c r="E8" s="109" t="s">
        <v>269</v>
      </c>
    </row>
    <row r="9" spans="1:7">
      <c r="B9" s="109" t="s">
        <v>270</v>
      </c>
      <c r="C9" s="109" t="s">
        <v>270</v>
      </c>
      <c r="D9" s="109" t="s">
        <v>270</v>
      </c>
      <c r="E9" s="109" t="s">
        <v>270</v>
      </c>
    </row>
    <row r="10" spans="1:7" ht="17.25">
      <c r="A10" s="86" t="s">
        <v>267</v>
      </c>
      <c r="B10" s="88" t="s">
        <v>271</v>
      </c>
      <c r="C10" s="88" t="s">
        <v>272</v>
      </c>
      <c r="D10" s="88" t="s">
        <v>422</v>
      </c>
      <c r="E10" s="88" t="s">
        <v>591</v>
      </c>
      <c r="F10" s="89"/>
    </row>
    <row r="11" spans="1:7">
      <c r="A11" s="79" t="s">
        <v>226</v>
      </c>
      <c r="B11" s="170">
        <v>11617251</v>
      </c>
      <c r="C11" s="170">
        <v>11243478</v>
      </c>
      <c r="D11" s="76">
        <v>11811764</v>
      </c>
      <c r="E11" s="170">
        <v>12001130</v>
      </c>
      <c r="F11" s="120"/>
      <c r="G11" s="120"/>
    </row>
    <row r="12" spans="1:7">
      <c r="A12" s="79" t="s">
        <v>227</v>
      </c>
      <c r="B12" s="170">
        <v>11546214</v>
      </c>
      <c r="C12" s="170">
        <v>12119596</v>
      </c>
      <c r="D12" s="76">
        <v>15201123</v>
      </c>
      <c r="E12" s="170">
        <v>16542372</v>
      </c>
      <c r="F12" s="120"/>
      <c r="G12" s="120"/>
    </row>
    <row r="13" spans="1:7">
      <c r="A13" s="79" t="s">
        <v>188</v>
      </c>
      <c r="B13" s="170">
        <v>40756745</v>
      </c>
      <c r="C13" s="170">
        <v>41612330</v>
      </c>
      <c r="D13" s="76">
        <v>47127640</v>
      </c>
      <c r="E13" s="170">
        <v>51669137</v>
      </c>
      <c r="F13" s="120"/>
      <c r="G13" s="120"/>
    </row>
    <row r="14" spans="1:7">
      <c r="A14" s="79" t="s">
        <v>228</v>
      </c>
      <c r="B14" s="170">
        <v>7842546</v>
      </c>
      <c r="C14" s="170">
        <v>7909189</v>
      </c>
      <c r="D14" s="76">
        <v>8627769</v>
      </c>
      <c r="E14" s="170">
        <v>9045175</v>
      </c>
      <c r="F14" s="120"/>
      <c r="G14" s="120"/>
    </row>
    <row r="15" spans="1:7">
      <c r="A15" s="79" t="s">
        <v>229</v>
      </c>
      <c r="B15" s="170">
        <v>93000</v>
      </c>
      <c r="C15" s="170">
        <v>67300</v>
      </c>
      <c r="D15" s="76">
        <v>92000</v>
      </c>
      <c r="E15" s="170">
        <v>82500</v>
      </c>
      <c r="F15" s="120"/>
      <c r="G15" s="120"/>
    </row>
    <row r="16" spans="1:7">
      <c r="A16" s="79" t="s">
        <v>230</v>
      </c>
      <c r="B16" s="170">
        <v>1599993</v>
      </c>
      <c r="C16" s="170">
        <v>1599994</v>
      </c>
      <c r="D16" s="76">
        <v>1917292</v>
      </c>
      <c r="E16" s="170">
        <v>2439077</v>
      </c>
      <c r="F16" s="120"/>
      <c r="G16" s="120"/>
    </row>
    <row r="17" spans="1:7" ht="17.25">
      <c r="A17" s="79" t="s">
        <v>231</v>
      </c>
      <c r="B17" s="171">
        <v>8615664</v>
      </c>
      <c r="C17" s="171">
        <v>8574406</v>
      </c>
      <c r="D17" s="171">
        <v>8412875</v>
      </c>
      <c r="E17" s="171">
        <v>9657354</v>
      </c>
      <c r="F17" s="120"/>
      <c r="G17" s="120"/>
    </row>
    <row r="18" spans="1:7" ht="17.25">
      <c r="A18" s="79" t="s">
        <v>266</v>
      </c>
      <c r="B18" s="81">
        <f>SUM(B11:B17)</f>
        <v>82071413</v>
      </c>
      <c r="C18" s="81">
        <f>SUM(C11:C17)+1</f>
        <v>83126294</v>
      </c>
      <c r="D18" s="81">
        <f>SUM(D11:D17)+1</f>
        <v>93190464</v>
      </c>
      <c r="E18" s="81">
        <f>SUM(E11:E17)</f>
        <v>101436745</v>
      </c>
    </row>
  </sheetData>
  <phoneticPr fontId="42" type="noConversion"/>
  <hyperlinks>
    <hyperlink ref="E1" location="'Table of Contents'!A1" display="Back to Front Page"/>
  </hyperlinks>
  <pageMargins left="0.75" right="0.75" top="1" bottom="1" header="0.5" footer="0.5"/>
  <pageSetup orientation="landscape" r:id="rId1"/>
  <headerFooter alignWithMargins="0"/>
</worksheet>
</file>

<file path=xl/worksheets/sheet37.xml><?xml version="1.0" encoding="utf-8"?>
<worksheet xmlns="http://schemas.openxmlformats.org/spreadsheetml/2006/main" xmlns:r="http://schemas.openxmlformats.org/officeDocument/2006/relationships">
  <sheetPr>
    <pageSetUpPr fitToPage="1"/>
  </sheetPr>
  <dimension ref="A1:XFB19"/>
  <sheetViews>
    <sheetView workbookViewId="0">
      <selection activeCell="I64" sqref="I64"/>
    </sheetView>
  </sheetViews>
  <sheetFormatPr defaultColWidth="9.140625" defaultRowHeight="15"/>
  <cols>
    <col min="1" max="1" width="35.85546875" style="46" bestFit="1" customWidth="1"/>
    <col min="2" max="2" width="19.7109375" style="85" customWidth="1"/>
    <col min="3" max="5" width="19" style="85" customWidth="1"/>
    <col min="6" max="6" width="9.140625" style="76"/>
    <col min="7" max="7" width="10.28515625" style="76" bestFit="1" customWidth="1"/>
    <col min="8" max="16384" width="9.140625" style="76"/>
  </cols>
  <sheetData>
    <row r="1" spans="1:1022 1025:2046 2049:3070 3073:4094 4097:5118 5121:6142 6145:7166 7169:8190 8193:9214 9217:10238 10241:11262 11265:12286 12289:13310 13313:14334 14337:15358 15361:16382">
      <c r="A1" s="46" t="s">
        <v>293</v>
      </c>
      <c r="D1" s="6"/>
      <c r="E1" s="6" t="s">
        <v>301</v>
      </c>
    </row>
    <row r="2" spans="1:1022 1025:2046 2049:3070 3073:4094 4097:5118 5121:6142 6145:7166 7169:8190 8193:9214 9217:10238 10241:11262 11265:12286 12289:13310 13313:14334 14337:15358 15361:16382">
      <c r="A2" s="46" t="s">
        <v>359</v>
      </c>
      <c r="E2" s="76"/>
    </row>
    <row r="3" spans="1:1022 1025:2046 2049:3070 3073:4094 4097:5118 5121:6142 6145:7166 7169:8190 8193:9214 9217:10238 10241:11262 11265:12286 12289:13310 13313:14334 14337:15358 15361:16382">
      <c r="A3" s="46" t="s">
        <v>275</v>
      </c>
      <c r="E3" s="76"/>
    </row>
    <row r="4" spans="1:1022 1025:2046 2049:3070 3073:4094 4097:5118 5121:6142 6145:7166 7169:8190 8193:9214 9217:10238 10241:11262 11265:12286 12289:13310 13313:14334 14337:15358 15361:16382">
      <c r="A4" s="46" t="s">
        <v>576</v>
      </c>
    </row>
    <row r="5" spans="1:1022 1025:2046 2049:3070 3073:4094 4097:5118 5121:6142 6145:7166 7169:8190 8193:9214 9217:10238 10241:11262 11265:12286 12289:13310 13313:14334 14337:15358 15361:16382">
      <c r="A5" s="46" t="s">
        <v>602</v>
      </c>
    </row>
    <row r="7" spans="1:1022 1025:2046 2049:3070 3073:4094 4097:5118 5121:6142 6145:7166 7169:8190 8193:9214 9217:10238 10241:11262 11265:12286 12289:13310 13313:14334 14337:15358 15361:16382">
      <c r="B7" s="109" t="s">
        <v>269</v>
      </c>
      <c r="C7" s="109" t="s">
        <v>269</v>
      </c>
      <c r="D7" s="109" t="s">
        <v>269</v>
      </c>
      <c r="E7" s="109" t="s">
        <v>269</v>
      </c>
      <c r="I7" s="46"/>
      <c r="J7" s="109"/>
      <c r="K7" s="109"/>
      <c r="L7" s="109"/>
      <c r="Q7" s="46"/>
      <c r="R7" s="109"/>
      <c r="S7" s="109"/>
      <c r="T7" s="109"/>
      <c r="Y7" s="46"/>
      <c r="Z7" s="109"/>
      <c r="AA7" s="109"/>
      <c r="AB7" s="109"/>
      <c r="AG7" s="46"/>
      <c r="AH7" s="109"/>
      <c r="AI7" s="109"/>
      <c r="AJ7" s="109"/>
      <c r="AO7" s="46"/>
      <c r="AP7" s="109"/>
      <c r="AQ7" s="109"/>
      <c r="AR7" s="109"/>
      <c r="AW7" s="46"/>
      <c r="AX7" s="109"/>
      <c r="AY7" s="109"/>
      <c r="AZ7" s="109"/>
      <c r="BE7" s="46"/>
      <c r="BF7" s="109"/>
      <c r="BG7" s="109"/>
      <c r="BH7" s="109"/>
      <c r="BM7" s="46"/>
      <c r="BN7" s="109"/>
      <c r="BO7" s="109"/>
      <c r="BP7" s="109"/>
      <c r="BU7" s="46"/>
      <c r="BV7" s="109"/>
      <c r="BW7" s="109"/>
      <c r="BX7" s="109"/>
      <c r="CC7" s="46"/>
      <c r="CD7" s="109"/>
      <c r="CE7" s="109"/>
      <c r="CF7" s="109"/>
      <c r="CK7" s="46"/>
      <c r="CL7" s="109"/>
      <c r="CM7" s="109"/>
      <c r="CN7" s="109"/>
      <c r="CS7" s="46"/>
      <c r="CT7" s="109"/>
      <c r="CU7" s="109"/>
      <c r="CV7" s="109"/>
      <c r="DA7" s="46"/>
      <c r="DB7" s="109"/>
      <c r="DC7" s="109"/>
      <c r="DD7" s="109"/>
      <c r="DI7" s="46"/>
      <c r="DJ7" s="109"/>
      <c r="DK7" s="109"/>
      <c r="DL7" s="109"/>
      <c r="DQ7" s="46"/>
      <c r="DR7" s="109"/>
      <c r="DS7" s="109"/>
      <c r="DT7" s="109"/>
      <c r="DY7" s="46"/>
      <c r="DZ7" s="109"/>
      <c r="EA7" s="109"/>
      <c r="EB7" s="109"/>
      <c r="EG7" s="46"/>
      <c r="EH7" s="109"/>
      <c r="EI7" s="109"/>
      <c r="EJ7" s="109"/>
      <c r="EO7" s="46"/>
      <c r="EP7" s="109"/>
      <c r="EQ7" s="109"/>
      <c r="ER7" s="109"/>
      <c r="EW7" s="46"/>
      <c r="EX7" s="109"/>
      <c r="EY7" s="109"/>
      <c r="EZ7" s="109"/>
      <c r="FE7" s="46"/>
      <c r="FF7" s="109"/>
      <c r="FG7" s="109"/>
      <c r="FH7" s="109"/>
      <c r="FM7" s="46"/>
      <c r="FN7" s="109"/>
      <c r="FO7" s="109"/>
      <c r="FP7" s="109"/>
      <c r="FU7" s="46"/>
      <c r="FV7" s="109"/>
      <c r="FW7" s="109"/>
      <c r="FX7" s="109"/>
      <c r="GC7" s="46"/>
      <c r="GD7" s="109"/>
      <c r="GE7" s="109"/>
      <c r="GF7" s="109"/>
      <c r="GK7" s="46"/>
      <c r="GL7" s="109"/>
      <c r="GM7" s="109"/>
      <c r="GN7" s="109"/>
      <c r="GS7" s="46"/>
      <c r="GT7" s="109"/>
      <c r="GU7" s="109"/>
      <c r="GV7" s="109"/>
      <c r="HA7" s="46"/>
      <c r="HB7" s="109"/>
      <c r="HC7" s="109"/>
      <c r="HD7" s="109"/>
      <c r="HI7" s="46"/>
      <c r="HJ7" s="109"/>
      <c r="HK7" s="109"/>
      <c r="HL7" s="109"/>
      <c r="HQ7" s="46"/>
      <c r="HR7" s="109"/>
      <c r="HS7" s="109"/>
      <c r="HT7" s="109"/>
      <c r="HY7" s="46"/>
      <c r="HZ7" s="109"/>
      <c r="IA7" s="109"/>
      <c r="IB7" s="109"/>
      <c r="IG7" s="46"/>
      <c r="IH7" s="109"/>
      <c r="II7" s="109"/>
      <c r="IJ7" s="109"/>
      <c r="IO7" s="46"/>
      <c r="IP7" s="109"/>
      <c r="IQ7" s="109"/>
      <c r="IR7" s="109"/>
      <c r="IW7" s="46"/>
      <c r="IX7" s="109"/>
      <c r="IY7" s="109"/>
      <c r="IZ7" s="109"/>
      <c r="JE7" s="46"/>
      <c r="JF7" s="109"/>
      <c r="JG7" s="109"/>
      <c r="JH7" s="109"/>
      <c r="JM7" s="46"/>
      <c r="JN7" s="109"/>
      <c r="JO7" s="109"/>
      <c r="JP7" s="109"/>
      <c r="JU7" s="46"/>
      <c r="JV7" s="109"/>
      <c r="JW7" s="109"/>
      <c r="JX7" s="109"/>
      <c r="KC7" s="46"/>
      <c r="KD7" s="109"/>
      <c r="KE7" s="109"/>
      <c r="KF7" s="109"/>
      <c r="KK7" s="46"/>
      <c r="KL7" s="109"/>
      <c r="KM7" s="109"/>
      <c r="KN7" s="109"/>
      <c r="KS7" s="46"/>
      <c r="KT7" s="109"/>
      <c r="KU7" s="109"/>
      <c r="KV7" s="109"/>
      <c r="LA7" s="46"/>
      <c r="LB7" s="109"/>
      <c r="LC7" s="109"/>
      <c r="LD7" s="109"/>
      <c r="LI7" s="46"/>
      <c r="LJ7" s="109"/>
      <c r="LK7" s="109"/>
      <c r="LL7" s="109"/>
      <c r="LQ7" s="46"/>
      <c r="LR7" s="109"/>
      <c r="LS7" s="109"/>
      <c r="LT7" s="109"/>
      <c r="LY7" s="46"/>
      <c r="LZ7" s="109"/>
      <c r="MA7" s="109"/>
      <c r="MB7" s="109"/>
      <c r="MG7" s="46"/>
      <c r="MH7" s="109"/>
      <c r="MI7" s="109"/>
      <c r="MJ7" s="109"/>
      <c r="MO7" s="46"/>
      <c r="MP7" s="109"/>
      <c r="MQ7" s="109"/>
      <c r="MR7" s="109"/>
      <c r="MW7" s="46"/>
      <c r="MX7" s="109"/>
      <c r="MY7" s="109"/>
      <c r="MZ7" s="109"/>
      <c r="NE7" s="46"/>
      <c r="NF7" s="109"/>
      <c r="NG7" s="109"/>
      <c r="NH7" s="109"/>
      <c r="NM7" s="46"/>
      <c r="NN7" s="109"/>
      <c r="NO7" s="109"/>
      <c r="NP7" s="109"/>
      <c r="NU7" s="46"/>
      <c r="NV7" s="109"/>
      <c r="NW7" s="109"/>
      <c r="NX7" s="109"/>
      <c r="OC7" s="46"/>
      <c r="OD7" s="109"/>
      <c r="OE7" s="109"/>
      <c r="OF7" s="109"/>
      <c r="OK7" s="46"/>
      <c r="OL7" s="109"/>
      <c r="OM7" s="109"/>
      <c r="ON7" s="109"/>
      <c r="OS7" s="46"/>
      <c r="OT7" s="109"/>
      <c r="OU7" s="109"/>
      <c r="OV7" s="109"/>
      <c r="PA7" s="46"/>
      <c r="PB7" s="109"/>
      <c r="PC7" s="109"/>
      <c r="PD7" s="109"/>
      <c r="PI7" s="46"/>
      <c r="PJ7" s="109"/>
      <c r="PK7" s="109"/>
      <c r="PL7" s="109"/>
      <c r="PQ7" s="46"/>
      <c r="PR7" s="109"/>
      <c r="PS7" s="109"/>
      <c r="PT7" s="109"/>
      <c r="PY7" s="46"/>
      <c r="PZ7" s="109"/>
      <c r="QA7" s="109"/>
      <c r="QB7" s="109"/>
      <c r="QG7" s="46"/>
      <c r="QH7" s="109"/>
      <c r="QI7" s="109"/>
      <c r="QJ7" s="109"/>
      <c r="QO7" s="46"/>
      <c r="QP7" s="109"/>
      <c r="QQ7" s="109"/>
      <c r="QR7" s="109"/>
      <c r="QW7" s="46"/>
      <c r="QX7" s="109"/>
      <c r="QY7" s="109"/>
      <c r="QZ7" s="109"/>
      <c r="RE7" s="46"/>
      <c r="RF7" s="109"/>
      <c r="RG7" s="109"/>
      <c r="RH7" s="109"/>
      <c r="RM7" s="46"/>
      <c r="RN7" s="109"/>
      <c r="RO7" s="109"/>
      <c r="RP7" s="109"/>
      <c r="RU7" s="46"/>
      <c r="RV7" s="109"/>
      <c r="RW7" s="109"/>
      <c r="RX7" s="109"/>
      <c r="SC7" s="46"/>
      <c r="SD7" s="109"/>
      <c r="SE7" s="109"/>
      <c r="SF7" s="109"/>
      <c r="SK7" s="46"/>
      <c r="SL7" s="109"/>
      <c r="SM7" s="109"/>
      <c r="SN7" s="109"/>
      <c r="SS7" s="46"/>
      <c r="ST7" s="109"/>
      <c r="SU7" s="109"/>
      <c r="SV7" s="109"/>
      <c r="TA7" s="46"/>
      <c r="TB7" s="109"/>
      <c r="TC7" s="109"/>
      <c r="TD7" s="109"/>
      <c r="TI7" s="46"/>
      <c r="TJ7" s="109"/>
      <c r="TK7" s="109"/>
      <c r="TL7" s="109"/>
      <c r="TQ7" s="46"/>
      <c r="TR7" s="109"/>
      <c r="TS7" s="109"/>
      <c r="TT7" s="109"/>
      <c r="TY7" s="46"/>
      <c r="TZ7" s="109"/>
      <c r="UA7" s="109"/>
      <c r="UB7" s="109"/>
      <c r="UG7" s="46"/>
      <c r="UH7" s="109"/>
      <c r="UI7" s="109"/>
      <c r="UJ7" s="109"/>
      <c r="UO7" s="46"/>
      <c r="UP7" s="109"/>
      <c r="UQ7" s="109"/>
      <c r="UR7" s="109"/>
      <c r="UW7" s="46"/>
      <c r="UX7" s="109"/>
      <c r="UY7" s="109"/>
      <c r="UZ7" s="109"/>
      <c r="VE7" s="46"/>
      <c r="VF7" s="109"/>
      <c r="VG7" s="109"/>
      <c r="VH7" s="109"/>
      <c r="VM7" s="46"/>
      <c r="VN7" s="109"/>
      <c r="VO7" s="109"/>
      <c r="VP7" s="109"/>
      <c r="VU7" s="46"/>
      <c r="VV7" s="109"/>
      <c r="VW7" s="109"/>
      <c r="VX7" s="109"/>
      <c r="WC7" s="46"/>
      <c r="WD7" s="109"/>
      <c r="WE7" s="109"/>
      <c r="WF7" s="109"/>
      <c r="WK7" s="46"/>
      <c r="WL7" s="109"/>
      <c r="WM7" s="109"/>
      <c r="WN7" s="109"/>
      <c r="WS7" s="46"/>
      <c r="WT7" s="109"/>
      <c r="WU7" s="109"/>
      <c r="WV7" s="109"/>
      <c r="XA7" s="46"/>
      <c r="XB7" s="109"/>
      <c r="XC7" s="109"/>
      <c r="XD7" s="109"/>
      <c r="XI7" s="46"/>
      <c r="XJ7" s="109"/>
      <c r="XK7" s="109"/>
      <c r="XL7" s="109"/>
      <c r="XQ7" s="46"/>
      <c r="XR7" s="109"/>
      <c r="XS7" s="109"/>
      <c r="XT7" s="109"/>
      <c r="XY7" s="46"/>
      <c r="XZ7" s="109"/>
      <c r="YA7" s="109"/>
      <c r="YB7" s="109"/>
      <c r="YG7" s="46"/>
      <c r="YH7" s="109"/>
      <c r="YI7" s="109"/>
      <c r="YJ7" s="109"/>
      <c r="YO7" s="46"/>
      <c r="YP7" s="109"/>
      <c r="YQ7" s="109"/>
      <c r="YR7" s="109"/>
      <c r="YW7" s="46"/>
      <c r="YX7" s="109"/>
      <c r="YY7" s="109"/>
      <c r="YZ7" s="109"/>
      <c r="ZE7" s="46"/>
      <c r="ZF7" s="109"/>
      <c r="ZG7" s="109"/>
      <c r="ZH7" s="109"/>
      <c r="ZM7" s="46"/>
      <c r="ZN7" s="109"/>
      <c r="ZO7" s="109"/>
      <c r="ZP7" s="109"/>
      <c r="ZU7" s="46"/>
      <c r="ZV7" s="109"/>
      <c r="ZW7" s="109"/>
      <c r="ZX7" s="109"/>
      <c r="AAC7" s="46"/>
      <c r="AAD7" s="109"/>
      <c r="AAE7" s="109"/>
      <c r="AAF7" s="109"/>
      <c r="AAK7" s="46"/>
      <c r="AAL7" s="109"/>
      <c r="AAM7" s="109"/>
      <c r="AAN7" s="109"/>
      <c r="AAS7" s="46"/>
      <c r="AAT7" s="109"/>
      <c r="AAU7" s="109"/>
      <c r="AAV7" s="109"/>
      <c r="ABA7" s="46"/>
      <c r="ABB7" s="109"/>
      <c r="ABC7" s="109"/>
      <c r="ABD7" s="109"/>
      <c r="ABI7" s="46"/>
      <c r="ABJ7" s="109"/>
      <c r="ABK7" s="109"/>
      <c r="ABL7" s="109"/>
      <c r="ABQ7" s="46"/>
      <c r="ABR7" s="109"/>
      <c r="ABS7" s="109"/>
      <c r="ABT7" s="109"/>
      <c r="ABY7" s="46"/>
      <c r="ABZ7" s="109"/>
      <c r="ACA7" s="109"/>
      <c r="ACB7" s="109"/>
      <c r="ACG7" s="46"/>
      <c r="ACH7" s="109"/>
      <c r="ACI7" s="109"/>
      <c r="ACJ7" s="109"/>
      <c r="ACO7" s="46"/>
      <c r="ACP7" s="109"/>
      <c r="ACQ7" s="109"/>
      <c r="ACR7" s="109"/>
      <c r="ACW7" s="46"/>
      <c r="ACX7" s="109"/>
      <c r="ACY7" s="109"/>
      <c r="ACZ7" s="109"/>
      <c r="ADE7" s="46"/>
      <c r="ADF7" s="109"/>
      <c r="ADG7" s="109"/>
      <c r="ADH7" s="109"/>
      <c r="ADM7" s="46"/>
      <c r="ADN7" s="109"/>
      <c r="ADO7" s="109"/>
      <c r="ADP7" s="109"/>
      <c r="ADU7" s="46"/>
      <c r="ADV7" s="109"/>
      <c r="ADW7" s="109"/>
      <c r="ADX7" s="109"/>
      <c r="AEC7" s="46"/>
      <c r="AED7" s="109"/>
      <c r="AEE7" s="109"/>
      <c r="AEF7" s="109"/>
      <c r="AEK7" s="46"/>
      <c r="AEL7" s="109"/>
      <c r="AEM7" s="109"/>
      <c r="AEN7" s="109"/>
      <c r="AES7" s="46"/>
      <c r="AET7" s="109"/>
      <c r="AEU7" s="109"/>
      <c r="AEV7" s="109"/>
      <c r="AFA7" s="46"/>
      <c r="AFB7" s="109"/>
      <c r="AFC7" s="109"/>
      <c r="AFD7" s="109"/>
      <c r="AFI7" s="46"/>
      <c r="AFJ7" s="109"/>
      <c r="AFK7" s="109"/>
      <c r="AFL7" s="109"/>
      <c r="AFQ7" s="46"/>
      <c r="AFR7" s="109"/>
      <c r="AFS7" s="109"/>
      <c r="AFT7" s="109"/>
      <c r="AFY7" s="46"/>
      <c r="AFZ7" s="109"/>
      <c r="AGA7" s="109"/>
      <c r="AGB7" s="109"/>
      <c r="AGG7" s="46"/>
      <c r="AGH7" s="109"/>
      <c r="AGI7" s="109"/>
      <c r="AGJ7" s="109"/>
      <c r="AGO7" s="46"/>
      <c r="AGP7" s="109"/>
      <c r="AGQ7" s="109"/>
      <c r="AGR7" s="109"/>
      <c r="AGW7" s="46"/>
      <c r="AGX7" s="109"/>
      <c r="AGY7" s="109"/>
      <c r="AGZ7" s="109"/>
      <c r="AHE7" s="46"/>
      <c r="AHF7" s="109"/>
      <c r="AHG7" s="109"/>
      <c r="AHH7" s="109"/>
      <c r="AHM7" s="46"/>
      <c r="AHN7" s="109"/>
      <c r="AHO7" s="109"/>
      <c r="AHP7" s="109"/>
      <c r="AHU7" s="46"/>
      <c r="AHV7" s="109"/>
      <c r="AHW7" s="109"/>
      <c r="AHX7" s="109"/>
      <c r="AIC7" s="46"/>
      <c r="AID7" s="109"/>
      <c r="AIE7" s="109"/>
      <c r="AIF7" s="109"/>
      <c r="AIK7" s="46"/>
      <c r="AIL7" s="109"/>
      <c r="AIM7" s="109"/>
      <c r="AIN7" s="109"/>
      <c r="AIS7" s="46"/>
      <c r="AIT7" s="109"/>
      <c r="AIU7" s="109"/>
      <c r="AIV7" s="109"/>
      <c r="AJA7" s="46"/>
      <c r="AJB7" s="109"/>
      <c r="AJC7" s="109"/>
      <c r="AJD7" s="109"/>
      <c r="AJI7" s="46"/>
      <c r="AJJ7" s="109"/>
      <c r="AJK7" s="109"/>
      <c r="AJL7" s="109"/>
      <c r="AJQ7" s="46"/>
      <c r="AJR7" s="109"/>
      <c r="AJS7" s="109"/>
      <c r="AJT7" s="109"/>
      <c r="AJY7" s="46"/>
      <c r="AJZ7" s="109"/>
      <c r="AKA7" s="109"/>
      <c r="AKB7" s="109"/>
      <c r="AKG7" s="46"/>
      <c r="AKH7" s="109"/>
      <c r="AKI7" s="109"/>
      <c r="AKJ7" s="109"/>
      <c r="AKO7" s="46"/>
      <c r="AKP7" s="109"/>
      <c r="AKQ7" s="109"/>
      <c r="AKR7" s="109"/>
      <c r="AKW7" s="46"/>
      <c r="AKX7" s="109"/>
      <c r="AKY7" s="109"/>
      <c r="AKZ7" s="109"/>
      <c r="ALE7" s="46"/>
      <c r="ALF7" s="109"/>
      <c r="ALG7" s="109"/>
      <c r="ALH7" s="109"/>
      <c r="ALM7" s="46"/>
      <c r="ALN7" s="109"/>
      <c r="ALO7" s="109"/>
      <c r="ALP7" s="109"/>
      <c r="ALU7" s="46"/>
      <c r="ALV7" s="109"/>
      <c r="ALW7" s="109"/>
      <c r="ALX7" s="109"/>
      <c r="AMC7" s="46"/>
      <c r="AMD7" s="109"/>
      <c r="AME7" s="109"/>
      <c r="AMF7" s="109"/>
      <c r="AMK7" s="46"/>
      <c r="AML7" s="109"/>
      <c r="AMM7" s="109"/>
      <c r="AMN7" s="109"/>
      <c r="AMS7" s="46"/>
      <c r="AMT7" s="109"/>
      <c r="AMU7" s="109"/>
      <c r="AMV7" s="109"/>
      <c r="ANA7" s="46"/>
      <c r="ANB7" s="109"/>
      <c r="ANC7" s="109"/>
      <c r="AND7" s="109"/>
      <c r="ANI7" s="46"/>
      <c r="ANJ7" s="109"/>
      <c r="ANK7" s="109"/>
      <c r="ANL7" s="109"/>
      <c r="ANQ7" s="46"/>
      <c r="ANR7" s="109"/>
      <c r="ANS7" s="109"/>
      <c r="ANT7" s="109"/>
      <c r="ANY7" s="46"/>
      <c r="ANZ7" s="109"/>
      <c r="AOA7" s="109"/>
      <c r="AOB7" s="109"/>
      <c r="AOG7" s="46"/>
      <c r="AOH7" s="109"/>
      <c r="AOI7" s="109"/>
      <c r="AOJ7" s="109"/>
      <c r="AOO7" s="46"/>
      <c r="AOP7" s="109"/>
      <c r="AOQ7" s="109"/>
      <c r="AOR7" s="109"/>
      <c r="AOW7" s="46"/>
      <c r="AOX7" s="109"/>
      <c r="AOY7" s="109"/>
      <c r="AOZ7" s="109"/>
      <c r="APE7" s="46"/>
      <c r="APF7" s="109"/>
      <c r="APG7" s="109"/>
      <c r="APH7" s="109"/>
      <c r="APM7" s="46"/>
      <c r="APN7" s="109"/>
      <c r="APO7" s="109"/>
      <c r="APP7" s="109"/>
      <c r="APU7" s="46"/>
      <c r="APV7" s="109"/>
      <c r="APW7" s="109"/>
      <c r="APX7" s="109"/>
      <c r="AQC7" s="46"/>
      <c r="AQD7" s="109"/>
      <c r="AQE7" s="109"/>
      <c r="AQF7" s="109"/>
      <c r="AQK7" s="46"/>
      <c r="AQL7" s="109"/>
      <c r="AQM7" s="109"/>
      <c r="AQN7" s="109"/>
      <c r="AQS7" s="46"/>
      <c r="AQT7" s="109"/>
      <c r="AQU7" s="109"/>
      <c r="AQV7" s="109"/>
      <c r="ARA7" s="46"/>
      <c r="ARB7" s="109"/>
      <c r="ARC7" s="109"/>
      <c r="ARD7" s="109"/>
      <c r="ARI7" s="46"/>
      <c r="ARJ7" s="109"/>
      <c r="ARK7" s="109"/>
      <c r="ARL7" s="109"/>
      <c r="ARQ7" s="46"/>
      <c r="ARR7" s="109"/>
      <c r="ARS7" s="109"/>
      <c r="ART7" s="109"/>
      <c r="ARY7" s="46"/>
      <c r="ARZ7" s="109"/>
      <c r="ASA7" s="109"/>
      <c r="ASB7" s="109"/>
      <c r="ASG7" s="46"/>
      <c r="ASH7" s="109"/>
      <c r="ASI7" s="109"/>
      <c r="ASJ7" s="109"/>
      <c r="ASO7" s="46"/>
      <c r="ASP7" s="109"/>
      <c r="ASQ7" s="109"/>
      <c r="ASR7" s="109"/>
      <c r="ASW7" s="46"/>
      <c r="ASX7" s="109"/>
      <c r="ASY7" s="109"/>
      <c r="ASZ7" s="109"/>
      <c r="ATE7" s="46"/>
      <c r="ATF7" s="109"/>
      <c r="ATG7" s="109"/>
      <c r="ATH7" s="109"/>
      <c r="ATM7" s="46"/>
      <c r="ATN7" s="109"/>
      <c r="ATO7" s="109"/>
      <c r="ATP7" s="109"/>
      <c r="ATU7" s="46"/>
      <c r="ATV7" s="109"/>
      <c r="ATW7" s="109"/>
      <c r="ATX7" s="109"/>
      <c r="AUC7" s="46"/>
      <c r="AUD7" s="109"/>
      <c r="AUE7" s="109"/>
      <c r="AUF7" s="109"/>
      <c r="AUK7" s="46"/>
      <c r="AUL7" s="109"/>
      <c r="AUM7" s="109"/>
      <c r="AUN7" s="109"/>
      <c r="AUS7" s="46"/>
      <c r="AUT7" s="109"/>
      <c r="AUU7" s="109"/>
      <c r="AUV7" s="109"/>
      <c r="AVA7" s="46"/>
      <c r="AVB7" s="109"/>
      <c r="AVC7" s="109"/>
      <c r="AVD7" s="109"/>
      <c r="AVI7" s="46"/>
      <c r="AVJ7" s="109"/>
      <c r="AVK7" s="109"/>
      <c r="AVL7" s="109"/>
      <c r="AVQ7" s="46"/>
      <c r="AVR7" s="109"/>
      <c r="AVS7" s="109"/>
      <c r="AVT7" s="109"/>
      <c r="AVY7" s="46"/>
      <c r="AVZ7" s="109"/>
      <c r="AWA7" s="109"/>
      <c r="AWB7" s="109"/>
      <c r="AWG7" s="46"/>
      <c r="AWH7" s="109"/>
      <c r="AWI7" s="109"/>
      <c r="AWJ7" s="109"/>
      <c r="AWO7" s="46"/>
      <c r="AWP7" s="109"/>
      <c r="AWQ7" s="109"/>
      <c r="AWR7" s="109"/>
      <c r="AWW7" s="46"/>
      <c r="AWX7" s="109"/>
      <c r="AWY7" s="109"/>
      <c r="AWZ7" s="109"/>
      <c r="AXE7" s="46"/>
      <c r="AXF7" s="109"/>
      <c r="AXG7" s="109"/>
      <c r="AXH7" s="109"/>
      <c r="AXM7" s="46"/>
      <c r="AXN7" s="109"/>
      <c r="AXO7" s="109"/>
      <c r="AXP7" s="109"/>
      <c r="AXU7" s="46"/>
      <c r="AXV7" s="109"/>
      <c r="AXW7" s="109"/>
      <c r="AXX7" s="109"/>
      <c r="AYC7" s="46"/>
      <c r="AYD7" s="109"/>
      <c r="AYE7" s="109"/>
      <c r="AYF7" s="109"/>
      <c r="AYK7" s="46"/>
      <c r="AYL7" s="109"/>
      <c r="AYM7" s="109"/>
      <c r="AYN7" s="109"/>
      <c r="AYS7" s="46"/>
      <c r="AYT7" s="109"/>
      <c r="AYU7" s="109"/>
      <c r="AYV7" s="109"/>
      <c r="AZA7" s="46"/>
      <c r="AZB7" s="109"/>
      <c r="AZC7" s="109"/>
      <c r="AZD7" s="109"/>
      <c r="AZI7" s="46"/>
      <c r="AZJ7" s="109"/>
      <c r="AZK7" s="109"/>
      <c r="AZL7" s="109"/>
      <c r="AZQ7" s="46"/>
      <c r="AZR7" s="109"/>
      <c r="AZS7" s="109"/>
      <c r="AZT7" s="109"/>
      <c r="AZY7" s="46"/>
      <c r="AZZ7" s="109"/>
      <c r="BAA7" s="109"/>
      <c r="BAB7" s="109"/>
      <c r="BAG7" s="46"/>
      <c r="BAH7" s="109"/>
      <c r="BAI7" s="109"/>
      <c r="BAJ7" s="109"/>
      <c r="BAO7" s="46"/>
      <c r="BAP7" s="109"/>
      <c r="BAQ7" s="109"/>
      <c r="BAR7" s="109"/>
      <c r="BAW7" s="46"/>
      <c r="BAX7" s="109"/>
      <c r="BAY7" s="109"/>
      <c r="BAZ7" s="109"/>
      <c r="BBE7" s="46"/>
      <c r="BBF7" s="109"/>
      <c r="BBG7" s="109"/>
      <c r="BBH7" s="109"/>
      <c r="BBM7" s="46"/>
      <c r="BBN7" s="109"/>
      <c r="BBO7" s="109"/>
      <c r="BBP7" s="109"/>
      <c r="BBU7" s="46"/>
      <c r="BBV7" s="109"/>
      <c r="BBW7" s="109"/>
      <c r="BBX7" s="109"/>
      <c r="BCC7" s="46"/>
      <c r="BCD7" s="109"/>
      <c r="BCE7" s="109"/>
      <c r="BCF7" s="109"/>
      <c r="BCK7" s="46"/>
      <c r="BCL7" s="109"/>
      <c r="BCM7" s="109"/>
      <c r="BCN7" s="109"/>
      <c r="BCS7" s="46"/>
      <c r="BCT7" s="109"/>
      <c r="BCU7" s="109"/>
      <c r="BCV7" s="109"/>
      <c r="BDA7" s="46"/>
      <c r="BDB7" s="109"/>
      <c r="BDC7" s="109"/>
      <c r="BDD7" s="109"/>
      <c r="BDI7" s="46"/>
      <c r="BDJ7" s="109"/>
      <c r="BDK7" s="109"/>
      <c r="BDL7" s="109"/>
      <c r="BDQ7" s="46"/>
      <c r="BDR7" s="109"/>
      <c r="BDS7" s="109"/>
      <c r="BDT7" s="109"/>
      <c r="BDY7" s="46"/>
      <c r="BDZ7" s="109"/>
      <c r="BEA7" s="109"/>
      <c r="BEB7" s="109"/>
      <c r="BEG7" s="46"/>
      <c r="BEH7" s="109"/>
      <c r="BEI7" s="109"/>
      <c r="BEJ7" s="109"/>
      <c r="BEO7" s="46"/>
      <c r="BEP7" s="109"/>
      <c r="BEQ7" s="109"/>
      <c r="BER7" s="109"/>
      <c r="BEW7" s="46"/>
      <c r="BEX7" s="109"/>
      <c r="BEY7" s="109"/>
      <c r="BEZ7" s="109"/>
      <c r="BFE7" s="46"/>
      <c r="BFF7" s="109"/>
      <c r="BFG7" s="109"/>
      <c r="BFH7" s="109"/>
      <c r="BFM7" s="46"/>
      <c r="BFN7" s="109"/>
      <c r="BFO7" s="109"/>
      <c r="BFP7" s="109"/>
      <c r="BFU7" s="46"/>
      <c r="BFV7" s="109"/>
      <c r="BFW7" s="109"/>
      <c r="BFX7" s="109"/>
      <c r="BGC7" s="46"/>
      <c r="BGD7" s="109"/>
      <c r="BGE7" s="109"/>
      <c r="BGF7" s="109"/>
      <c r="BGK7" s="46"/>
      <c r="BGL7" s="109"/>
      <c r="BGM7" s="109"/>
      <c r="BGN7" s="109"/>
      <c r="BGS7" s="46"/>
      <c r="BGT7" s="109"/>
      <c r="BGU7" s="109"/>
      <c r="BGV7" s="109"/>
      <c r="BHA7" s="46"/>
      <c r="BHB7" s="109"/>
      <c r="BHC7" s="109"/>
      <c r="BHD7" s="109"/>
      <c r="BHI7" s="46"/>
      <c r="BHJ7" s="109"/>
      <c r="BHK7" s="109"/>
      <c r="BHL7" s="109"/>
      <c r="BHQ7" s="46"/>
      <c r="BHR7" s="109"/>
      <c r="BHS7" s="109"/>
      <c r="BHT7" s="109"/>
      <c r="BHY7" s="46"/>
      <c r="BHZ7" s="109"/>
      <c r="BIA7" s="109"/>
      <c r="BIB7" s="109"/>
      <c r="BIG7" s="46"/>
      <c r="BIH7" s="109"/>
      <c r="BII7" s="109"/>
      <c r="BIJ7" s="109"/>
      <c r="BIO7" s="46"/>
      <c r="BIP7" s="109"/>
      <c r="BIQ7" s="109"/>
      <c r="BIR7" s="109"/>
      <c r="BIW7" s="46"/>
      <c r="BIX7" s="109"/>
      <c r="BIY7" s="109"/>
      <c r="BIZ7" s="109"/>
      <c r="BJE7" s="46"/>
      <c r="BJF7" s="109"/>
      <c r="BJG7" s="109"/>
      <c r="BJH7" s="109"/>
      <c r="BJM7" s="46"/>
      <c r="BJN7" s="109"/>
      <c r="BJO7" s="109"/>
      <c r="BJP7" s="109"/>
      <c r="BJU7" s="46"/>
      <c r="BJV7" s="109"/>
      <c r="BJW7" s="109"/>
      <c r="BJX7" s="109"/>
      <c r="BKC7" s="46"/>
      <c r="BKD7" s="109"/>
      <c r="BKE7" s="109"/>
      <c r="BKF7" s="109"/>
      <c r="BKK7" s="46"/>
      <c r="BKL7" s="109"/>
      <c r="BKM7" s="109"/>
      <c r="BKN7" s="109"/>
      <c r="BKS7" s="46"/>
      <c r="BKT7" s="109"/>
      <c r="BKU7" s="109"/>
      <c r="BKV7" s="109"/>
      <c r="BLA7" s="46"/>
      <c r="BLB7" s="109"/>
      <c r="BLC7" s="109"/>
      <c r="BLD7" s="109"/>
      <c r="BLI7" s="46"/>
      <c r="BLJ7" s="109"/>
      <c r="BLK7" s="109"/>
      <c r="BLL7" s="109"/>
      <c r="BLQ7" s="46"/>
      <c r="BLR7" s="109"/>
      <c r="BLS7" s="109"/>
      <c r="BLT7" s="109"/>
      <c r="BLY7" s="46"/>
      <c r="BLZ7" s="109"/>
      <c r="BMA7" s="109"/>
      <c r="BMB7" s="109"/>
      <c r="BMG7" s="46"/>
      <c r="BMH7" s="109"/>
      <c r="BMI7" s="109"/>
      <c r="BMJ7" s="109"/>
      <c r="BMO7" s="46"/>
      <c r="BMP7" s="109"/>
      <c r="BMQ7" s="109"/>
      <c r="BMR7" s="109"/>
      <c r="BMW7" s="46"/>
      <c r="BMX7" s="109"/>
      <c r="BMY7" s="109"/>
      <c r="BMZ7" s="109"/>
      <c r="BNE7" s="46"/>
      <c r="BNF7" s="109"/>
      <c r="BNG7" s="109"/>
      <c r="BNH7" s="109"/>
      <c r="BNM7" s="46"/>
      <c r="BNN7" s="109"/>
      <c r="BNO7" s="109"/>
      <c r="BNP7" s="109"/>
      <c r="BNU7" s="46"/>
      <c r="BNV7" s="109"/>
      <c r="BNW7" s="109"/>
      <c r="BNX7" s="109"/>
      <c r="BOC7" s="46"/>
      <c r="BOD7" s="109"/>
      <c r="BOE7" s="109"/>
      <c r="BOF7" s="109"/>
      <c r="BOK7" s="46"/>
      <c r="BOL7" s="109"/>
      <c r="BOM7" s="109"/>
      <c r="BON7" s="109"/>
      <c r="BOS7" s="46"/>
      <c r="BOT7" s="109"/>
      <c r="BOU7" s="109"/>
      <c r="BOV7" s="109"/>
      <c r="BPA7" s="46"/>
      <c r="BPB7" s="109"/>
      <c r="BPC7" s="109"/>
      <c r="BPD7" s="109"/>
      <c r="BPI7" s="46"/>
      <c r="BPJ7" s="109"/>
      <c r="BPK7" s="109"/>
      <c r="BPL7" s="109"/>
      <c r="BPQ7" s="46"/>
      <c r="BPR7" s="109"/>
      <c r="BPS7" s="109"/>
      <c r="BPT7" s="109"/>
      <c r="BPY7" s="46"/>
      <c r="BPZ7" s="109"/>
      <c r="BQA7" s="109"/>
      <c r="BQB7" s="109"/>
      <c r="BQG7" s="46"/>
      <c r="BQH7" s="109"/>
      <c r="BQI7" s="109"/>
      <c r="BQJ7" s="109"/>
      <c r="BQO7" s="46"/>
      <c r="BQP7" s="109"/>
      <c r="BQQ7" s="109"/>
      <c r="BQR7" s="109"/>
      <c r="BQW7" s="46"/>
      <c r="BQX7" s="109"/>
      <c r="BQY7" s="109"/>
      <c r="BQZ7" s="109"/>
      <c r="BRE7" s="46"/>
      <c r="BRF7" s="109"/>
      <c r="BRG7" s="109"/>
      <c r="BRH7" s="109"/>
      <c r="BRM7" s="46"/>
      <c r="BRN7" s="109"/>
      <c r="BRO7" s="109"/>
      <c r="BRP7" s="109"/>
      <c r="BRU7" s="46"/>
      <c r="BRV7" s="109"/>
      <c r="BRW7" s="109"/>
      <c r="BRX7" s="109"/>
      <c r="BSC7" s="46"/>
      <c r="BSD7" s="109"/>
      <c r="BSE7" s="109"/>
      <c r="BSF7" s="109"/>
      <c r="BSK7" s="46"/>
      <c r="BSL7" s="109"/>
      <c r="BSM7" s="109"/>
      <c r="BSN7" s="109"/>
      <c r="BSS7" s="46"/>
      <c r="BST7" s="109"/>
      <c r="BSU7" s="109"/>
      <c r="BSV7" s="109"/>
      <c r="BTA7" s="46"/>
      <c r="BTB7" s="109"/>
      <c r="BTC7" s="109"/>
      <c r="BTD7" s="109"/>
      <c r="BTI7" s="46"/>
      <c r="BTJ7" s="109"/>
      <c r="BTK7" s="109"/>
      <c r="BTL7" s="109"/>
      <c r="BTQ7" s="46"/>
      <c r="BTR7" s="109"/>
      <c r="BTS7" s="109"/>
      <c r="BTT7" s="109"/>
      <c r="BTY7" s="46"/>
      <c r="BTZ7" s="109"/>
      <c r="BUA7" s="109"/>
      <c r="BUB7" s="109"/>
      <c r="BUG7" s="46"/>
      <c r="BUH7" s="109"/>
      <c r="BUI7" s="109"/>
      <c r="BUJ7" s="109"/>
      <c r="BUO7" s="46"/>
      <c r="BUP7" s="109"/>
      <c r="BUQ7" s="109"/>
      <c r="BUR7" s="109"/>
      <c r="BUW7" s="46"/>
      <c r="BUX7" s="109"/>
      <c r="BUY7" s="109"/>
      <c r="BUZ7" s="109"/>
      <c r="BVE7" s="46"/>
      <c r="BVF7" s="109"/>
      <c r="BVG7" s="109"/>
      <c r="BVH7" s="109"/>
      <c r="BVM7" s="46"/>
      <c r="BVN7" s="109"/>
      <c r="BVO7" s="109"/>
      <c r="BVP7" s="109"/>
      <c r="BVU7" s="46"/>
      <c r="BVV7" s="109"/>
      <c r="BVW7" s="109"/>
      <c r="BVX7" s="109"/>
      <c r="BWC7" s="46"/>
      <c r="BWD7" s="109"/>
      <c r="BWE7" s="109"/>
      <c r="BWF7" s="109"/>
      <c r="BWK7" s="46"/>
      <c r="BWL7" s="109"/>
      <c r="BWM7" s="109"/>
      <c r="BWN7" s="109"/>
      <c r="BWS7" s="46"/>
      <c r="BWT7" s="109"/>
      <c r="BWU7" s="109"/>
      <c r="BWV7" s="109"/>
      <c r="BXA7" s="46"/>
      <c r="BXB7" s="109"/>
      <c r="BXC7" s="109"/>
      <c r="BXD7" s="109"/>
      <c r="BXI7" s="46"/>
      <c r="BXJ7" s="109"/>
      <c r="BXK7" s="109"/>
      <c r="BXL7" s="109"/>
      <c r="BXQ7" s="46"/>
      <c r="BXR7" s="109"/>
      <c r="BXS7" s="109"/>
      <c r="BXT7" s="109"/>
      <c r="BXY7" s="46"/>
      <c r="BXZ7" s="109"/>
      <c r="BYA7" s="109"/>
      <c r="BYB7" s="109"/>
      <c r="BYG7" s="46"/>
      <c r="BYH7" s="109"/>
      <c r="BYI7" s="109"/>
      <c r="BYJ7" s="109"/>
      <c r="BYO7" s="46"/>
      <c r="BYP7" s="109"/>
      <c r="BYQ7" s="109"/>
      <c r="BYR7" s="109"/>
      <c r="BYW7" s="46"/>
      <c r="BYX7" s="109"/>
      <c r="BYY7" s="109"/>
      <c r="BYZ7" s="109"/>
      <c r="BZE7" s="46"/>
      <c r="BZF7" s="109"/>
      <c r="BZG7" s="109"/>
      <c r="BZH7" s="109"/>
      <c r="BZM7" s="46"/>
      <c r="BZN7" s="109"/>
      <c r="BZO7" s="109"/>
      <c r="BZP7" s="109"/>
      <c r="BZU7" s="46"/>
      <c r="BZV7" s="109"/>
      <c r="BZW7" s="109"/>
      <c r="BZX7" s="109"/>
      <c r="CAC7" s="46"/>
      <c r="CAD7" s="109"/>
      <c r="CAE7" s="109"/>
      <c r="CAF7" s="109"/>
      <c r="CAK7" s="46"/>
      <c r="CAL7" s="109"/>
      <c r="CAM7" s="109"/>
      <c r="CAN7" s="109"/>
      <c r="CAS7" s="46"/>
      <c r="CAT7" s="109"/>
      <c r="CAU7" s="109"/>
      <c r="CAV7" s="109"/>
      <c r="CBA7" s="46"/>
      <c r="CBB7" s="109"/>
      <c r="CBC7" s="109"/>
      <c r="CBD7" s="109"/>
      <c r="CBI7" s="46"/>
      <c r="CBJ7" s="109"/>
      <c r="CBK7" s="109"/>
      <c r="CBL7" s="109"/>
      <c r="CBQ7" s="46"/>
      <c r="CBR7" s="109"/>
      <c r="CBS7" s="109"/>
      <c r="CBT7" s="109"/>
      <c r="CBY7" s="46"/>
      <c r="CBZ7" s="109"/>
      <c r="CCA7" s="109"/>
      <c r="CCB7" s="109"/>
      <c r="CCG7" s="46"/>
      <c r="CCH7" s="109"/>
      <c r="CCI7" s="109"/>
      <c r="CCJ7" s="109"/>
      <c r="CCO7" s="46"/>
      <c r="CCP7" s="109"/>
      <c r="CCQ7" s="109"/>
      <c r="CCR7" s="109"/>
      <c r="CCW7" s="46"/>
      <c r="CCX7" s="109"/>
      <c r="CCY7" s="109"/>
      <c r="CCZ7" s="109"/>
      <c r="CDE7" s="46"/>
      <c r="CDF7" s="109"/>
      <c r="CDG7" s="109"/>
      <c r="CDH7" s="109"/>
      <c r="CDM7" s="46"/>
      <c r="CDN7" s="109"/>
      <c r="CDO7" s="109"/>
      <c r="CDP7" s="109"/>
      <c r="CDU7" s="46"/>
      <c r="CDV7" s="109"/>
      <c r="CDW7" s="109"/>
      <c r="CDX7" s="109"/>
      <c r="CEC7" s="46"/>
      <c r="CED7" s="109"/>
      <c r="CEE7" s="109"/>
      <c r="CEF7" s="109"/>
      <c r="CEK7" s="46"/>
      <c r="CEL7" s="109"/>
      <c r="CEM7" s="109"/>
      <c r="CEN7" s="109"/>
      <c r="CES7" s="46"/>
      <c r="CET7" s="109"/>
      <c r="CEU7" s="109"/>
      <c r="CEV7" s="109"/>
      <c r="CFA7" s="46"/>
      <c r="CFB7" s="109"/>
      <c r="CFC7" s="109"/>
      <c r="CFD7" s="109"/>
      <c r="CFI7" s="46"/>
      <c r="CFJ7" s="109"/>
      <c r="CFK7" s="109"/>
      <c r="CFL7" s="109"/>
      <c r="CFQ7" s="46"/>
      <c r="CFR7" s="109"/>
      <c r="CFS7" s="109"/>
      <c r="CFT7" s="109"/>
      <c r="CFY7" s="46"/>
      <c r="CFZ7" s="109"/>
      <c r="CGA7" s="109"/>
      <c r="CGB7" s="109"/>
      <c r="CGG7" s="46"/>
      <c r="CGH7" s="109"/>
      <c r="CGI7" s="109"/>
      <c r="CGJ7" s="109"/>
      <c r="CGO7" s="46"/>
      <c r="CGP7" s="109"/>
      <c r="CGQ7" s="109"/>
      <c r="CGR7" s="109"/>
      <c r="CGW7" s="46"/>
      <c r="CGX7" s="109"/>
      <c r="CGY7" s="109"/>
      <c r="CGZ7" s="109"/>
      <c r="CHE7" s="46"/>
      <c r="CHF7" s="109"/>
      <c r="CHG7" s="109"/>
      <c r="CHH7" s="109"/>
      <c r="CHM7" s="46"/>
      <c r="CHN7" s="109"/>
      <c r="CHO7" s="109"/>
      <c r="CHP7" s="109"/>
      <c r="CHU7" s="46"/>
      <c r="CHV7" s="109"/>
      <c r="CHW7" s="109"/>
      <c r="CHX7" s="109"/>
      <c r="CIC7" s="46"/>
      <c r="CID7" s="109"/>
      <c r="CIE7" s="109"/>
      <c r="CIF7" s="109"/>
      <c r="CIK7" s="46"/>
      <c r="CIL7" s="109"/>
      <c r="CIM7" s="109"/>
      <c r="CIN7" s="109"/>
      <c r="CIS7" s="46"/>
      <c r="CIT7" s="109"/>
      <c r="CIU7" s="109"/>
      <c r="CIV7" s="109"/>
      <c r="CJA7" s="46"/>
      <c r="CJB7" s="109"/>
      <c r="CJC7" s="109"/>
      <c r="CJD7" s="109"/>
      <c r="CJI7" s="46"/>
      <c r="CJJ7" s="109"/>
      <c r="CJK7" s="109"/>
      <c r="CJL7" s="109"/>
      <c r="CJQ7" s="46"/>
      <c r="CJR7" s="109"/>
      <c r="CJS7" s="109"/>
      <c r="CJT7" s="109"/>
      <c r="CJY7" s="46"/>
      <c r="CJZ7" s="109"/>
      <c r="CKA7" s="109"/>
      <c r="CKB7" s="109"/>
      <c r="CKG7" s="46"/>
      <c r="CKH7" s="109"/>
      <c r="CKI7" s="109"/>
      <c r="CKJ7" s="109"/>
      <c r="CKO7" s="46"/>
      <c r="CKP7" s="109"/>
      <c r="CKQ7" s="109"/>
      <c r="CKR7" s="109"/>
      <c r="CKW7" s="46"/>
      <c r="CKX7" s="109"/>
      <c r="CKY7" s="109"/>
      <c r="CKZ7" s="109"/>
      <c r="CLE7" s="46"/>
      <c r="CLF7" s="109"/>
      <c r="CLG7" s="109"/>
      <c r="CLH7" s="109"/>
      <c r="CLM7" s="46"/>
      <c r="CLN7" s="109"/>
      <c r="CLO7" s="109"/>
      <c r="CLP7" s="109"/>
      <c r="CLU7" s="46"/>
      <c r="CLV7" s="109"/>
      <c r="CLW7" s="109"/>
      <c r="CLX7" s="109"/>
      <c r="CMC7" s="46"/>
      <c r="CMD7" s="109"/>
      <c r="CME7" s="109"/>
      <c r="CMF7" s="109"/>
      <c r="CMK7" s="46"/>
      <c r="CML7" s="109"/>
      <c r="CMM7" s="109"/>
      <c r="CMN7" s="109"/>
      <c r="CMS7" s="46"/>
      <c r="CMT7" s="109"/>
      <c r="CMU7" s="109"/>
      <c r="CMV7" s="109"/>
      <c r="CNA7" s="46"/>
      <c r="CNB7" s="109"/>
      <c r="CNC7" s="109"/>
      <c r="CND7" s="109"/>
      <c r="CNI7" s="46"/>
      <c r="CNJ7" s="109"/>
      <c r="CNK7" s="109"/>
      <c r="CNL7" s="109"/>
      <c r="CNQ7" s="46"/>
      <c r="CNR7" s="109"/>
      <c r="CNS7" s="109"/>
      <c r="CNT7" s="109"/>
      <c r="CNY7" s="46"/>
      <c r="CNZ7" s="109"/>
      <c r="COA7" s="109"/>
      <c r="COB7" s="109"/>
      <c r="COG7" s="46"/>
      <c r="COH7" s="109"/>
      <c r="COI7" s="109"/>
      <c r="COJ7" s="109"/>
      <c r="COO7" s="46"/>
      <c r="COP7" s="109"/>
      <c r="COQ7" s="109"/>
      <c r="COR7" s="109"/>
      <c r="COW7" s="46"/>
      <c r="COX7" s="109"/>
      <c r="COY7" s="109"/>
      <c r="COZ7" s="109"/>
      <c r="CPE7" s="46"/>
      <c r="CPF7" s="109"/>
      <c r="CPG7" s="109"/>
      <c r="CPH7" s="109"/>
      <c r="CPM7" s="46"/>
      <c r="CPN7" s="109"/>
      <c r="CPO7" s="109"/>
      <c r="CPP7" s="109"/>
      <c r="CPU7" s="46"/>
      <c r="CPV7" s="109"/>
      <c r="CPW7" s="109"/>
      <c r="CPX7" s="109"/>
      <c r="CQC7" s="46"/>
      <c r="CQD7" s="109"/>
      <c r="CQE7" s="109"/>
      <c r="CQF7" s="109"/>
      <c r="CQK7" s="46"/>
      <c r="CQL7" s="109"/>
      <c r="CQM7" s="109"/>
      <c r="CQN7" s="109"/>
      <c r="CQS7" s="46"/>
      <c r="CQT7" s="109"/>
      <c r="CQU7" s="109"/>
      <c r="CQV7" s="109"/>
      <c r="CRA7" s="46"/>
      <c r="CRB7" s="109"/>
      <c r="CRC7" s="109"/>
      <c r="CRD7" s="109"/>
      <c r="CRI7" s="46"/>
      <c r="CRJ7" s="109"/>
      <c r="CRK7" s="109"/>
      <c r="CRL7" s="109"/>
      <c r="CRQ7" s="46"/>
      <c r="CRR7" s="109"/>
      <c r="CRS7" s="109"/>
      <c r="CRT7" s="109"/>
      <c r="CRY7" s="46"/>
      <c r="CRZ7" s="109"/>
      <c r="CSA7" s="109"/>
      <c r="CSB7" s="109"/>
      <c r="CSG7" s="46"/>
      <c r="CSH7" s="109"/>
      <c r="CSI7" s="109"/>
      <c r="CSJ7" s="109"/>
      <c r="CSO7" s="46"/>
      <c r="CSP7" s="109"/>
      <c r="CSQ7" s="109"/>
      <c r="CSR7" s="109"/>
      <c r="CSW7" s="46"/>
      <c r="CSX7" s="109"/>
      <c r="CSY7" s="109"/>
      <c r="CSZ7" s="109"/>
      <c r="CTE7" s="46"/>
      <c r="CTF7" s="109"/>
      <c r="CTG7" s="109"/>
      <c r="CTH7" s="109"/>
      <c r="CTM7" s="46"/>
      <c r="CTN7" s="109"/>
      <c r="CTO7" s="109"/>
      <c r="CTP7" s="109"/>
      <c r="CTU7" s="46"/>
      <c r="CTV7" s="109"/>
      <c r="CTW7" s="109"/>
      <c r="CTX7" s="109"/>
      <c r="CUC7" s="46"/>
      <c r="CUD7" s="109"/>
      <c r="CUE7" s="109"/>
      <c r="CUF7" s="109"/>
      <c r="CUK7" s="46"/>
      <c r="CUL7" s="109"/>
      <c r="CUM7" s="109"/>
      <c r="CUN7" s="109"/>
      <c r="CUS7" s="46"/>
      <c r="CUT7" s="109"/>
      <c r="CUU7" s="109"/>
      <c r="CUV7" s="109"/>
      <c r="CVA7" s="46"/>
      <c r="CVB7" s="109"/>
      <c r="CVC7" s="109"/>
      <c r="CVD7" s="109"/>
      <c r="CVI7" s="46"/>
      <c r="CVJ7" s="109"/>
      <c r="CVK7" s="109"/>
      <c r="CVL7" s="109"/>
      <c r="CVQ7" s="46"/>
      <c r="CVR7" s="109"/>
      <c r="CVS7" s="109"/>
      <c r="CVT7" s="109"/>
      <c r="CVY7" s="46"/>
      <c r="CVZ7" s="109"/>
      <c r="CWA7" s="109"/>
      <c r="CWB7" s="109"/>
      <c r="CWG7" s="46"/>
      <c r="CWH7" s="109"/>
      <c r="CWI7" s="109"/>
      <c r="CWJ7" s="109"/>
      <c r="CWO7" s="46"/>
      <c r="CWP7" s="109"/>
      <c r="CWQ7" s="109"/>
      <c r="CWR7" s="109"/>
      <c r="CWW7" s="46"/>
      <c r="CWX7" s="109"/>
      <c r="CWY7" s="109"/>
      <c r="CWZ7" s="109"/>
      <c r="CXE7" s="46"/>
      <c r="CXF7" s="109"/>
      <c r="CXG7" s="109"/>
      <c r="CXH7" s="109"/>
      <c r="CXM7" s="46"/>
      <c r="CXN7" s="109"/>
      <c r="CXO7" s="109"/>
      <c r="CXP7" s="109"/>
      <c r="CXU7" s="46"/>
      <c r="CXV7" s="109"/>
      <c r="CXW7" s="109"/>
      <c r="CXX7" s="109"/>
      <c r="CYC7" s="46"/>
      <c r="CYD7" s="109"/>
      <c r="CYE7" s="109"/>
      <c r="CYF7" s="109"/>
      <c r="CYK7" s="46"/>
      <c r="CYL7" s="109"/>
      <c r="CYM7" s="109"/>
      <c r="CYN7" s="109"/>
      <c r="CYS7" s="46"/>
      <c r="CYT7" s="109"/>
      <c r="CYU7" s="109"/>
      <c r="CYV7" s="109"/>
      <c r="CZA7" s="46"/>
      <c r="CZB7" s="109"/>
      <c r="CZC7" s="109"/>
      <c r="CZD7" s="109"/>
      <c r="CZI7" s="46"/>
      <c r="CZJ7" s="109"/>
      <c r="CZK7" s="109"/>
      <c r="CZL7" s="109"/>
      <c r="CZQ7" s="46"/>
      <c r="CZR7" s="109"/>
      <c r="CZS7" s="109"/>
      <c r="CZT7" s="109"/>
      <c r="CZY7" s="46"/>
      <c r="CZZ7" s="109"/>
      <c r="DAA7" s="109"/>
      <c r="DAB7" s="109"/>
      <c r="DAG7" s="46"/>
      <c r="DAH7" s="109"/>
      <c r="DAI7" s="109"/>
      <c r="DAJ7" s="109"/>
      <c r="DAO7" s="46"/>
      <c r="DAP7" s="109"/>
      <c r="DAQ7" s="109"/>
      <c r="DAR7" s="109"/>
      <c r="DAW7" s="46"/>
      <c r="DAX7" s="109"/>
      <c r="DAY7" s="109"/>
      <c r="DAZ7" s="109"/>
      <c r="DBE7" s="46"/>
      <c r="DBF7" s="109"/>
      <c r="DBG7" s="109"/>
      <c r="DBH7" s="109"/>
      <c r="DBM7" s="46"/>
      <c r="DBN7" s="109"/>
      <c r="DBO7" s="109"/>
      <c r="DBP7" s="109"/>
      <c r="DBU7" s="46"/>
      <c r="DBV7" s="109"/>
      <c r="DBW7" s="109"/>
      <c r="DBX7" s="109"/>
      <c r="DCC7" s="46"/>
      <c r="DCD7" s="109"/>
      <c r="DCE7" s="109"/>
      <c r="DCF7" s="109"/>
      <c r="DCK7" s="46"/>
      <c r="DCL7" s="109"/>
      <c r="DCM7" s="109"/>
      <c r="DCN7" s="109"/>
      <c r="DCS7" s="46"/>
      <c r="DCT7" s="109"/>
      <c r="DCU7" s="109"/>
      <c r="DCV7" s="109"/>
      <c r="DDA7" s="46"/>
      <c r="DDB7" s="109"/>
      <c r="DDC7" s="109"/>
      <c r="DDD7" s="109"/>
      <c r="DDI7" s="46"/>
      <c r="DDJ7" s="109"/>
      <c r="DDK7" s="109"/>
      <c r="DDL7" s="109"/>
      <c r="DDQ7" s="46"/>
      <c r="DDR7" s="109"/>
      <c r="DDS7" s="109"/>
      <c r="DDT7" s="109"/>
      <c r="DDY7" s="46"/>
      <c r="DDZ7" s="109"/>
      <c r="DEA7" s="109"/>
      <c r="DEB7" s="109"/>
      <c r="DEG7" s="46"/>
      <c r="DEH7" s="109"/>
      <c r="DEI7" s="109"/>
      <c r="DEJ7" s="109"/>
      <c r="DEO7" s="46"/>
      <c r="DEP7" s="109"/>
      <c r="DEQ7" s="109"/>
      <c r="DER7" s="109"/>
      <c r="DEW7" s="46"/>
      <c r="DEX7" s="109"/>
      <c r="DEY7" s="109"/>
      <c r="DEZ7" s="109"/>
      <c r="DFE7" s="46"/>
      <c r="DFF7" s="109"/>
      <c r="DFG7" s="109"/>
      <c r="DFH7" s="109"/>
      <c r="DFM7" s="46"/>
      <c r="DFN7" s="109"/>
      <c r="DFO7" s="109"/>
      <c r="DFP7" s="109"/>
      <c r="DFU7" s="46"/>
      <c r="DFV7" s="109"/>
      <c r="DFW7" s="109"/>
      <c r="DFX7" s="109"/>
      <c r="DGC7" s="46"/>
      <c r="DGD7" s="109"/>
      <c r="DGE7" s="109"/>
      <c r="DGF7" s="109"/>
      <c r="DGK7" s="46"/>
      <c r="DGL7" s="109"/>
      <c r="DGM7" s="109"/>
      <c r="DGN7" s="109"/>
      <c r="DGS7" s="46"/>
      <c r="DGT7" s="109"/>
      <c r="DGU7" s="109"/>
      <c r="DGV7" s="109"/>
      <c r="DHA7" s="46"/>
      <c r="DHB7" s="109"/>
      <c r="DHC7" s="109"/>
      <c r="DHD7" s="109"/>
      <c r="DHI7" s="46"/>
      <c r="DHJ7" s="109"/>
      <c r="DHK7" s="109"/>
      <c r="DHL7" s="109"/>
      <c r="DHQ7" s="46"/>
      <c r="DHR7" s="109"/>
      <c r="DHS7" s="109"/>
      <c r="DHT7" s="109"/>
      <c r="DHY7" s="46"/>
      <c r="DHZ7" s="109"/>
      <c r="DIA7" s="109"/>
      <c r="DIB7" s="109"/>
      <c r="DIG7" s="46"/>
      <c r="DIH7" s="109"/>
      <c r="DII7" s="109"/>
      <c r="DIJ7" s="109"/>
      <c r="DIO7" s="46"/>
      <c r="DIP7" s="109"/>
      <c r="DIQ7" s="109"/>
      <c r="DIR7" s="109"/>
      <c r="DIW7" s="46"/>
      <c r="DIX7" s="109"/>
      <c r="DIY7" s="109"/>
      <c r="DIZ7" s="109"/>
      <c r="DJE7" s="46"/>
      <c r="DJF7" s="109"/>
      <c r="DJG7" s="109"/>
      <c r="DJH7" s="109"/>
      <c r="DJM7" s="46"/>
      <c r="DJN7" s="109"/>
      <c r="DJO7" s="109"/>
      <c r="DJP7" s="109"/>
      <c r="DJU7" s="46"/>
      <c r="DJV7" s="109"/>
      <c r="DJW7" s="109"/>
      <c r="DJX7" s="109"/>
      <c r="DKC7" s="46"/>
      <c r="DKD7" s="109"/>
      <c r="DKE7" s="109"/>
      <c r="DKF7" s="109"/>
      <c r="DKK7" s="46"/>
      <c r="DKL7" s="109"/>
      <c r="DKM7" s="109"/>
      <c r="DKN7" s="109"/>
      <c r="DKS7" s="46"/>
      <c r="DKT7" s="109"/>
      <c r="DKU7" s="109"/>
      <c r="DKV7" s="109"/>
      <c r="DLA7" s="46"/>
      <c r="DLB7" s="109"/>
      <c r="DLC7" s="109"/>
      <c r="DLD7" s="109"/>
      <c r="DLI7" s="46"/>
      <c r="DLJ7" s="109"/>
      <c r="DLK7" s="109"/>
      <c r="DLL7" s="109"/>
      <c r="DLQ7" s="46"/>
      <c r="DLR7" s="109"/>
      <c r="DLS7" s="109"/>
      <c r="DLT7" s="109"/>
      <c r="DLY7" s="46"/>
      <c r="DLZ7" s="109"/>
      <c r="DMA7" s="109"/>
      <c r="DMB7" s="109"/>
      <c r="DMG7" s="46"/>
      <c r="DMH7" s="109"/>
      <c r="DMI7" s="109"/>
      <c r="DMJ7" s="109"/>
      <c r="DMO7" s="46"/>
      <c r="DMP7" s="109"/>
      <c r="DMQ7" s="109"/>
      <c r="DMR7" s="109"/>
      <c r="DMW7" s="46"/>
      <c r="DMX7" s="109"/>
      <c r="DMY7" s="109"/>
      <c r="DMZ7" s="109"/>
      <c r="DNE7" s="46"/>
      <c r="DNF7" s="109"/>
      <c r="DNG7" s="109"/>
      <c r="DNH7" s="109"/>
      <c r="DNM7" s="46"/>
      <c r="DNN7" s="109"/>
      <c r="DNO7" s="109"/>
      <c r="DNP7" s="109"/>
      <c r="DNU7" s="46"/>
      <c r="DNV7" s="109"/>
      <c r="DNW7" s="109"/>
      <c r="DNX7" s="109"/>
      <c r="DOC7" s="46"/>
      <c r="DOD7" s="109"/>
      <c r="DOE7" s="109"/>
      <c r="DOF7" s="109"/>
      <c r="DOK7" s="46"/>
      <c r="DOL7" s="109"/>
      <c r="DOM7" s="109"/>
      <c r="DON7" s="109"/>
      <c r="DOS7" s="46"/>
      <c r="DOT7" s="109"/>
      <c r="DOU7" s="109"/>
      <c r="DOV7" s="109"/>
      <c r="DPA7" s="46"/>
      <c r="DPB7" s="109"/>
      <c r="DPC7" s="109"/>
      <c r="DPD7" s="109"/>
      <c r="DPI7" s="46"/>
      <c r="DPJ7" s="109"/>
      <c r="DPK7" s="109"/>
      <c r="DPL7" s="109"/>
      <c r="DPQ7" s="46"/>
      <c r="DPR7" s="109"/>
      <c r="DPS7" s="109"/>
      <c r="DPT7" s="109"/>
      <c r="DPY7" s="46"/>
      <c r="DPZ7" s="109"/>
      <c r="DQA7" s="109"/>
      <c r="DQB7" s="109"/>
      <c r="DQG7" s="46"/>
      <c r="DQH7" s="109"/>
      <c r="DQI7" s="109"/>
      <c r="DQJ7" s="109"/>
      <c r="DQO7" s="46"/>
      <c r="DQP7" s="109"/>
      <c r="DQQ7" s="109"/>
      <c r="DQR7" s="109"/>
      <c r="DQW7" s="46"/>
      <c r="DQX7" s="109"/>
      <c r="DQY7" s="109"/>
      <c r="DQZ7" s="109"/>
      <c r="DRE7" s="46"/>
      <c r="DRF7" s="109"/>
      <c r="DRG7" s="109"/>
      <c r="DRH7" s="109"/>
      <c r="DRM7" s="46"/>
      <c r="DRN7" s="109"/>
      <c r="DRO7" s="109"/>
      <c r="DRP7" s="109"/>
      <c r="DRU7" s="46"/>
      <c r="DRV7" s="109"/>
      <c r="DRW7" s="109"/>
      <c r="DRX7" s="109"/>
      <c r="DSC7" s="46"/>
      <c r="DSD7" s="109"/>
      <c r="DSE7" s="109"/>
      <c r="DSF7" s="109"/>
      <c r="DSK7" s="46"/>
      <c r="DSL7" s="109"/>
      <c r="DSM7" s="109"/>
      <c r="DSN7" s="109"/>
      <c r="DSS7" s="46"/>
      <c r="DST7" s="109"/>
      <c r="DSU7" s="109"/>
      <c r="DSV7" s="109"/>
      <c r="DTA7" s="46"/>
      <c r="DTB7" s="109"/>
      <c r="DTC7" s="109"/>
      <c r="DTD7" s="109"/>
      <c r="DTI7" s="46"/>
      <c r="DTJ7" s="109"/>
      <c r="DTK7" s="109"/>
      <c r="DTL7" s="109"/>
      <c r="DTQ7" s="46"/>
      <c r="DTR7" s="109"/>
      <c r="DTS7" s="109"/>
      <c r="DTT7" s="109"/>
      <c r="DTY7" s="46"/>
      <c r="DTZ7" s="109"/>
      <c r="DUA7" s="109"/>
      <c r="DUB7" s="109"/>
      <c r="DUG7" s="46"/>
      <c r="DUH7" s="109"/>
      <c r="DUI7" s="109"/>
      <c r="DUJ7" s="109"/>
      <c r="DUO7" s="46"/>
      <c r="DUP7" s="109"/>
      <c r="DUQ7" s="109"/>
      <c r="DUR7" s="109"/>
      <c r="DUW7" s="46"/>
      <c r="DUX7" s="109"/>
      <c r="DUY7" s="109"/>
      <c r="DUZ7" s="109"/>
      <c r="DVE7" s="46"/>
      <c r="DVF7" s="109"/>
      <c r="DVG7" s="109"/>
      <c r="DVH7" s="109"/>
      <c r="DVM7" s="46"/>
      <c r="DVN7" s="109"/>
      <c r="DVO7" s="109"/>
      <c r="DVP7" s="109"/>
      <c r="DVU7" s="46"/>
      <c r="DVV7" s="109"/>
      <c r="DVW7" s="109"/>
      <c r="DVX7" s="109"/>
      <c r="DWC7" s="46"/>
      <c r="DWD7" s="109"/>
      <c r="DWE7" s="109"/>
      <c r="DWF7" s="109"/>
      <c r="DWK7" s="46"/>
      <c r="DWL7" s="109"/>
      <c r="DWM7" s="109"/>
      <c r="DWN7" s="109"/>
      <c r="DWS7" s="46"/>
      <c r="DWT7" s="109"/>
      <c r="DWU7" s="109"/>
      <c r="DWV7" s="109"/>
      <c r="DXA7" s="46"/>
      <c r="DXB7" s="109"/>
      <c r="DXC7" s="109"/>
      <c r="DXD7" s="109"/>
      <c r="DXI7" s="46"/>
      <c r="DXJ7" s="109"/>
      <c r="DXK7" s="109"/>
      <c r="DXL7" s="109"/>
      <c r="DXQ7" s="46"/>
      <c r="DXR7" s="109"/>
      <c r="DXS7" s="109"/>
      <c r="DXT7" s="109"/>
      <c r="DXY7" s="46"/>
      <c r="DXZ7" s="109"/>
      <c r="DYA7" s="109"/>
      <c r="DYB7" s="109"/>
      <c r="DYG7" s="46"/>
      <c r="DYH7" s="109"/>
      <c r="DYI7" s="109"/>
      <c r="DYJ7" s="109"/>
      <c r="DYO7" s="46"/>
      <c r="DYP7" s="109"/>
      <c r="DYQ7" s="109"/>
      <c r="DYR7" s="109"/>
      <c r="DYW7" s="46"/>
      <c r="DYX7" s="109"/>
      <c r="DYY7" s="109"/>
      <c r="DYZ7" s="109"/>
      <c r="DZE7" s="46"/>
      <c r="DZF7" s="109"/>
      <c r="DZG7" s="109"/>
      <c r="DZH7" s="109"/>
      <c r="DZM7" s="46"/>
      <c r="DZN7" s="109"/>
      <c r="DZO7" s="109"/>
      <c r="DZP7" s="109"/>
      <c r="DZU7" s="46"/>
      <c r="DZV7" s="109"/>
      <c r="DZW7" s="109"/>
      <c r="DZX7" s="109"/>
      <c r="EAC7" s="46"/>
      <c r="EAD7" s="109"/>
      <c r="EAE7" s="109"/>
      <c r="EAF7" s="109"/>
      <c r="EAK7" s="46"/>
      <c r="EAL7" s="109"/>
      <c r="EAM7" s="109"/>
      <c r="EAN7" s="109"/>
      <c r="EAS7" s="46"/>
      <c r="EAT7" s="109"/>
      <c r="EAU7" s="109"/>
      <c r="EAV7" s="109"/>
      <c r="EBA7" s="46"/>
      <c r="EBB7" s="109"/>
      <c r="EBC7" s="109"/>
      <c r="EBD7" s="109"/>
      <c r="EBI7" s="46"/>
      <c r="EBJ7" s="109"/>
      <c r="EBK7" s="109"/>
      <c r="EBL7" s="109"/>
      <c r="EBQ7" s="46"/>
      <c r="EBR7" s="109"/>
      <c r="EBS7" s="109"/>
      <c r="EBT7" s="109"/>
      <c r="EBY7" s="46"/>
      <c r="EBZ7" s="109"/>
      <c r="ECA7" s="109"/>
      <c r="ECB7" s="109"/>
      <c r="ECG7" s="46"/>
      <c r="ECH7" s="109"/>
      <c r="ECI7" s="109"/>
      <c r="ECJ7" s="109"/>
      <c r="ECO7" s="46"/>
      <c r="ECP7" s="109"/>
      <c r="ECQ7" s="109"/>
      <c r="ECR7" s="109"/>
      <c r="ECW7" s="46"/>
      <c r="ECX7" s="109"/>
      <c r="ECY7" s="109"/>
      <c r="ECZ7" s="109"/>
      <c r="EDE7" s="46"/>
      <c r="EDF7" s="109"/>
      <c r="EDG7" s="109"/>
      <c r="EDH7" s="109"/>
      <c r="EDM7" s="46"/>
      <c r="EDN7" s="109"/>
      <c r="EDO7" s="109"/>
      <c r="EDP7" s="109"/>
      <c r="EDU7" s="46"/>
      <c r="EDV7" s="109"/>
      <c r="EDW7" s="109"/>
      <c r="EDX7" s="109"/>
      <c r="EEC7" s="46"/>
      <c r="EED7" s="109"/>
      <c r="EEE7" s="109"/>
      <c r="EEF7" s="109"/>
      <c r="EEK7" s="46"/>
      <c r="EEL7" s="109"/>
      <c r="EEM7" s="109"/>
      <c r="EEN7" s="109"/>
      <c r="EES7" s="46"/>
      <c r="EET7" s="109"/>
      <c r="EEU7" s="109"/>
      <c r="EEV7" s="109"/>
      <c r="EFA7" s="46"/>
      <c r="EFB7" s="109"/>
      <c r="EFC7" s="109"/>
      <c r="EFD7" s="109"/>
      <c r="EFI7" s="46"/>
      <c r="EFJ7" s="109"/>
      <c r="EFK7" s="109"/>
      <c r="EFL7" s="109"/>
      <c r="EFQ7" s="46"/>
      <c r="EFR7" s="109"/>
      <c r="EFS7" s="109"/>
      <c r="EFT7" s="109"/>
      <c r="EFY7" s="46"/>
      <c r="EFZ7" s="109"/>
      <c r="EGA7" s="109"/>
      <c r="EGB7" s="109"/>
      <c r="EGG7" s="46"/>
      <c r="EGH7" s="109"/>
      <c r="EGI7" s="109"/>
      <c r="EGJ7" s="109"/>
      <c r="EGO7" s="46"/>
      <c r="EGP7" s="109"/>
      <c r="EGQ7" s="109"/>
      <c r="EGR7" s="109"/>
      <c r="EGW7" s="46"/>
      <c r="EGX7" s="109"/>
      <c r="EGY7" s="109"/>
      <c r="EGZ7" s="109"/>
      <c r="EHE7" s="46"/>
      <c r="EHF7" s="109"/>
      <c r="EHG7" s="109"/>
      <c r="EHH7" s="109"/>
      <c r="EHM7" s="46"/>
      <c r="EHN7" s="109"/>
      <c r="EHO7" s="109"/>
      <c r="EHP7" s="109"/>
      <c r="EHU7" s="46"/>
      <c r="EHV7" s="109"/>
      <c r="EHW7" s="109"/>
      <c r="EHX7" s="109"/>
      <c r="EIC7" s="46"/>
      <c r="EID7" s="109"/>
      <c r="EIE7" s="109"/>
      <c r="EIF7" s="109"/>
      <c r="EIK7" s="46"/>
      <c r="EIL7" s="109"/>
      <c r="EIM7" s="109"/>
      <c r="EIN7" s="109"/>
      <c r="EIS7" s="46"/>
      <c r="EIT7" s="109"/>
      <c r="EIU7" s="109"/>
      <c r="EIV7" s="109"/>
      <c r="EJA7" s="46"/>
      <c r="EJB7" s="109"/>
      <c r="EJC7" s="109"/>
      <c r="EJD7" s="109"/>
      <c r="EJI7" s="46"/>
      <c r="EJJ7" s="109"/>
      <c r="EJK7" s="109"/>
      <c r="EJL7" s="109"/>
      <c r="EJQ7" s="46"/>
      <c r="EJR7" s="109"/>
      <c r="EJS7" s="109"/>
      <c r="EJT7" s="109"/>
      <c r="EJY7" s="46"/>
      <c r="EJZ7" s="109"/>
      <c r="EKA7" s="109"/>
      <c r="EKB7" s="109"/>
      <c r="EKG7" s="46"/>
      <c r="EKH7" s="109"/>
      <c r="EKI7" s="109"/>
      <c r="EKJ7" s="109"/>
      <c r="EKO7" s="46"/>
      <c r="EKP7" s="109"/>
      <c r="EKQ7" s="109"/>
      <c r="EKR7" s="109"/>
      <c r="EKW7" s="46"/>
      <c r="EKX7" s="109"/>
      <c r="EKY7" s="109"/>
      <c r="EKZ7" s="109"/>
      <c r="ELE7" s="46"/>
      <c r="ELF7" s="109"/>
      <c r="ELG7" s="109"/>
      <c r="ELH7" s="109"/>
      <c r="ELM7" s="46"/>
      <c r="ELN7" s="109"/>
      <c r="ELO7" s="109"/>
      <c r="ELP7" s="109"/>
      <c r="ELU7" s="46"/>
      <c r="ELV7" s="109"/>
      <c r="ELW7" s="109"/>
      <c r="ELX7" s="109"/>
      <c r="EMC7" s="46"/>
      <c r="EMD7" s="109"/>
      <c r="EME7" s="109"/>
      <c r="EMF7" s="109"/>
      <c r="EMK7" s="46"/>
      <c r="EML7" s="109"/>
      <c r="EMM7" s="109"/>
      <c r="EMN7" s="109"/>
      <c r="EMS7" s="46"/>
      <c r="EMT7" s="109"/>
      <c r="EMU7" s="109"/>
      <c r="EMV7" s="109"/>
      <c r="ENA7" s="46"/>
      <c r="ENB7" s="109"/>
      <c r="ENC7" s="109"/>
      <c r="END7" s="109"/>
      <c r="ENI7" s="46"/>
      <c r="ENJ7" s="109"/>
      <c r="ENK7" s="109"/>
      <c r="ENL7" s="109"/>
      <c r="ENQ7" s="46"/>
      <c r="ENR7" s="109"/>
      <c r="ENS7" s="109"/>
      <c r="ENT7" s="109"/>
      <c r="ENY7" s="46"/>
      <c r="ENZ7" s="109"/>
      <c r="EOA7" s="109"/>
      <c r="EOB7" s="109"/>
      <c r="EOG7" s="46"/>
      <c r="EOH7" s="109"/>
      <c r="EOI7" s="109"/>
      <c r="EOJ7" s="109"/>
      <c r="EOO7" s="46"/>
      <c r="EOP7" s="109"/>
      <c r="EOQ7" s="109"/>
      <c r="EOR7" s="109"/>
      <c r="EOW7" s="46"/>
      <c r="EOX7" s="109"/>
      <c r="EOY7" s="109"/>
      <c r="EOZ7" s="109"/>
      <c r="EPE7" s="46"/>
      <c r="EPF7" s="109"/>
      <c r="EPG7" s="109"/>
      <c r="EPH7" s="109"/>
      <c r="EPM7" s="46"/>
      <c r="EPN7" s="109"/>
      <c r="EPO7" s="109"/>
      <c r="EPP7" s="109"/>
      <c r="EPU7" s="46"/>
      <c r="EPV7" s="109"/>
      <c r="EPW7" s="109"/>
      <c r="EPX7" s="109"/>
      <c r="EQC7" s="46"/>
      <c r="EQD7" s="109"/>
      <c r="EQE7" s="109"/>
      <c r="EQF7" s="109"/>
      <c r="EQK7" s="46"/>
      <c r="EQL7" s="109"/>
      <c r="EQM7" s="109"/>
      <c r="EQN7" s="109"/>
      <c r="EQS7" s="46"/>
      <c r="EQT7" s="109"/>
      <c r="EQU7" s="109"/>
      <c r="EQV7" s="109"/>
      <c r="ERA7" s="46"/>
      <c r="ERB7" s="109"/>
      <c r="ERC7" s="109"/>
      <c r="ERD7" s="109"/>
      <c r="ERI7" s="46"/>
      <c r="ERJ7" s="109"/>
      <c r="ERK7" s="109"/>
      <c r="ERL7" s="109"/>
      <c r="ERQ7" s="46"/>
      <c r="ERR7" s="109"/>
      <c r="ERS7" s="109"/>
      <c r="ERT7" s="109"/>
      <c r="ERY7" s="46"/>
      <c r="ERZ7" s="109"/>
      <c r="ESA7" s="109"/>
      <c r="ESB7" s="109"/>
      <c r="ESG7" s="46"/>
      <c r="ESH7" s="109"/>
      <c r="ESI7" s="109"/>
      <c r="ESJ7" s="109"/>
      <c r="ESO7" s="46"/>
      <c r="ESP7" s="109"/>
      <c r="ESQ7" s="109"/>
      <c r="ESR7" s="109"/>
      <c r="ESW7" s="46"/>
      <c r="ESX7" s="109"/>
      <c r="ESY7" s="109"/>
      <c r="ESZ7" s="109"/>
      <c r="ETE7" s="46"/>
      <c r="ETF7" s="109"/>
      <c r="ETG7" s="109"/>
      <c r="ETH7" s="109"/>
      <c r="ETM7" s="46"/>
      <c r="ETN7" s="109"/>
      <c r="ETO7" s="109"/>
      <c r="ETP7" s="109"/>
      <c r="ETU7" s="46"/>
      <c r="ETV7" s="109"/>
      <c r="ETW7" s="109"/>
      <c r="ETX7" s="109"/>
      <c r="EUC7" s="46"/>
      <c r="EUD7" s="109"/>
      <c r="EUE7" s="109"/>
      <c r="EUF7" s="109"/>
      <c r="EUK7" s="46"/>
      <c r="EUL7" s="109"/>
      <c r="EUM7" s="109"/>
      <c r="EUN7" s="109"/>
      <c r="EUS7" s="46"/>
      <c r="EUT7" s="109"/>
      <c r="EUU7" s="109"/>
      <c r="EUV7" s="109"/>
      <c r="EVA7" s="46"/>
      <c r="EVB7" s="109"/>
      <c r="EVC7" s="109"/>
      <c r="EVD7" s="109"/>
      <c r="EVI7" s="46"/>
      <c r="EVJ7" s="109"/>
      <c r="EVK7" s="109"/>
      <c r="EVL7" s="109"/>
      <c r="EVQ7" s="46"/>
      <c r="EVR7" s="109"/>
      <c r="EVS7" s="109"/>
      <c r="EVT7" s="109"/>
      <c r="EVY7" s="46"/>
      <c r="EVZ7" s="109"/>
      <c r="EWA7" s="109"/>
      <c r="EWB7" s="109"/>
      <c r="EWG7" s="46"/>
      <c r="EWH7" s="109"/>
      <c r="EWI7" s="109"/>
      <c r="EWJ7" s="109"/>
      <c r="EWO7" s="46"/>
      <c r="EWP7" s="109"/>
      <c r="EWQ7" s="109"/>
      <c r="EWR7" s="109"/>
      <c r="EWW7" s="46"/>
      <c r="EWX7" s="109"/>
      <c r="EWY7" s="109"/>
      <c r="EWZ7" s="109"/>
      <c r="EXE7" s="46"/>
      <c r="EXF7" s="109"/>
      <c r="EXG7" s="109"/>
      <c r="EXH7" s="109"/>
      <c r="EXM7" s="46"/>
      <c r="EXN7" s="109"/>
      <c r="EXO7" s="109"/>
      <c r="EXP7" s="109"/>
      <c r="EXU7" s="46"/>
      <c r="EXV7" s="109"/>
      <c r="EXW7" s="109"/>
      <c r="EXX7" s="109"/>
      <c r="EYC7" s="46"/>
      <c r="EYD7" s="109"/>
      <c r="EYE7" s="109"/>
      <c r="EYF7" s="109"/>
      <c r="EYK7" s="46"/>
      <c r="EYL7" s="109"/>
      <c r="EYM7" s="109"/>
      <c r="EYN7" s="109"/>
      <c r="EYS7" s="46"/>
      <c r="EYT7" s="109"/>
      <c r="EYU7" s="109"/>
      <c r="EYV7" s="109"/>
      <c r="EZA7" s="46"/>
      <c r="EZB7" s="109"/>
      <c r="EZC7" s="109"/>
      <c r="EZD7" s="109"/>
      <c r="EZI7" s="46"/>
      <c r="EZJ7" s="109"/>
      <c r="EZK7" s="109"/>
      <c r="EZL7" s="109"/>
      <c r="EZQ7" s="46"/>
      <c r="EZR7" s="109"/>
      <c r="EZS7" s="109"/>
      <c r="EZT7" s="109"/>
      <c r="EZY7" s="46"/>
      <c r="EZZ7" s="109"/>
      <c r="FAA7" s="109"/>
      <c r="FAB7" s="109"/>
      <c r="FAG7" s="46"/>
      <c r="FAH7" s="109"/>
      <c r="FAI7" s="109"/>
      <c r="FAJ7" s="109"/>
      <c r="FAO7" s="46"/>
      <c r="FAP7" s="109"/>
      <c r="FAQ7" s="109"/>
      <c r="FAR7" s="109"/>
      <c r="FAW7" s="46"/>
      <c r="FAX7" s="109"/>
      <c r="FAY7" s="109"/>
      <c r="FAZ7" s="109"/>
      <c r="FBE7" s="46"/>
      <c r="FBF7" s="109"/>
      <c r="FBG7" s="109"/>
      <c r="FBH7" s="109"/>
      <c r="FBM7" s="46"/>
      <c r="FBN7" s="109"/>
      <c r="FBO7" s="109"/>
      <c r="FBP7" s="109"/>
      <c r="FBU7" s="46"/>
      <c r="FBV7" s="109"/>
      <c r="FBW7" s="109"/>
      <c r="FBX7" s="109"/>
      <c r="FCC7" s="46"/>
      <c r="FCD7" s="109"/>
      <c r="FCE7" s="109"/>
      <c r="FCF7" s="109"/>
      <c r="FCK7" s="46"/>
      <c r="FCL7" s="109"/>
      <c r="FCM7" s="109"/>
      <c r="FCN7" s="109"/>
      <c r="FCS7" s="46"/>
      <c r="FCT7" s="109"/>
      <c r="FCU7" s="109"/>
      <c r="FCV7" s="109"/>
      <c r="FDA7" s="46"/>
      <c r="FDB7" s="109"/>
      <c r="FDC7" s="109"/>
      <c r="FDD7" s="109"/>
      <c r="FDI7" s="46"/>
      <c r="FDJ7" s="109"/>
      <c r="FDK7" s="109"/>
      <c r="FDL7" s="109"/>
      <c r="FDQ7" s="46"/>
      <c r="FDR7" s="109"/>
      <c r="FDS7" s="109"/>
      <c r="FDT7" s="109"/>
      <c r="FDY7" s="46"/>
      <c r="FDZ7" s="109"/>
      <c r="FEA7" s="109"/>
      <c r="FEB7" s="109"/>
      <c r="FEG7" s="46"/>
      <c r="FEH7" s="109"/>
      <c r="FEI7" s="109"/>
      <c r="FEJ7" s="109"/>
      <c r="FEO7" s="46"/>
      <c r="FEP7" s="109"/>
      <c r="FEQ7" s="109"/>
      <c r="FER7" s="109"/>
      <c r="FEW7" s="46"/>
      <c r="FEX7" s="109"/>
      <c r="FEY7" s="109"/>
      <c r="FEZ7" s="109"/>
      <c r="FFE7" s="46"/>
      <c r="FFF7" s="109"/>
      <c r="FFG7" s="109"/>
      <c r="FFH7" s="109"/>
      <c r="FFM7" s="46"/>
      <c r="FFN7" s="109"/>
      <c r="FFO7" s="109"/>
      <c r="FFP7" s="109"/>
      <c r="FFU7" s="46"/>
      <c r="FFV7" s="109"/>
      <c r="FFW7" s="109"/>
      <c r="FFX7" s="109"/>
      <c r="FGC7" s="46"/>
      <c r="FGD7" s="109"/>
      <c r="FGE7" s="109"/>
      <c r="FGF7" s="109"/>
      <c r="FGK7" s="46"/>
      <c r="FGL7" s="109"/>
      <c r="FGM7" s="109"/>
      <c r="FGN7" s="109"/>
      <c r="FGS7" s="46"/>
      <c r="FGT7" s="109"/>
      <c r="FGU7" s="109"/>
      <c r="FGV7" s="109"/>
      <c r="FHA7" s="46"/>
      <c r="FHB7" s="109"/>
      <c r="FHC7" s="109"/>
      <c r="FHD7" s="109"/>
      <c r="FHI7" s="46"/>
      <c r="FHJ7" s="109"/>
      <c r="FHK7" s="109"/>
      <c r="FHL7" s="109"/>
      <c r="FHQ7" s="46"/>
      <c r="FHR7" s="109"/>
      <c r="FHS7" s="109"/>
      <c r="FHT7" s="109"/>
      <c r="FHY7" s="46"/>
      <c r="FHZ7" s="109"/>
      <c r="FIA7" s="109"/>
      <c r="FIB7" s="109"/>
      <c r="FIG7" s="46"/>
      <c r="FIH7" s="109"/>
      <c r="FII7" s="109"/>
      <c r="FIJ7" s="109"/>
      <c r="FIO7" s="46"/>
      <c r="FIP7" s="109"/>
      <c r="FIQ7" s="109"/>
      <c r="FIR7" s="109"/>
      <c r="FIW7" s="46"/>
      <c r="FIX7" s="109"/>
      <c r="FIY7" s="109"/>
      <c r="FIZ7" s="109"/>
      <c r="FJE7" s="46"/>
      <c r="FJF7" s="109"/>
      <c r="FJG7" s="109"/>
      <c r="FJH7" s="109"/>
      <c r="FJM7" s="46"/>
      <c r="FJN7" s="109"/>
      <c r="FJO7" s="109"/>
      <c r="FJP7" s="109"/>
      <c r="FJU7" s="46"/>
      <c r="FJV7" s="109"/>
      <c r="FJW7" s="109"/>
      <c r="FJX7" s="109"/>
      <c r="FKC7" s="46"/>
      <c r="FKD7" s="109"/>
      <c r="FKE7" s="109"/>
      <c r="FKF7" s="109"/>
      <c r="FKK7" s="46"/>
      <c r="FKL7" s="109"/>
      <c r="FKM7" s="109"/>
      <c r="FKN7" s="109"/>
      <c r="FKS7" s="46"/>
      <c r="FKT7" s="109"/>
      <c r="FKU7" s="109"/>
      <c r="FKV7" s="109"/>
      <c r="FLA7" s="46"/>
      <c r="FLB7" s="109"/>
      <c r="FLC7" s="109"/>
      <c r="FLD7" s="109"/>
      <c r="FLI7" s="46"/>
      <c r="FLJ7" s="109"/>
      <c r="FLK7" s="109"/>
      <c r="FLL7" s="109"/>
      <c r="FLQ7" s="46"/>
      <c r="FLR7" s="109"/>
      <c r="FLS7" s="109"/>
      <c r="FLT7" s="109"/>
      <c r="FLY7" s="46"/>
      <c r="FLZ7" s="109"/>
      <c r="FMA7" s="109"/>
      <c r="FMB7" s="109"/>
      <c r="FMG7" s="46"/>
      <c r="FMH7" s="109"/>
      <c r="FMI7" s="109"/>
      <c r="FMJ7" s="109"/>
      <c r="FMO7" s="46"/>
      <c r="FMP7" s="109"/>
      <c r="FMQ7" s="109"/>
      <c r="FMR7" s="109"/>
      <c r="FMW7" s="46"/>
      <c r="FMX7" s="109"/>
      <c r="FMY7" s="109"/>
      <c r="FMZ7" s="109"/>
      <c r="FNE7" s="46"/>
      <c r="FNF7" s="109"/>
      <c r="FNG7" s="109"/>
      <c r="FNH7" s="109"/>
      <c r="FNM7" s="46"/>
      <c r="FNN7" s="109"/>
      <c r="FNO7" s="109"/>
      <c r="FNP7" s="109"/>
      <c r="FNU7" s="46"/>
      <c r="FNV7" s="109"/>
      <c r="FNW7" s="109"/>
      <c r="FNX7" s="109"/>
      <c r="FOC7" s="46"/>
      <c r="FOD7" s="109"/>
      <c r="FOE7" s="109"/>
      <c r="FOF7" s="109"/>
      <c r="FOK7" s="46"/>
      <c r="FOL7" s="109"/>
      <c r="FOM7" s="109"/>
      <c r="FON7" s="109"/>
      <c r="FOS7" s="46"/>
      <c r="FOT7" s="109"/>
      <c r="FOU7" s="109"/>
      <c r="FOV7" s="109"/>
      <c r="FPA7" s="46"/>
      <c r="FPB7" s="109"/>
      <c r="FPC7" s="109"/>
      <c r="FPD7" s="109"/>
      <c r="FPI7" s="46"/>
      <c r="FPJ7" s="109"/>
      <c r="FPK7" s="109"/>
      <c r="FPL7" s="109"/>
      <c r="FPQ7" s="46"/>
      <c r="FPR7" s="109"/>
      <c r="FPS7" s="109"/>
      <c r="FPT7" s="109"/>
      <c r="FPY7" s="46"/>
      <c r="FPZ7" s="109"/>
      <c r="FQA7" s="109"/>
      <c r="FQB7" s="109"/>
      <c r="FQG7" s="46"/>
      <c r="FQH7" s="109"/>
      <c r="FQI7" s="109"/>
      <c r="FQJ7" s="109"/>
      <c r="FQO7" s="46"/>
      <c r="FQP7" s="109"/>
      <c r="FQQ7" s="109"/>
      <c r="FQR7" s="109"/>
      <c r="FQW7" s="46"/>
      <c r="FQX7" s="109"/>
      <c r="FQY7" s="109"/>
      <c r="FQZ7" s="109"/>
      <c r="FRE7" s="46"/>
      <c r="FRF7" s="109"/>
      <c r="FRG7" s="109"/>
      <c r="FRH7" s="109"/>
      <c r="FRM7" s="46"/>
      <c r="FRN7" s="109"/>
      <c r="FRO7" s="109"/>
      <c r="FRP7" s="109"/>
      <c r="FRU7" s="46"/>
      <c r="FRV7" s="109"/>
      <c r="FRW7" s="109"/>
      <c r="FRX7" s="109"/>
      <c r="FSC7" s="46"/>
      <c r="FSD7" s="109"/>
      <c r="FSE7" s="109"/>
      <c r="FSF7" s="109"/>
      <c r="FSK7" s="46"/>
      <c r="FSL7" s="109"/>
      <c r="FSM7" s="109"/>
      <c r="FSN7" s="109"/>
      <c r="FSS7" s="46"/>
      <c r="FST7" s="109"/>
      <c r="FSU7" s="109"/>
      <c r="FSV7" s="109"/>
      <c r="FTA7" s="46"/>
      <c r="FTB7" s="109"/>
      <c r="FTC7" s="109"/>
      <c r="FTD7" s="109"/>
      <c r="FTI7" s="46"/>
      <c r="FTJ7" s="109"/>
      <c r="FTK7" s="109"/>
      <c r="FTL7" s="109"/>
      <c r="FTQ7" s="46"/>
      <c r="FTR7" s="109"/>
      <c r="FTS7" s="109"/>
      <c r="FTT7" s="109"/>
      <c r="FTY7" s="46"/>
      <c r="FTZ7" s="109"/>
      <c r="FUA7" s="109"/>
      <c r="FUB7" s="109"/>
      <c r="FUG7" s="46"/>
      <c r="FUH7" s="109"/>
      <c r="FUI7" s="109"/>
      <c r="FUJ7" s="109"/>
      <c r="FUO7" s="46"/>
      <c r="FUP7" s="109"/>
      <c r="FUQ7" s="109"/>
      <c r="FUR7" s="109"/>
      <c r="FUW7" s="46"/>
      <c r="FUX7" s="109"/>
      <c r="FUY7" s="109"/>
      <c r="FUZ7" s="109"/>
      <c r="FVE7" s="46"/>
      <c r="FVF7" s="109"/>
      <c r="FVG7" s="109"/>
      <c r="FVH7" s="109"/>
      <c r="FVM7" s="46"/>
      <c r="FVN7" s="109"/>
      <c r="FVO7" s="109"/>
      <c r="FVP7" s="109"/>
      <c r="FVU7" s="46"/>
      <c r="FVV7" s="109"/>
      <c r="FVW7" s="109"/>
      <c r="FVX7" s="109"/>
      <c r="FWC7" s="46"/>
      <c r="FWD7" s="109"/>
      <c r="FWE7" s="109"/>
      <c r="FWF7" s="109"/>
      <c r="FWK7" s="46"/>
      <c r="FWL7" s="109"/>
      <c r="FWM7" s="109"/>
      <c r="FWN7" s="109"/>
      <c r="FWS7" s="46"/>
      <c r="FWT7" s="109"/>
      <c r="FWU7" s="109"/>
      <c r="FWV7" s="109"/>
      <c r="FXA7" s="46"/>
      <c r="FXB7" s="109"/>
      <c r="FXC7" s="109"/>
      <c r="FXD7" s="109"/>
      <c r="FXI7" s="46"/>
      <c r="FXJ7" s="109"/>
      <c r="FXK7" s="109"/>
      <c r="FXL7" s="109"/>
      <c r="FXQ7" s="46"/>
      <c r="FXR7" s="109"/>
      <c r="FXS7" s="109"/>
      <c r="FXT7" s="109"/>
      <c r="FXY7" s="46"/>
      <c r="FXZ7" s="109"/>
      <c r="FYA7" s="109"/>
      <c r="FYB7" s="109"/>
      <c r="FYG7" s="46"/>
      <c r="FYH7" s="109"/>
      <c r="FYI7" s="109"/>
      <c r="FYJ7" s="109"/>
      <c r="FYO7" s="46"/>
      <c r="FYP7" s="109"/>
      <c r="FYQ7" s="109"/>
      <c r="FYR7" s="109"/>
      <c r="FYW7" s="46"/>
      <c r="FYX7" s="109"/>
      <c r="FYY7" s="109"/>
      <c r="FYZ7" s="109"/>
      <c r="FZE7" s="46"/>
      <c r="FZF7" s="109"/>
      <c r="FZG7" s="109"/>
      <c r="FZH7" s="109"/>
      <c r="FZM7" s="46"/>
      <c r="FZN7" s="109"/>
      <c r="FZO7" s="109"/>
      <c r="FZP7" s="109"/>
      <c r="FZU7" s="46"/>
      <c r="FZV7" s="109"/>
      <c r="FZW7" s="109"/>
      <c r="FZX7" s="109"/>
      <c r="GAC7" s="46"/>
      <c r="GAD7" s="109"/>
      <c r="GAE7" s="109"/>
      <c r="GAF7" s="109"/>
      <c r="GAK7" s="46"/>
      <c r="GAL7" s="109"/>
      <c r="GAM7" s="109"/>
      <c r="GAN7" s="109"/>
      <c r="GAS7" s="46"/>
      <c r="GAT7" s="109"/>
      <c r="GAU7" s="109"/>
      <c r="GAV7" s="109"/>
      <c r="GBA7" s="46"/>
      <c r="GBB7" s="109"/>
      <c r="GBC7" s="109"/>
      <c r="GBD7" s="109"/>
      <c r="GBI7" s="46"/>
      <c r="GBJ7" s="109"/>
      <c r="GBK7" s="109"/>
      <c r="GBL7" s="109"/>
      <c r="GBQ7" s="46"/>
      <c r="GBR7" s="109"/>
      <c r="GBS7" s="109"/>
      <c r="GBT7" s="109"/>
      <c r="GBY7" s="46"/>
      <c r="GBZ7" s="109"/>
      <c r="GCA7" s="109"/>
      <c r="GCB7" s="109"/>
      <c r="GCG7" s="46"/>
      <c r="GCH7" s="109"/>
      <c r="GCI7" s="109"/>
      <c r="GCJ7" s="109"/>
      <c r="GCO7" s="46"/>
      <c r="GCP7" s="109"/>
      <c r="GCQ7" s="109"/>
      <c r="GCR7" s="109"/>
      <c r="GCW7" s="46"/>
      <c r="GCX7" s="109"/>
      <c r="GCY7" s="109"/>
      <c r="GCZ7" s="109"/>
      <c r="GDE7" s="46"/>
      <c r="GDF7" s="109"/>
      <c r="GDG7" s="109"/>
      <c r="GDH7" s="109"/>
      <c r="GDM7" s="46"/>
      <c r="GDN7" s="109"/>
      <c r="GDO7" s="109"/>
      <c r="GDP7" s="109"/>
      <c r="GDU7" s="46"/>
      <c r="GDV7" s="109"/>
      <c r="GDW7" s="109"/>
      <c r="GDX7" s="109"/>
      <c r="GEC7" s="46"/>
      <c r="GED7" s="109"/>
      <c r="GEE7" s="109"/>
      <c r="GEF7" s="109"/>
      <c r="GEK7" s="46"/>
      <c r="GEL7" s="109"/>
      <c r="GEM7" s="109"/>
      <c r="GEN7" s="109"/>
      <c r="GES7" s="46"/>
      <c r="GET7" s="109"/>
      <c r="GEU7" s="109"/>
      <c r="GEV7" s="109"/>
      <c r="GFA7" s="46"/>
      <c r="GFB7" s="109"/>
      <c r="GFC7" s="109"/>
      <c r="GFD7" s="109"/>
      <c r="GFI7" s="46"/>
      <c r="GFJ7" s="109"/>
      <c r="GFK7" s="109"/>
      <c r="GFL7" s="109"/>
      <c r="GFQ7" s="46"/>
      <c r="GFR7" s="109"/>
      <c r="GFS7" s="109"/>
      <c r="GFT7" s="109"/>
      <c r="GFY7" s="46"/>
      <c r="GFZ7" s="109"/>
      <c r="GGA7" s="109"/>
      <c r="GGB7" s="109"/>
      <c r="GGG7" s="46"/>
      <c r="GGH7" s="109"/>
      <c r="GGI7" s="109"/>
      <c r="GGJ7" s="109"/>
      <c r="GGO7" s="46"/>
      <c r="GGP7" s="109"/>
      <c r="GGQ7" s="109"/>
      <c r="GGR7" s="109"/>
      <c r="GGW7" s="46"/>
      <c r="GGX7" s="109"/>
      <c r="GGY7" s="109"/>
      <c r="GGZ7" s="109"/>
      <c r="GHE7" s="46"/>
      <c r="GHF7" s="109"/>
      <c r="GHG7" s="109"/>
      <c r="GHH7" s="109"/>
      <c r="GHM7" s="46"/>
      <c r="GHN7" s="109"/>
      <c r="GHO7" s="109"/>
      <c r="GHP7" s="109"/>
      <c r="GHU7" s="46"/>
      <c r="GHV7" s="109"/>
      <c r="GHW7" s="109"/>
      <c r="GHX7" s="109"/>
      <c r="GIC7" s="46"/>
      <c r="GID7" s="109"/>
      <c r="GIE7" s="109"/>
      <c r="GIF7" s="109"/>
      <c r="GIK7" s="46"/>
      <c r="GIL7" s="109"/>
      <c r="GIM7" s="109"/>
      <c r="GIN7" s="109"/>
      <c r="GIS7" s="46"/>
      <c r="GIT7" s="109"/>
      <c r="GIU7" s="109"/>
      <c r="GIV7" s="109"/>
      <c r="GJA7" s="46"/>
      <c r="GJB7" s="109"/>
      <c r="GJC7" s="109"/>
      <c r="GJD7" s="109"/>
      <c r="GJI7" s="46"/>
      <c r="GJJ7" s="109"/>
      <c r="GJK7" s="109"/>
      <c r="GJL7" s="109"/>
      <c r="GJQ7" s="46"/>
      <c r="GJR7" s="109"/>
      <c r="GJS7" s="109"/>
      <c r="GJT7" s="109"/>
      <c r="GJY7" s="46"/>
      <c r="GJZ7" s="109"/>
      <c r="GKA7" s="109"/>
      <c r="GKB7" s="109"/>
      <c r="GKG7" s="46"/>
      <c r="GKH7" s="109"/>
      <c r="GKI7" s="109"/>
      <c r="GKJ7" s="109"/>
      <c r="GKO7" s="46"/>
      <c r="GKP7" s="109"/>
      <c r="GKQ7" s="109"/>
      <c r="GKR7" s="109"/>
      <c r="GKW7" s="46"/>
      <c r="GKX7" s="109"/>
      <c r="GKY7" s="109"/>
      <c r="GKZ7" s="109"/>
      <c r="GLE7" s="46"/>
      <c r="GLF7" s="109"/>
      <c r="GLG7" s="109"/>
      <c r="GLH7" s="109"/>
      <c r="GLM7" s="46"/>
      <c r="GLN7" s="109"/>
      <c r="GLO7" s="109"/>
      <c r="GLP7" s="109"/>
      <c r="GLU7" s="46"/>
      <c r="GLV7" s="109"/>
      <c r="GLW7" s="109"/>
      <c r="GLX7" s="109"/>
      <c r="GMC7" s="46"/>
      <c r="GMD7" s="109"/>
      <c r="GME7" s="109"/>
      <c r="GMF7" s="109"/>
      <c r="GMK7" s="46"/>
      <c r="GML7" s="109"/>
      <c r="GMM7" s="109"/>
      <c r="GMN7" s="109"/>
      <c r="GMS7" s="46"/>
      <c r="GMT7" s="109"/>
      <c r="GMU7" s="109"/>
      <c r="GMV7" s="109"/>
      <c r="GNA7" s="46"/>
      <c r="GNB7" s="109"/>
      <c r="GNC7" s="109"/>
      <c r="GND7" s="109"/>
      <c r="GNI7" s="46"/>
      <c r="GNJ7" s="109"/>
      <c r="GNK7" s="109"/>
      <c r="GNL7" s="109"/>
      <c r="GNQ7" s="46"/>
      <c r="GNR7" s="109"/>
      <c r="GNS7" s="109"/>
      <c r="GNT7" s="109"/>
      <c r="GNY7" s="46"/>
      <c r="GNZ7" s="109"/>
      <c r="GOA7" s="109"/>
      <c r="GOB7" s="109"/>
      <c r="GOG7" s="46"/>
      <c r="GOH7" s="109"/>
      <c r="GOI7" s="109"/>
      <c r="GOJ7" s="109"/>
      <c r="GOO7" s="46"/>
      <c r="GOP7" s="109"/>
      <c r="GOQ7" s="109"/>
      <c r="GOR7" s="109"/>
      <c r="GOW7" s="46"/>
      <c r="GOX7" s="109"/>
      <c r="GOY7" s="109"/>
      <c r="GOZ7" s="109"/>
      <c r="GPE7" s="46"/>
      <c r="GPF7" s="109"/>
      <c r="GPG7" s="109"/>
      <c r="GPH7" s="109"/>
      <c r="GPM7" s="46"/>
      <c r="GPN7" s="109"/>
      <c r="GPO7" s="109"/>
      <c r="GPP7" s="109"/>
      <c r="GPU7" s="46"/>
      <c r="GPV7" s="109"/>
      <c r="GPW7" s="109"/>
      <c r="GPX7" s="109"/>
      <c r="GQC7" s="46"/>
      <c r="GQD7" s="109"/>
      <c r="GQE7" s="109"/>
      <c r="GQF7" s="109"/>
      <c r="GQK7" s="46"/>
      <c r="GQL7" s="109"/>
      <c r="GQM7" s="109"/>
      <c r="GQN7" s="109"/>
      <c r="GQS7" s="46"/>
      <c r="GQT7" s="109"/>
      <c r="GQU7" s="109"/>
      <c r="GQV7" s="109"/>
      <c r="GRA7" s="46"/>
      <c r="GRB7" s="109"/>
      <c r="GRC7" s="109"/>
      <c r="GRD7" s="109"/>
      <c r="GRI7" s="46"/>
      <c r="GRJ7" s="109"/>
      <c r="GRK7" s="109"/>
      <c r="GRL7" s="109"/>
      <c r="GRQ7" s="46"/>
      <c r="GRR7" s="109"/>
      <c r="GRS7" s="109"/>
      <c r="GRT7" s="109"/>
      <c r="GRY7" s="46"/>
      <c r="GRZ7" s="109"/>
      <c r="GSA7" s="109"/>
      <c r="GSB7" s="109"/>
      <c r="GSG7" s="46"/>
      <c r="GSH7" s="109"/>
      <c r="GSI7" s="109"/>
      <c r="GSJ7" s="109"/>
      <c r="GSO7" s="46"/>
      <c r="GSP7" s="109"/>
      <c r="GSQ7" s="109"/>
      <c r="GSR7" s="109"/>
      <c r="GSW7" s="46"/>
      <c r="GSX7" s="109"/>
      <c r="GSY7" s="109"/>
      <c r="GSZ7" s="109"/>
      <c r="GTE7" s="46"/>
      <c r="GTF7" s="109"/>
      <c r="GTG7" s="109"/>
      <c r="GTH7" s="109"/>
      <c r="GTM7" s="46"/>
      <c r="GTN7" s="109"/>
      <c r="GTO7" s="109"/>
      <c r="GTP7" s="109"/>
      <c r="GTU7" s="46"/>
      <c r="GTV7" s="109"/>
      <c r="GTW7" s="109"/>
      <c r="GTX7" s="109"/>
      <c r="GUC7" s="46"/>
      <c r="GUD7" s="109"/>
      <c r="GUE7" s="109"/>
      <c r="GUF7" s="109"/>
      <c r="GUK7" s="46"/>
      <c r="GUL7" s="109"/>
      <c r="GUM7" s="109"/>
      <c r="GUN7" s="109"/>
      <c r="GUS7" s="46"/>
      <c r="GUT7" s="109"/>
      <c r="GUU7" s="109"/>
      <c r="GUV7" s="109"/>
      <c r="GVA7" s="46"/>
      <c r="GVB7" s="109"/>
      <c r="GVC7" s="109"/>
      <c r="GVD7" s="109"/>
      <c r="GVI7" s="46"/>
      <c r="GVJ7" s="109"/>
      <c r="GVK7" s="109"/>
      <c r="GVL7" s="109"/>
      <c r="GVQ7" s="46"/>
      <c r="GVR7" s="109"/>
      <c r="GVS7" s="109"/>
      <c r="GVT7" s="109"/>
      <c r="GVY7" s="46"/>
      <c r="GVZ7" s="109"/>
      <c r="GWA7" s="109"/>
      <c r="GWB7" s="109"/>
      <c r="GWG7" s="46"/>
      <c r="GWH7" s="109"/>
      <c r="GWI7" s="109"/>
      <c r="GWJ7" s="109"/>
      <c r="GWO7" s="46"/>
      <c r="GWP7" s="109"/>
      <c r="GWQ7" s="109"/>
      <c r="GWR7" s="109"/>
      <c r="GWW7" s="46"/>
      <c r="GWX7" s="109"/>
      <c r="GWY7" s="109"/>
      <c r="GWZ7" s="109"/>
      <c r="GXE7" s="46"/>
      <c r="GXF7" s="109"/>
      <c r="GXG7" s="109"/>
      <c r="GXH7" s="109"/>
      <c r="GXM7" s="46"/>
      <c r="GXN7" s="109"/>
      <c r="GXO7" s="109"/>
      <c r="GXP7" s="109"/>
      <c r="GXU7" s="46"/>
      <c r="GXV7" s="109"/>
      <c r="GXW7" s="109"/>
      <c r="GXX7" s="109"/>
      <c r="GYC7" s="46"/>
      <c r="GYD7" s="109"/>
      <c r="GYE7" s="109"/>
      <c r="GYF7" s="109"/>
      <c r="GYK7" s="46"/>
      <c r="GYL7" s="109"/>
      <c r="GYM7" s="109"/>
      <c r="GYN7" s="109"/>
      <c r="GYS7" s="46"/>
      <c r="GYT7" s="109"/>
      <c r="GYU7" s="109"/>
      <c r="GYV7" s="109"/>
      <c r="GZA7" s="46"/>
      <c r="GZB7" s="109"/>
      <c r="GZC7" s="109"/>
      <c r="GZD7" s="109"/>
      <c r="GZI7" s="46"/>
      <c r="GZJ7" s="109"/>
      <c r="GZK7" s="109"/>
      <c r="GZL7" s="109"/>
      <c r="GZQ7" s="46"/>
      <c r="GZR7" s="109"/>
      <c r="GZS7" s="109"/>
      <c r="GZT7" s="109"/>
      <c r="GZY7" s="46"/>
      <c r="GZZ7" s="109"/>
      <c r="HAA7" s="109"/>
      <c r="HAB7" s="109"/>
      <c r="HAG7" s="46"/>
      <c r="HAH7" s="109"/>
      <c r="HAI7" s="109"/>
      <c r="HAJ7" s="109"/>
      <c r="HAO7" s="46"/>
      <c r="HAP7" s="109"/>
      <c r="HAQ7" s="109"/>
      <c r="HAR7" s="109"/>
      <c r="HAW7" s="46"/>
      <c r="HAX7" s="109"/>
      <c r="HAY7" s="109"/>
      <c r="HAZ7" s="109"/>
      <c r="HBE7" s="46"/>
      <c r="HBF7" s="109"/>
      <c r="HBG7" s="109"/>
      <c r="HBH7" s="109"/>
      <c r="HBM7" s="46"/>
      <c r="HBN7" s="109"/>
      <c r="HBO7" s="109"/>
      <c r="HBP7" s="109"/>
      <c r="HBU7" s="46"/>
      <c r="HBV7" s="109"/>
      <c r="HBW7" s="109"/>
      <c r="HBX7" s="109"/>
      <c r="HCC7" s="46"/>
      <c r="HCD7" s="109"/>
      <c r="HCE7" s="109"/>
      <c r="HCF7" s="109"/>
      <c r="HCK7" s="46"/>
      <c r="HCL7" s="109"/>
      <c r="HCM7" s="109"/>
      <c r="HCN7" s="109"/>
      <c r="HCS7" s="46"/>
      <c r="HCT7" s="109"/>
      <c r="HCU7" s="109"/>
      <c r="HCV7" s="109"/>
      <c r="HDA7" s="46"/>
      <c r="HDB7" s="109"/>
      <c r="HDC7" s="109"/>
      <c r="HDD7" s="109"/>
      <c r="HDI7" s="46"/>
      <c r="HDJ7" s="109"/>
      <c r="HDK7" s="109"/>
      <c r="HDL7" s="109"/>
      <c r="HDQ7" s="46"/>
      <c r="HDR7" s="109"/>
      <c r="HDS7" s="109"/>
      <c r="HDT7" s="109"/>
      <c r="HDY7" s="46"/>
      <c r="HDZ7" s="109"/>
      <c r="HEA7" s="109"/>
      <c r="HEB7" s="109"/>
      <c r="HEG7" s="46"/>
      <c r="HEH7" s="109"/>
      <c r="HEI7" s="109"/>
      <c r="HEJ7" s="109"/>
      <c r="HEO7" s="46"/>
      <c r="HEP7" s="109"/>
      <c r="HEQ7" s="109"/>
      <c r="HER7" s="109"/>
      <c r="HEW7" s="46"/>
      <c r="HEX7" s="109"/>
      <c r="HEY7" s="109"/>
      <c r="HEZ7" s="109"/>
      <c r="HFE7" s="46"/>
      <c r="HFF7" s="109"/>
      <c r="HFG7" s="109"/>
      <c r="HFH7" s="109"/>
      <c r="HFM7" s="46"/>
      <c r="HFN7" s="109"/>
      <c r="HFO7" s="109"/>
      <c r="HFP7" s="109"/>
      <c r="HFU7" s="46"/>
      <c r="HFV7" s="109"/>
      <c r="HFW7" s="109"/>
      <c r="HFX7" s="109"/>
      <c r="HGC7" s="46"/>
      <c r="HGD7" s="109"/>
      <c r="HGE7" s="109"/>
      <c r="HGF7" s="109"/>
      <c r="HGK7" s="46"/>
      <c r="HGL7" s="109"/>
      <c r="HGM7" s="109"/>
      <c r="HGN7" s="109"/>
      <c r="HGS7" s="46"/>
      <c r="HGT7" s="109"/>
      <c r="HGU7" s="109"/>
      <c r="HGV7" s="109"/>
      <c r="HHA7" s="46"/>
      <c r="HHB7" s="109"/>
      <c r="HHC7" s="109"/>
      <c r="HHD7" s="109"/>
      <c r="HHI7" s="46"/>
      <c r="HHJ7" s="109"/>
      <c r="HHK7" s="109"/>
      <c r="HHL7" s="109"/>
      <c r="HHQ7" s="46"/>
      <c r="HHR7" s="109"/>
      <c r="HHS7" s="109"/>
      <c r="HHT7" s="109"/>
      <c r="HHY7" s="46"/>
      <c r="HHZ7" s="109"/>
      <c r="HIA7" s="109"/>
      <c r="HIB7" s="109"/>
      <c r="HIG7" s="46"/>
      <c r="HIH7" s="109"/>
      <c r="HII7" s="109"/>
      <c r="HIJ7" s="109"/>
      <c r="HIO7" s="46"/>
      <c r="HIP7" s="109"/>
      <c r="HIQ7" s="109"/>
      <c r="HIR7" s="109"/>
      <c r="HIW7" s="46"/>
      <c r="HIX7" s="109"/>
      <c r="HIY7" s="109"/>
      <c r="HIZ7" s="109"/>
      <c r="HJE7" s="46"/>
      <c r="HJF7" s="109"/>
      <c r="HJG7" s="109"/>
      <c r="HJH7" s="109"/>
      <c r="HJM7" s="46"/>
      <c r="HJN7" s="109"/>
      <c r="HJO7" s="109"/>
      <c r="HJP7" s="109"/>
      <c r="HJU7" s="46"/>
      <c r="HJV7" s="109"/>
      <c r="HJW7" s="109"/>
      <c r="HJX7" s="109"/>
      <c r="HKC7" s="46"/>
      <c r="HKD7" s="109"/>
      <c r="HKE7" s="109"/>
      <c r="HKF7" s="109"/>
      <c r="HKK7" s="46"/>
      <c r="HKL7" s="109"/>
      <c r="HKM7" s="109"/>
      <c r="HKN7" s="109"/>
      <c r="HKS7" s="46"/>
      <c r="HKT7" s="109"/>
      <c r="HKU7" s="109"/>
      <c r="HKV7" s="109"/>
      <c r="HLA7" s="46"/>
      <c r="HLB7" s="109"/>
      <c r="HLC7" s="109"/>
      <c r="HLD7" s="109"/>
      <c r="HLI7" s="46"/>
      <c r="HLJ7" s="109"/>
      <c r="HLK7" s="109"/>
      <c r="HLL7" s="109"/>
      <c r="HLQ7" s="46"/>
      <c r="HLR7" s="109"/>
      <c r="HLS7" s="109"/>
      <c r="HLT7" s="109"/>
      <c r="HLY7" s="46"/>
      <c r="HLZ7" s="109"/>
      <c r="HMA7" s="109"/>
      <c r="HMB7" s="109"/>
      <c r="HMG7" s="46"/>
      <c r="HMH7" s="109"/>
      <c r="HMI7" s="109"/>
      <c r="HMJ7" s="109"/>
      <c r="HMO7" s="46"/>
      <c r="HMP7" s="109"/>
      <c r="HMQ7" s="109"/>
      <c r="HMR7" s="109"/>
      <c r="HMW7" s="46"/>
      <c r="HMX7" s="109"/>
      <c r="HMY7" s="109"/>
      <c r="HMZ7" s="109"/>
      <c r="HNE7" s="46"/>
      <c r="HNF7" s="109"/>
      <c r="HNG7" s="109"/>
      <c r="HNH7" s="109"/>
      <c r="HNM7" s="46"/>
      <c r="HNN7" s="109"/>
      <c r="HNO7" s="109"/>
      <c r="HNP7" s="109"/>
      <c r="HNU7" s="46"/>
      <c r="HNV7" s="109"/>
      <c r="HNW7" s="109"/>
      <c r="HNX7" s="109"/>
      <c r="HOC7" s="46"/>
      <c r="HOD7" s="109"/>
      <c r="HOE7" s="109"/>
      <c r="HOF7" s="109"/>
      <c r="HOK7" s="46"/>
      <c r="HOL7" s="109"/>
      <c r="HOM7" s="109"/>
      <c r="HON7" s="109"/>
      <c r="HOS7" s="46"/>
      <c r="HOT7" s="109"/>
      <c r="HOU7" s="109"/>
      <c r="HOV7" s="109"/>
      <c r="HPA7" s="46"/>
      <c r="HPB7" s="109"/>
      <c r="HPC7" s="109"/>
      <c r="HPD7" s="109"/>
      <c r="HPI7" s="46"/>
      <c r="HPJ7" s="109"/>
      <c r="HPK7" s="109"/>
      <c r="HPL7" s="109"/>
      <c r="HPQ7" s="46"/>
      <c r="HPR7" s="109"/>
      <c r="HPS7" s="109"/>
      <c r="HPT7" s="109"/>
      <c r="HPY7" s="46"/>
      <c r="HPZ7" s="109"/>
      <c r="HQA7" s="109"/>
      <c r="HQB7" s="109"/>
      <c r="HQG7" s="46"/>
      <c r="HQH7" s="109"/>
      <c r="HQI7" s="109"/>
      <c r="HQJ7" s="109"/>
      <c r="HQO7" s="46"/>
      <c r="HQP7" s="109"/>
      <c r="HQQ7" s="109"/>
      <c r="HQR7" s="109"/>
      <c r="HQW7" s="46"/>
      <c r="HQX7" s="109"/>
      <c r="HQY7" s="109"/>
      <c r="HQZ7" s="109"/>
      <c r="HRE7" s="46"/>
      <c r="HRF7" s="109"/>
      <c r="HRG7" s="109"/>
      <c r="HRH7" s="109"/>
      <c r="HRM7" s="46"/>
      <c r="HRN7" s="109"/>
      <c r="HRO7" s="109"/>
      <c r="HRP7" s="109"/>
      <c r="HRU7" s="46"/>
      <c r="HRV7" s="109"/>
      <c r="HRW7" s="109"/>
      <c r="HRX7" s="109"/>
      <c r="HSC7" s="46"/>
      <c r="HSD7" s="109"/>
      <c r="HSE7" s="109"/>
      <c r="HSF7" s="109"/>
      <c r="HSK7" s="46"/>
      <c r="HSL7" s="109"/>
      <c r="HSM7" s="109"/>
      <c r="HSN7" s="109"/>
      <c r="HSS7" s="46"/>
      <c r="HST7" s="109"/>
      <c r="HSU7" s="109"/>
      <c r="HSV7" s="109"/>
      <c r="HTA7" s="46"/>
      <c r="HTB7" s="109"/>
      <c r="HTC7" s="109"/>
      <c r="HTD7" s="109"/>
      <c r="HTI7" s="46"/>
      <c r="HTJ7" s="109"/>
      <c r="HTK7" s="109"/>
      <c r="HTL7" s="109"/>
      <c r="HTQ7" s="46"/>
      <c r="HTR7" s="109"/>
      <c r="HTS7" s="109"/>
      <c r="HTT7" s="109"/>
      <c r="HTY7" s="46"/>
      <c r="HTZ7" s="109"/>
      <c r="HUA7" s="109"/>
      <c r="HUB7" s="109"/>
      <c r="HUG7" s="46"/>
      <c r="HUH7" s="109"/>
      <c r="HUI7" s="109"/>
      <c r="HUJ7" s="109"/>
      <c r="HUO7" s="46"/>
      <c r="HUP7" s="109"/>
      <c r="HUQ7" s="109"/>
      <c r="HUR7" s="109"/>
      <c r="HUW7" s="46"/>
      <c r="HUX7" s="109"/>
      <c r="HUY7" s="109"/>
      <c r="HUZ7" s="109"/>
      <c r="HVE7" s="46"/>
      <c r="HVF7" s="109"/>
      <c r="HVG7" s="109"/>
      <c r="HVH7" s="109"/>
      <c r="HVM7" s="46"/>
      <c r="HVN7" s="109"/>
      <c r="HVO7" s="109"/>
      <c r="HVP7" s="109"/>
      <c r="HVU7" s="46"/>
      <c r="HVV7" s="109"/>
      <c r="HVW7" s="109"/>
      <c r="HVX7" s="109"/>
      <c r="HWC7" s="46"/>
      <c r="HWD7" s="109"/>
      <c r="HWE7" s="109"/>
      <c r="HWF7" s="109"/>
      <c r="HWK7" s="46"/>
      <c r="HWL7" s="109"/>
      <c r="HWM7" s="109"/>
      <c r="HWN7" s="109"/>
      <c r="HWS7" s="46"/>
      <c r="HWT7" s="109"/>
      <c r="HWU7" s="109"/>
      <c r="HWV7" s="109"/>
      <c r="HXA7" s="46"/>
      <c r="HXB7" s="109"/>
      <c r="HXC7" s="109"/>
      <c r="HXD7" s="109"/>
      <c r="HXI7" s="46"/>
      <c r="HXJ7" s="109"/>
      <c r="HXK7" s="109"/>
      <c r="HXL7" s="109"/>
      <c r="HXQ7" s="46"/>
      <c r="HXR7" s="109"/>
      <c r="HXS7" s="109"/>
      <c r="HXT7" s="109"/>
      <c r="HXY7" s="46"/>
      <c r="HXZ7" s="109"/>
      <c r="HYA7" s="109"/>
      <c r="HYB7" s="109"/>
      <c r="HYG7" s="46"/>
      <c r="HYH7" s="109"/>
      <c r="HYI7" s="109"/>
      <c r="HYJ7" s="109"/>
      <c r="HYO7" s="46"/>
      <c r="HYP7" s="109"/>
      <c r="HYQ7" s="109"/>
      <c r="HYR7" s="109"/>
      <c r="HYW7" s="46"/>
      <c r="HYX7" s="109"/>
      <c r="HYY7" s="109"/>
      <c r="HYZ7" s="109"/>
      <c r="HZE7" s="46"/>
      <c r="HZF7" s="109"/>
      <c r="HZG7" s="109"/>
      <c r="HZH7" s="109"/>
      <c r="HZM7" s="46"/>
      <c r="HZN7" s="109"/>
      <c r="HZO7" s="109"/>
      <c r="HZP7" s="109"/>
      <c r="HZU7" s="46"/>
      <c r="HZV7" s="109"/>
      <c r="HZW7" s="109"/>
      <c r="HZX7" s="109"/>
      <c r="IAC7" s="46"/>
      <c r="IAD7" s="109"/>
      <c r="IAE7" s="109"/>
      <c r="IAF7" s="109"/>
      <c r="IAK7" s="46"/>
      <c r="IAL7" s="109"/>
      <c r="IAM7" s="109"/>
      <c r="IAN7" s="109"/>
      <c r="IAS7" s="46"/>
      <c r="IAT7" s="109"/>
      <c r="IAU7" s="109"/>
      <c r="IAV7" s="109"/>
      <c r="IBA7" s="46"/>
      <c r="IBB7" s="109"/>
      <c r="IBC7" s="109"/>
      <c r="IBD7" s="109"/>
      <c r="IBI7" s="46"/>
      <c r="IBJ7" s="109"/>
      <c r="IBK7" s="109"/>
      <c r="IBL7" s="109"/>
      <c r="IBQ7" s="46"/>
      <c r="IBR7" s="109"/>
      <c r="IBS7" s="109"/>
      <c r="IBT7" s="109"/>
      <c r="IBY7" s="46"/>
      <c r="IBZ7" s="109"/>
      <c r="ICA7" s="109"/>
      <c r="ICB7" s="109"/>
      <c r="ICG7" s="46"/>
      <c r="ICH7" s="109"/>
      <c r="ICI7" s="109"/>
      <c r="ICJ7" s="109"/>
      <c r="ICO7" s="46"/>
      <c r="ICP7" s="109"/>
      <c r="ICQ7" s="109"/>
      <c r="ICR7" s="109"/>
      <c r="ICW7" s="46"/>
      <c r="ICX7" s="109"/>
      <c r="ICY7" s="109"/>
      <c r="ICZ7" s="109"/>
      <c r="IDE7" s="46"/>
      <c r="IDF7" s="109"/>
      <c r="IDG7" s="109"/>
      <c r="IDH7" s="109"/>
      <c r="IDM7" s="46"/>
      <c r="IDN7" s="109"/>
      <c r="IDO7" s="109"/>
      <c r="IDP7" s="109"/>
      <c r="IDU7" s="46"/>
      <c r="IDV7" s="109"/>
      <c r="IDW7" s="109"/>
      <c r="IDX7" s="109"/>
      <c r="IEC7" s="46"/>
      <c r="IED7" s="109"/>
      <c r="IEE7" s="109"/>
      <c r="IEF7" s="109"/>
      <c r="IEK7" s="46"/>
      <c r="IEL7" s="109"/>
      <c r="IEM7" s="109"/>
      <c r="IEN7" s="109"/>
      <c r="IES7" s="46"/>
      <c r="IET7" s="109"/>
      <c r="IEU7" s="109"/>
      <c r="IEV7" s="109"/>
      <c r="IFA7" s="46"/>
      <c r="IFB7" s="109"/>
      <c r="IFC7" s="109"/>
      <c r="IFD7" s="109"/>
      <c r="IFI7" s="46"/>
      <c r="IFJ7" s="109"/>
      <c r="IFK7" s="109"/>
      <c r="IFL7" s="109"/>
      <c r="IFQ7" s="46"/>
      <c r="IFR7" s="109"/>
      <c r="IFS7" s="109"/>
      <c r="IFT7" s="109"/>
      <c r="IFY7" s="46"/>
      <c r="IFZ7" s="109"/>
      <c r="IGA7" s="109"/>
      <c r="IGB7" s="109"/>
      <c r="IGG7" s="46"/>
      <c r="IGH7" s="109"/>
      <c r="IGI7" s="109"/>
      <c r="IGJ7" s="109"/>
      <c r="IGO7" s="46"/>
      <c r="IGP7" s="109"/>
      <c r="IGQ7" s="109"/>
      <c r="IGR7" s="109"/>
      <c r="IGW7" s="46"/>
      <c r="IGX7" s="109"/>
      <c r="IGY7" s="109"/>
      <c r="IGZ7" s="109"/>
      <c r="IHE7" s="46"/>
      <c r="IHF7" s="109"/>
      <c r="IHG7" s="109"/>
      <c r="IHH7" s="109"/>
      <c r="IHM7" s="46"/>
      <c r="IHN7" s="109"/>
      <c r="IHO7" s="109"/>
      <c r="IHP7" s="109"/>
      <c r="IHU7" s="46"/>
      <c r="IHV7" s="109"/>
      <c r="IHW7" s="109"/>
      <c r="IHX7" s="109"/>
      <c r="IIC7" s="46"/>
      <c r="IID7" s="109"/>
      <c r="IIE7" s="109"/>
      <c r="IIF7" s="109"/>
      <c r="IIK7" s="46"/>
      <c r="IIL7" s="109"/>
      <c r="IIM7" s="109"/>
      <c r="IIN7" s="109"/>
      <c r="IIS7" s="46"/>
      <c r="IIT7" s="109"/>
      <c r="IIU7" s="109"/>
      <c r="IIV7" s="109"/>
      <c r="IJA7" s="46"/>
      <c r="IJB7" s="109"/>
      <c r="IJC7" s="109"/>
      <c r="IJD7" s="109"/>
      <c r="IJI7" s="46"/>
      <c r="IJJ7" s="109"/>
      <c r="IJK7" s="109"/>
      <c r="IJL7" s="109"/>
      <c r="IJQ7" s="46"/>
      <c r="IJR7" s="109"/>
      <c r="IJS7" s="109"/>
      <c r="IJT7" s="109"/>
      <c r="IJY7" s="46"/>
      <c r="IJZ7" s="109"/>
      <c r="IKA7" s="109"/>
      <c r="IKB7" s="109"/>
      <c r="IKG7" s="46"/>
      <c r="IKH7" s="109"/>
      <c r="IKI7" s="109"/>
      <c r="IKJ7" s="109"/>
      <c r="IKO7" s="46"/>
      <c r="IKP7" s="109"/>
      <c r="IKQ7" s="109"/>
      <c r="IKR7" s="109"/>
      <c r="IKW7" s="46"/>
      <c r="IKX7" s="109"/>
      <c r="IKY7" s="109"/>
      <c r="IKZ7" s="109"/>
      <c r="ILE7" s="46"/>
      <c r="ILF7" s="109"/>
      <c r="ILG7" s="109"/>
      <c r="ILH7" s="109"/>
      <c r="ILM7" s="46"/>
      <c r="ILN7" s="109"/>
      <c r="ILO7" s="109"/>
      <c r="ILP7" s="109"/>
      <c r="ILU7" s="46"/>
      <c r="ILV7" s="109"/>
      <c r="ILW7" s="109"/>
      <c r="ILX7" s="109"/>
      <c r="IMC7" s="46"/>
      <c r="IMD7" s="109"/>
      <c r="IME7" s="109"/>
      <c r="IMF7" s="109"/>
      <c r="IMK7" s="46"/>
      <c r="IML7" s="109"/>
      <c r="IMM7" s="109"/>
      <c r="IMN7" s="109"/>
      <c r="IMS7" s="46"/>
      <c r="IMT7" s="109"/>
      <c r="IMU7" s="109"/>
      <c r="IMV7" s="109"/>
      <c r="INA7" s="46"/>
      <c r="INB7" s="109"/>
      <c r="INC7" s="109"/>
      <c r="IND7" s="109"/>
      <c r="INI7" s="46"/>
      <c r="INJ7" s="109"/>
      <c r="INK7" s="109"/>
      <c r="INL7" s="109"/>
      <c r="INQ7" s="46"/>
      <c r="INR7" s="109"/>
      <c r="INS7" s="109"/>
      <c r="INT7" s="109"/>
      <c r="INY7" s="46"/>
      <c r="INZ7" s="109"/>
      <c r="IOA7" s="109"/>
      <c r="IOB7" s="109"/>
      <c r="IOG7" s="46"/>
      <c r="IOH7" s="109"/>
      <c r="IOI7" s="109"/>
      <c r="IOJ7" s="109"/>
      <c r="IOO7" s="46"/>
      <c r="IOP7" s="109"/>
      <c r="IOQ7" s="109"/>
      <c r="IOR7" s="109"/>
      <c r="IOW7" s="46"/>
      <c r="IOX7" s="109"/>
      <c r="IOY7" s="109"/>
      <c r="IOZ7" s="109"/>
      <c r="IPE7" s="46"/>
      <c r="IPF7" s="109"/>
      <c r="IPG7" s="109"/>
      <c r="IPH7" s="109"/>
      <c r="IPM7" s="46"/>
      <c r="IPN7" s="109"/>
      <c r="IPO7" s="109"/>
      <c r="IPP7" s="109"/>
      <c r="IPU7" s="46"/>
      <c r="IPV7" s="109"/>
      <c r="IPW7" s="109"/>
      <c r="IPX7" s="109"/>
      <c r="IQC7" s="46"/>
      <c r="IQD7" s="109"/>
      <c r="IQE7" s="109"/>
      <c r="IQF7" s="109"/>
      <c r="IQK7" s="46"/>
      <c r="IQL7" s="109"/>
      <c r="IQM7" s="109"/>
      <c r="IQN7" s="109"/>
      <c r="IQS7" s="46"/>
      <c r="IQT7" s="109"/>
      <c r="IQU7" s="109"/>
      <c r="IQV7" s="109"/>
      <c r="IRA7" s="46"/>
      <c r="IRB7" s="109"/>
      <c r="IRC7" s="109"/>
      <c r="IRD7" s="109"/>
      <c r="IRI7" s="46"/>
      <c r="IRJ7" s="109"/>
      <c r="IRK7" s="109"/>
      <c r="IRL7" s="109"/>
      <c r="IRQ7" s="46"/>
      <c r="IRR7" s="109"/>
      <c r="IRS7" s="109"/>
      <c r="IRT7" s="109"/>
      <c r="IRY7" s="46"/>
      <c r="IRZ7" s="109"/>
      <c r="ISA7" s="109"/>
      <c r="ISB7" s="109"/>
      <c r="ISG7" s="46"/>
      <c r="ISH7" s="109"/>
      <c r="ISI7" s="109"/>
      <c r="ISJ7" s="109"/>
      <c r="ISO7" s="46"/>
      <c r="ISP7" s="109"/>
      <c r="ISQ7" s="109"/>
      <c r="ISR7" s="109"/>
      <c r="ISW7" s="46"/>
      <c r="ISX7" s="109"/>
      <c r="ISY7" s="109"/>
      <c r="ISZ7" s="109"/>
      <c r="ITE7" s="46"/>
      <c r="ITF7" s="109"/>
      <c r="ITG7" s="109"/>
      <c r="ITH7" s="109"/>
      <c r="ITM7" s="46"/>
      <c r="ITN7" s="109"/>
      <c r="ITO7" s="109"/>
      <c r="ITP7" s="109"/>
      <c r="ITU7" s="46"/>
      <c r="ITV7" s="109"/>
      <c r="ITW7" s="109"/>
      <c r="ITX7" s="109"/>
      <c r="IUC7" s="46"/>
      <c r="IUD7" s="109"/>
      <c r="IUE7" s="109"/>
      <c r="IUF7" s="109"/>
      <c r="IUK7" s="46"/>
      <c r="IUL7" s="109"/>
      <c r="IUM7" s="109"/>
      <c r="IUN7" s="109"/>
      <c r="IUS7" s="46"/>
      <c r="IUT7" s="109"/>
      <c r="IUU7" s="109"/>
      <c r="IUV7" s="109"/>
      <c r="IVA7" s="46"/>
      <c r="IVB7" s="109"/>
      <c r="IVC7" s="109"/>
      <c r="IVD7" s="109"/>
      <c r="IVI7" s="46"/>
      <c r="IVJ7" s="109"/>
      <c r="IVK7" s="109"/>
      <c r="IVL7" s="109"/>
      <c r="IVQ7" s="46"/>
      <c r="IVR7" s="109"/>
      <c r="IVS7" s="109"/>
      <c r="IVT7" s="109"/>
      <c r="IVY7" s="46"/>
      <c r="IVZ7" s="109"/>
      <c r="IWA7" s="109"/>
      <c r="IWB7" s="109"/>
      <c r="IWG7" s="46"/>
      <c r="IWH7" s="109"/>
      <c r="IWI7" s="109"/>
      <c r="IWJ7" s="109"/>
      <c r="IWO7" s="46"/>
      <c r="IWP7" s="109"/>
      <c r="IWQ7" s="109"/>
      <c r="IWR7" s="109"/>
      <c r="IWW7" s="46"/>
      <c r="IWX7" s="109"/>
      <c r="IWY7" s="109"/>
      <c r="IWZ7" s="109"/>
      <c r="IXE7" s="46"/>
      <c r="IXF7" s="109"/>
      <c r="IXG7" s="109"/>
      <c r="IXH7" s="109"/>
      <c r="IXM7" s="46"/>
      <c r="IXN7" s="109"/>
      <c r="IXO7" s="109"/>
      <c r="IXP7" s="109"/>
      <c r="IXU7" s="46"/>
      <c r="IXV7" s="109"/>
      <c r="IXW7" s="109"/>
      <c r="IXX7" s="109"/>
      <c r="IYC7" s="46"/>
      <c r="IYD7" s="109"/>
      <c r="IYE7" s="109"/>
      <c r="IYF7" s="109"/>
      <c r="IYK7" s="46"/>
      <c r="IYL7" s="109"/>
      <c r="IYM7" s="109"/>
      <c r="IYN7" s="109"/>
      <c r="IYS7" s="46"/>
      <c r="IYT7" s="109"/>
      <c r="IYU7" s="109"/>
      <c r="IYV7" s="109"/>
      <c r="IZA7" s="46"/>
      <c r="IZB7" s="109"/>
      <c r="IZC7" s="109"/>
      <c r="IZD7" s="109"/>
      <c r="IZI7" s="46"/>
      <c r="IZJ7" s="109"/>
      <c r="IZK7" s="109"/>
      <c r="IZL7" s="109"/>
      <c r="IZQ7" s="46"/>
      <c r="IZR7" s="109"/>
      <c r="IZS7" s="109"/>
      <c r="IZT7" s="109"/>
      <c r="IZY7" s="46"/>
      <c r="IZZ7" s="109"/>
      <c r="JAA7" s="109"/>
      <c r="JAB7" s="109"/>
      <c r="JAG7" s="46"/>
      <c r="JAH7" s="109"/>
      <c r="JAI7" s="109"/>
      <c r="JAJ7" s="109"/>
      <c r="JAO7" s="46"/>
      <c r="JAP7" s="109"/>
      <c r="JAQ7" s="109"/>
      <c r="JAR7" s="109"/>
      <c r="JAW7" s="46"/>
      <c r="JAX7" s="109"/>
      <c r="JAY7" s="109"/>
      <c r="JAZ7" s="109"/>
      <c r="JBE7" s="46"/>
      <c r="JBF7" s="109"/>
      <c r="JBG7" s="109"/>
      <c r="JBH7" s="109"/>
      <c r="JBM7" s="46"/>
      <c r="JBN7" s="109"/>
      <c r="JBO7" s="109"/>
      <c r="JBP7" s="109"/>
      <c r="JBU7" s="46"/>
      <c r="JBV7" s="109"/>
      <c r="JBW7" s="109"/>
      <c r="JBX7" s="109"/>
      <c r="JCC7" s="46"/>
      <c r="JCD7" s="109"/>
      <c r="JCE7" s="109"/>
      <c r="JCF7" s="109"/>
      <c r="JCK7" s="46"/>
      <c r="JCL7" s="109"/>
      <c r="JCM7" s="109"/>
      <c r="JCN7" s="109"/>
      <c r="JCS7" s="46"/>
      <c r="JCT7" s="109"/>
      <c r="JCU7" s="109"/>
      <c r="JCV7" s="109"/>
      <c r="JDA7" s="46"/>
      <c r="JDB7" s="109"/>
      <c r="JDC7" s="109"/>
      <c r="JDD7" s="109"/>
      <c r="JDI7" s="46"/>
      <c r="JDJ7" s="109"/>
      <c r="JDK7" s="109"/>
      <c r="JDL7" s="109"/>
      <c r="JDQ7" s="46"/>
      <c r="JDR7" s="109"/>
      <c r="JDS7" s="109"/>
      <c r="JDT7" s="109"/>
      <c r="JDY7" s="46"/>
      <c r="JDZ7" s="109"/>
      <c r="JEA7" s="109"/>
      <c r="JEB7" s="109"/>
      <c r="JEG7" s="46"/>
      <c r="JEH7" s="109"/>
      <c r="JEI7" s="109"/>
      <c r="JEJ7" s="109"/>
      <c r="JEO7" s="46"/>
      <c r="JEP7" s="109"/>
      <c r="JEQ7" s="109"/>
      <c r="JER7" s="109"/>
      <c r="JEW7" s="46"/>
      <c r="JEX7" s="109"/>
      <c r="JEY7" s="109"/>
      <c r="JEZ7" s="109"/>
      <c r="JFE7" s="46"/>
      <c r="JFF7" s="109"/>
      <c r="JFG7" s="109"/>
      <c r="JFH7" s="109"/>
      <c r="JFM7" s="46"/>
      <c r="JFN7" s="109"/>
      <c r="JFO7" s="109"/>
      <c r="JFP7" s="109"/>
      <c r="JFU7" s="46"/>
      <c r="JFV7" s="109"/>
      <c r="JFW7" s="109"/>
      <c r="JFX7" s="109"/>
      <c r="JGC7" s="46"/>
      <c r="JGD7" s="109"/>
      <c r="JGE7" s="109"/>
      <c r="JGF7" s="109"/>
      <c r="JGK7" s="46"/>
      <c r="JGL7" s="109"/>
      <c r="JGM7" s="109"/>
      <c r="JGN7" s="109"/>
      <c r="JGS7" s="46"/>
      <c r="JGT7" s="109"/>
      <c r="JGU7" s="109"/>
      <c r="JGV7" s="109"/>
      <c r="JHA7" s="46"/>
      <c r="JHB7" s="109"/>
      <c r="JHC7" s="109"/>
      <c r="JHD7" s="109"/>
      <c r="JHI7" s="46"/>
      <c r="JHJ7" s="109"/>
      <c r="JHK7" s="109"/>
      <c r="JHL7" s="109"/>
      <c r="JHQ7" s="46"/>
      <c r="JHR7" s="109"/>
      <c r="JHS7" s="109"/>
      <c r="JHT7" s="109"/>
      <c r="JHY7" s="46"/>
      <c r="JHZ7" s="109"/>
      <c r="JIA7" s="109"/>
      <c r="JIB7" s="109"/>
      <c r="JIG7" s="46"/>
      <c r="JIH7" s="109"/>
      <c r="JII7" s="109"/>
      <c r="JIJ7" s="109"/>
      <c r="JIO7" s="46"/>
      <c r="JIP7" s="109"/>
      <c r="JIQ7" s="109"/>
      <c r="JIR7" s="109"/>
      <c r="JIW7" s="46"/>
      <c r="JIX7" s="109"/>
      <c r="JIY7" s="109"/>
      <c r="JIZ7" s="109"/>
      <c r="JJE7" s="46"/>
      <c r="JJF7" s="109"/>
      <c r="JJG7" s="109"/>
      <c r="JJH7" s="109"/>
      <c r="JJM7" s="46"/>
      <c r="JJN7" s="109"/>
      <c r="JJO7" s="109"/>
      <c r="JJP7" s="109"/>
      <c r="JJU7" s="46"/>
      <c r="JJV7" s="109"/>
      <c r="JJW7" s="109"/>
      <c r="JJX7" s="109"/>
      <c r="JKC7" s="46"/>
      <c r="JKD7" s="109"/>
      <c r="JKE7" s="109"/>
      <c r="JKF7" s="109"/>
      <c r="JKK7" s="46"/>
      <c r="JKL7" s="109"/>
      <c r="JKM7" s="109"/>
      <c r="JKN7" s="109"/>
      <c r="JKS7" s="46"/>
      <c r="JKT7" s="109"/>
      <c r="JKU7" s="109"/>
      <c r="JKV7" s="109"/>
      <c r="JLA7" s="46"/>
      <c r="JLB7" s="109"/>
      <c r="JLC7" s="109"/>
      <c r="JLD7" s="109"/>
      <c r="JLI7" s="46"/>
      <c r="JLJ7" s="109"/>
      <c r="JLK7" s="109"/>
      <c r="JLL7" s="109"/>
      <c r="JLQ7" s="46"/>
      <c r="JLR7" s="109"/>
      <c r="JLS7" s="109"/>
      <c r="JLT7" s="109"/>
      <c r="JLY7" s="46"/>
      <c r="JLZ7" s="109"/>
      <c r="JMA7" s="109"/>
      <c r="JMB7" s="109"/>
      <c r="JMG7" s="46"/>
      <c r="JMH7" s="109"/>
      <c r="JMI7" s="109"/>
      <c r="JMJ7" s="109"/>
      <c r="JMO7" s="46"/>
      <c r="JMP7" s="109"/>
      <c r="JMQ7" s="109"/>
      <c r="JMR7" s="109"/>
      <c r="JMW7" s="46"/>
      <c r="JMX7" s="109"/>
      <c r="JMY7" s="109"/>
      <c r="JMZ7" s="109"/>
      <c r="JNE7" s="46"/>
      <c r="JNF7" s="109"/>
      <c r="JNG7" s="109"/>
      <c r="JNH7" s="109"/>
      <c r="JNM7" s="46"/>
      <c r="JNN7" s="109"/>
      <c r="JNO7" s="109"/>
      <c r="JNP7" s="109"/>
      <c r="JNU7" s="46"/>
      <c r="JNV7" s="109"/>
      <c r="JNW7" s="109"/>
      <c r="JNX7" s="109"/>
      <c r="JOC7" s="46"/>
      <c r="JOD7" s="109"/>
      <c r="JOE7" s="109"/>
      <c r="JOF7" s="109"/>
      <c r="JOK7" s="46"/>
      <c r="JOL7" s="109"/>
      <c r="JOM7" s="109"/>
      <c r="JON7" s="109"/>
      <c r="JOS7" s="46"/>
      <c r="JOT7" s="109"/>
      <c r="JOU7" s="109"/>
      <c r="JOV7" s="109"/>
      <c r="JPA7" s="46"/>
      <c r="JPB7" s="109"/>
      <c r="JPC7" s="109"/>
      <c r="JPD7" s="109"/>
      <c r="JPI7" s="46"/>
      <c r="JPJ7" s="109"/>
      <c r="JPK7" s="109"/>
      <c r="JPL7" s="109"/>
      <c r="JPQ7" s="46"/>
      <c r="JPR7" s="109"/>
      <c r="JPS7" s="109"/>
      <c r="JPT7" s="109"/>
      <c r="JPY7" s="46"/>
      <c r="JPZ7" s="109"/>
      <c r="JQA7" s="109"/>
      <c r="JQB7" s="109"/>
      <c r="JQG7" s="46"/>
      <c r="JQH7" s="109"/>
      <c r="JQI7" s="109"/>
      <c r="JQJ7" s="109"/>
      <c r="JQO7" s="46"/>
      <c r="JQP7" s="109"/>
      <c r="JQQ7" s="109"/>
      <c r="JQR7" s="109"/>
      <c r="JQW7" s="46"/>
      <c r="JQX7" s="109"/>
      <c r="JQY7" s="109"/>
      <c r="JQZ7" s="109"/>
      <c r="JRE7" s="46"/>
      <c r="JRF7" s="109"/>
      <c r="JRG7" s="109"/>
      <c r="JRH7" s="109"/>
      <c r="JRM7" s="46"/>
      <c r="JRN7" s="109"/>
      <c r="JRO7" s="109"/>
      <c r="JRP7" s="109"/>
      <c r="JRU7" s="46"/>
      <c r="JRV7" s="109"/>
      <c r="JRW7" s="109"/>
      <c r="JRX7" s="109"/>
      <c r="JSC7" s="46"/>
      <c r="JSD7" s="109"/>
      <c r="JSE7" s="109"/>
      <c r="JSF7" s="109"/>
      <c r="JSK7" s="46"/>
      <c r="JSL7" s="109"/>
      <c r="JSM7" s="109"/>
      <c r="JSN7" s="109"/>
      <c r="JSS7" s="46"/>
      <c r="JST7" s="109"/>
      <c r="JSU7" s="109"/>
      <c r="JSV7" s="109"/>
      <c r="JTA7" s="46"/>
      <c r="JTB7" s="109"/>
      <c r="JTC7" s="109"/>
      <c r="JTD7" s="109"/>
      <c r="JTI7" s="46"/>
      <c r="JTJ7" s="109"/>
      <c r="JTK7" s="109"/>
      <c r="JTL7" s="109"/>
      <c r="JTQ7" s="46"/>
      <c r="JTR7" s="109"/>
      <c r="JTS7" s="109"/>
      <c r="JTT7" s="109"/>
      <c r="JTY7" s="46"/>
      <c r="JTZ7" s="109"/>
      <c r="JUA7" s="109"/>
      <c r="JUB7" s="109"/>
      <c r="JUG7" s="46"/>
      <c r="JUH7" s="109"/>
      <c r="JUI7" s="109"/>
      <c r="JUJ7" s="109"/>
      <c r="JUO7" s="46"/>
      <c r="JUP7" s="109"/>
      <c r="JUQ7" s="109"/>
      <c r="JUR7" s="109"/>
      <c r="JUW7" s="46"/>
      <c r="JUX7" s="109"/>
      <c r="JUY7" s="109"/>
      <c r="JUZ7" s="109"/>
      <c r="JVE7" s="46"/>
      <c r="JVF7" s="109"/>
      <c r="JVG7" s="109"/>
      <c r="JVH7" s="109"/>
      <c r="JVM7" s="46"/>
      <c r="JVN7" s="109"/>
      <c r="JVO7" s="109"/>
      <c r="JVP7" s="109"/>
      <c r="JVU7" s="46"/>
      <c r="JVV7" s="109"/>
      <c r="JVW7" s="109"/>
      <c r="JVX7" s="109"/>
      <c r="JWC7" s="46"/>
      <c r="JWD7" s="109"/>
      <c r="JWE7" s="109"/>
      <c r="JWF7" s="109"/>
      <c r="JWK7" s="46"/>
      <c r="JWL7" s="109"/>
      <c r="JWM7" s="109"/>
      <c r="JWN7" s="109"/>
      <c r="JWS7" s="46"/>
      <c r="JWT7" s="109"/>
      <c r="JWU7" s="109"/>
      <c r="JWV7" s="109"/>
      <c r="JXA7" s="46"/>
      <c r="JXB7" s="109"/>
      <c r="JXC7" s="109"/>
      <c r="JXD7" s="109"/>
      <c r="JXI7" s="46"/>
      <c r="JXJ7" s="109"/>
      <c r="JXK7" s="109"/>
      <c r="JXL7" s="109"/>
      <c r="JXQ7" s="46"/>
      <c r="JXR7" s="109"/>
      <c r="JXS7" s="109"/>
      <c r="JXT7" s="109"/>
      <c r="JXY7" s="46"/>
      <c r="JXZ7" s="109"/>
      <c r="JYA7" s="109"/>
      <c r="JYB7" s="109"/>
      <c r="JYG7" s="46"/>
      <c r="JYH7" s="109"/>
      <c r="JYI7" s="109"/>
      <c r="JYJ7" s="109"/>
      <c r="JYO7" s="46"/>
      <c r="JYP7" s="109"/>
      <c r="JYQ7" s="109"/>
      <c r="JYR7" s="109"/>
      <c r="JYW7" s="46"/>
      <c r="JYX7" s="109"/>
      <c r="JYY7" s="109"/>
      <c r="JYZ7" s="109"/>
      <c r="JZE7" s="46"/>
      <c r="JZF7" s="109"/>
      <c r="JZG7" s="109"/>
      <c r="JZH7" s="109"/>
      <c r="JZM7" s="46"/>
      <c r="JZN7" s="109"/>
      <c r="JZO7" s="109"/>
      <c r="JZP7" s="109"/>
      <c r="JZU7" s="46"/>
      <c r="JZV7" s="109"/>
      <c r="JZW7" s="109"/>
      <c r="JZX7" s="109"/>
      <c r="KAC7" s="46"/>
      <c r="KAD7" s="109"/>
      <c r="KAE7" s="109"/>
      <c r="KAF7" s="109"/>
      <c r="KAK7" s="46"/>
      <c r="KAL7" s="109"/>
      <c r="KAM7" s="109"/>
      <c r="KAN7" s="109"/>
      <c r="KAS7" s="46"/>
      <c r="KAT7" s="109"/>
      <c r="KAU7" s="109"/>
      <c r="KAV7" s="109"/>
      <c r="KBA7" s="46"/>
      <c r="KBB7" s="109"/>
      <c r="KBC7" s="109"/>
      <c r="KBD7" s="109"/>
      <c r="KBI7" s="46"/>
      <c r="KBJ7" s="109"/>
      <c r="KBK7" s="109"/>
      <c r="KBL7" s="109"/>
      <c r="KBQ7" s="46"/>
      <c r="KBR7" s="109"/>
      <c r="KBS7" s="109"/>
      <c r="KBT7" s="109"/>
      <c r="KBY7" s="46"/>
      <c r="KBZ7" s="109"/>
      <c r="KCA7" s="109"/>
      <c r="KCB7" s="109"/>
      <c r="KCG7" s="46"/>
      <c r="KCH7" s="109"/>
      <c r="KCI7" s="109"/>
      <c r="KCJ7" s="109"/>
      <c r="KCO7" s="46"/>
      <c r="KCP7" s="109"/>
      <c r="KCQ7" s="109"/>
      <c r="KCR7" s="109"/>
      <c r="KCW7" s="46"/>
      <c r="KCX7" s="109"/>
      <c r="KCY7" s="109"/>
      <c r="KCZ7" s="109"/>
      <c r="KDE7" s="46"/>
      <c r="KDF7" s="109"/>
      <c r="KDG7" s="109"/>
      <c r="KDH7" s="109"/>
      <c r="KDM7" s="46"/>
      <c r="KDN7" s="109"/>
      <c r="KDO7" s="109"/>
      <c r="KDP7" s="109"/>
      <c r="KDU7" s="46"/>
      <c r="KDV7" s="109"/>
      <c r="KDW7" s="109"/>
      <c r="KDX7" s="109"/>
      <c r="KEC7" s="46"/>
      <c r="KED7" s="109"/>
      <c r="KEE7" s="109"/>
      <c r="KEF7" s="109"/>
      <c r="KEK7" s="46"/>
      <c r="KEL7" s="109"/>
      <c r="KEM7" s="109"/>
      <c r="KEN7" s="109"/>
      <c r="KES7" s="46"/>
      <c r="KET7" s="109"/>
      <c r="KEU7" s="109"/>
      <c r="KEV7" s="109"/>
      <c r="KFA7" s="46"/>
      <c r="KFB7" s="109"/>
      <c r="KFC7" s="109"/>
      <c r="KFD7" s="109"/>
      <c r="KFI7" s="46"/>
      <c r="KFJ7" s="109"/>
      <c r="KFK7" s="109"/>
      <c r="KFL7" s="109"/>
      <c r="KFQ7" s="46"/>
      <c r="KFR7" s="109"/>
      <c r="KFS7" s="109"/>
      <c r="KFT7" s="109"/>
      <c r="KFY7" s="46"/>
      <c r="KFZ7" s="109"/>
      <c r="KGA7" s="109"/>
      <c r="KGB7" s="109"/>
      <c r="KGG7" s="46"/>
      <c r="KGH7" s="109"/>
      <c r="KGI7" s="109"/>
      <c r="KGJ7" s="109"/>
      <c r="KGO7" s="46"/>
      <c r="KGP7" s="109"/>
      <c r="KGQ7" s="109"/>
      <c r="KGR7" s="109"/>
      <c r="KGW7" s="46"/>
      <c r="KGX7" s="109"/>
      <c r="KGY7" s="109"/>
      <c r="KGZ7" s="109"/>
      <c r="KHE7" s="46"/>
      <c r="KHF7" s="109"/>
      <c r="KHG7" s="109"/>
      <c r="KHH7" s="109"/>
      <c r="KHM7" s="46"/>
      <c r="KHN7" s="109"/>
      <c r="KHO7" s="109"/>
      <c r="KHP7" s="109"/>
      <c r="KHU7" s="46"/>
      <c r="KHV7" s="109"/>
      <c r="KHW7" s="109"/>
      <c r="KHX7" s="109"/>
      <c r="KIC7" s="46"/>
      <c r="KID7" s="109"/>
      <c r="KIE7" s="109"/>
      <c r="KIF7" s="109"/>
      <c r="KIK7" s="46"/>
      <c r="KIL7" s="109"/>
      <c r="KIM7" s="109"/>
      <c r="KIN7" s="109"/>
      <c r="KIS7" s="46"/>
      <c r="KIT7" s="109"/>
      <c r="KIU7" s="109"/>
      <c r="KIV7" s="109"/>
      <c r="KJA7" s="46"/>
      <c r="KJB7" s="109"/>
      <c r="KJC7" s="109"/>
      <c r="KJD7" s="109"/>
      <c r="KJI7" s="46"/>
      <c r="KJJ7" s="109"/>
      <c r="KJK7" s="109"/>
      <c r="KJL7" s="109"/>
      <c r="KJQ7" s="46"/>
      <c r="KJR7" s="109"/>
      <c r="KJS7" s="109"/>
      <c r="KJT7" s="109"/>
      <c r="KJY7" s="46"/>
      <c r="KJZ7" s="109"/>
      <c r="KKA7" s="109"/>
      <c r="KKB7" s="109"/>
      <c r="KKG7" s="46"/>
      <c r="KKH7" s="109"/>
      <c r="KKI7" s="109"/>
      <c r="KKJ7" s="109"/>
      <c r="KKO7" s="46"/>
      <c r="KKP7" s="109"/>
      <c r="KKQ7" s="109"/>
      <c r="KKR7" s="109"/>
      <c r="KKW7" s="46"/>
      <c r="KKX7" s="109"/>
      <c r="KKY7" s="109"/>
      <c r="KKZ7" s="109"/>
      <c r="KLE7" s="46"/>
      <c r="KLF7" s="109"/>
      <c r="KLG7" s="109"/>
      <c r="KLH7" s="109"/>
      <c r="KLM7" s="46"/>
      <c r="KLN7" s="109"/>
      <c r="KLO7" s="109"/>
      <c r="KLP7" s="109"/>
      <c r="KLU7" s="46"/>
      <c r="KLV7" s="109"/>
      <c r="KLW7" s="109"/>
      <c r="KLX7" s="109"/>
      <c r="KMC7" s="46"/>
      <c r="KMD7" s="109"/>
      <c r="KME7" s="109"/>
      <c r="KMF7" s="109"/>
      <c r="KMK7" s="46"/>
      <c r="KML7" s="109"/>
      <c r="KMM7" s="109"/>
      <c r="KMN7" s="109"/>
      <c r="KMS7" s="46"/>
      <c r="KMT7" s="109"/>
      <c r="KMU7" s="109"/>
      <c r="KMV7" s="109"/>
      <c r="KNA7" s="46"/>
      <c r="KNB7" s="109"/>
      <c r="KNC7" s="109"/>
      <c r="KND7" s="109"/>
      <c r="KNI7" s="46"/>
      <c r="KNJ7" s="109"/>
      <c r="KNK7" s="109"/>
      <c r="KNL7" s="109"/>
      <c r="KNQ7" s="46"/>
      <c r="KNR7" s="109"/>
      <c r="KNS7" s="109"/>
      <c r="KNT7" s="109"/>
      <c r="KNY7" s="46"/>
      <c r="KNZ7" s="109"/>
      <c r="KOA7" s="109"/>
      <c r="KOB7" s="109"/>
      <c r="KOG7" s="46"/>
      <c r="KOH7" s="109"/>
      <c r="KOI7" s="109"/>
      <c r="KOJ7" s="109"/>
      <c r="KOO7" s="46"/>
      <c r="KOP7" s="109"/>
      <c r="KOQ7" s="109"/>
      <c r="KOR7" s="109"/>
      <c r="KOW7" s="46"/>
      <c r="KOX7" s="109"/>
      <c r="KOY7" s="109"/>
      <c r="KOZ7" s="109"/>
      <c r="KPE7" s="46"/>
      <c r="KPF7" s="109"/>
      <c r="KPG7" s="109"/>
      <c r="KPH7" s="109"/>
      <c r="KPM7" s="46"/>
      <c r="KPN7" s="109"/>
      <c r="KPO7" s="109"/>
      <c r="KPP7" s="109"/>
      <c r="KPU7" s="46"/>
      <c r="KPV7" s="109"/>
      <c r="KPW7" s="109"/>
      <c r="KPX7" s="109"/>
      <c r="KQC7" s="46"/>
      <c r="KQD7" s="109"/>
      <c r="KQE7" s="109"/>
      <c r="KQF7" s="109"/>
      <c r="KQK7" s="46"/>
      <c r="KQL7" s="109"/>
      <c r="KQM7" s="109"/>
      <c r="KQN7" s="109"/>
      <c r="KQS7" s="46"/>
      <c r="KQT7" s="109"/>
      <c r="KQU7" s="109"/>
      <c r="KQV7" s="109"/>
      <c r="KRA7" s="46"/>
      <c r="KRB7" s="109"/>
      <c r="KRC7" s="109"/>
      <c r="KRD7" s="109"/>
      <c r="KRI7" s="46"/>
      <c r="KRJ7" s="109"/>
      <c r="KRK7" s="109"/>
      <c r="KRL7" s="109"/>
      <c r="KRQ7" s="46"/>
      <c r="KRR7" s="109"/>
      <c r="KRS7" s="109"/>
      <c r="KRT7" s="109"/>
      <c r="KRY7" s="46"/>
      <c r="KRZ7" s="109"/>
      <c r="KSA7" s="109"/>
      <c r="KSB7" s="109"/>
      <c r="KSG7" s="46"/>
      <c r="KSH7" s="109"/>
      <c r="KSI7" s="109"/>
      <c r="KSJ7" s="109"/>
      <c r="KSO7" s="46"/>
      <c r="KSP7" s="109"/>
      <c r="KSQ7" s="109"/>
      <c r="KSR7" s="109"/>
      <c r="KSW7" s="46"/>
      <c r="KSX7" s="109"/>
      <c r="KSY7" s="109"/>
      <c r="KSZ7" s="109"/>
      <c r="KTE7" s="46"/>
      <c r="KTF7" s="109"/>
      <c r="KTG7" s="109"/>
      <c r="KTH7" s="109"/>
      <c r="KTM7" s="46"/>
      <c r="KTN7" s="109"/>
      <c r="KTO7" s="109"/>
      <c r="KTP7" s="109"/>
      <c r="KTU7" s="46"/>
      <c r="KTV7" s="109"/>
      <c r="KTW7" s="109"/>
      <c r="KTX7" s="109"/>
      <c r="KUC7" s="46"/>
      <c r="KUD7" s="109"/>
      <c r="KUE7" s="109"/>
      <c r="KUF7" s="109"/>
      <c r="KUK7" s="46"/>
      <c r="KUL7" s="109"/>
      <c r="KUM7" s="109"/>
      <c r="KUN7" s="109"/>
      <c r="KUS7" s="46"/>
      <c r="KUT7" s="109"/>
      <c r="KUU7" s="109"/>
      <c r="KUV7" s="109"/>
      <c r="KVA7" s="46"/>
      <c r="KVB7" s="109"/>
      <c r="KVC7" s="109"/>
      <c r="KVD7" s="109"/>
      <c r="KVI7" s="46"/>
      <c r="KVJ7" s="109"/>
      <c r="KVK7" s="109"/>
      <c r="KVL7" s="109"/>
      <c r="KVQ7" s="46"/>
      <c r="KVR7" s="109"/>
      <c r="KVS7" s="109"/>
      <c r="KVT7" s="109"/>
      <c r="KVY7" s="46"/>
      <c r="KVZ7" s="109"/>
      <c r="KWA7" s="109"/>
      <c r="KWB7" s="109"/>
      <c r="KWG7" s="46"/>
      <c r="KWH7" s="109"/>
      <c r="KWI7" s="109"/>
      <c r="KWJ7" s="109"/>
      <c r="KWO7" s="46"/>
      <c r="KWP7" s="109"/>
      <c r="KWQ7" s="109"/>
      <c r="KWR7" s="109"/>
      <c r="KWW7" s="46"/>
      <c r="KWX7" s="109"/>
      <c r="KWY7" s="109"/>
      <c r="KWZ7" s="109"/>
      <c r="KXE7" s="46"/>
      <c r="KXF7" s="109"/>
      <c r="KXG7" s="109"/>
      <c r="KXH7" s="109"/>
      <c r="KXM7" s="46"/>
      <c r="KXN7" s="109"/>
      <c r="KXO7" s="109"/>
      <c r="KXP7" s="109"/>
      <c r="KXU7" s="46"/>
      <c r="KXV7" s="109"/>
      <c r="KXW7" s="109"/>
      <c r="KXX7" s="109"/>
      <c r="KYC7" s="46"/>
      <c r="KYD7" s="109"/>
      <c r="KYE7" s="109"/>
      <c r="KYF7" s="109"/>
      <c r="KYK7" s="46"/>
      <c r="KYL7" s="109"/>
      <c r="KYM7" s="109"/>
      <c r="KYN7" s="109"/>
      <c r="KYS7" s="46"/>
      <c r="KYT7" s="109"/>
      <c r="KYU7" s="109"/>
      <c r="KYV7" s="109"/>
      <c r="KZA7" s="46"/>
      <c r="KZB7" s="109"/>
      <c r="KZC7" s="109"/>
      <c r="KZD7" s="109"/>
      <c r="KZI7" s="46"/>
      <c r="KZJ7" s="109"/>
      <c r="KZK7" s="109"/>
      <c r="KZL7" s="109"/>
      <c r="KZQ7" s="46"/>
      <c r="KZR7" s="109"/>
      <c r="KZS7" s="109"/>
      <c r="KZT7" s="109"/>
      <c r="KZY7" s="46"/>
      <c r="KZZ7" s="109"/>
      <c r="LAA7" s="109"/>
      <c r="LAB7" s="109"/>
      <c r="LAG7" s="46"/>
      <c r="LAH7" s="109"/>
      <c r="LAI7" s="109"/>
      <c r="LAJ7" s="109"/>
      <c r="LAO7" s="46"/>
      <c r="LAP7" s="109"/>
      <c r="LAQ7" s="109"/>
      <c r="LAR7" s="109"/>
      <c r="LAW7" s="46"/>
      <c r="LAX7" s="109"/>
      <c r="LAY7" s="109"/>
      <c r="LAZ7" s="109"/>
      <c r="LBE7" s="46"/>
      <c r="LBF7" s="109"/>
      <c r="LBG7" s="109"/>
      <c r="LBH7" s="109"/>
      <c r="LBM7" s="46"/>
      <c r="LBN7" s="109"/>
      <c r="LBO7" s="109"/>
      <c r="LBP7" s="109"/>
      <c r="LBU7" s="46"/>
      <c r="LBV7" s="109"/>
      <c r="LBW7" s="109"/>
      <c r="LBX7" s="109"/>
      <c r="LCC7" s="46"/>
      <c r="LCD7" s="109"/>
      <c r="LCE7" s="109"/>
      <c r="LCF7" s="109"/>
      <c r="LCK7" s="46"/>
      <c r="LCL7" s="109"/>
      <c r="LCM7" s="109"/>
      <c r="LCN7" s="109"/>
      <c r="LCS7" s="46"/>
      <c r="LCT7" s="109"/>
      <c r="LCU7" s="109"/>
      <c r="LCV7" s="109"/>
      <c r="LDA7" s="46"/>
      <c r="LDB7" s="109"/>
      <c r="LDC7" s="109"/>
      <c r="LDD7" s="109"/>
      <c r="LDI7" s="46"/>
      <c r="LDJ7" s="109"/>
      <c r="LDK7" s="109"/>
      <c r="LDL7" s="109"/>
      <c r="LDQ7" s="46"/>
      <c r="LDR7" s="109"/>
      <c r="LDS7" s="109"/>
      <c r="LDT7" s="109"/>
      <c r="LDY7" s="46"/>
      <c r="LDZ7" s="109"/>
      <c r="LEA7" s="109"/>
      <c r="LEB7" s="109"/>
      <c r="LEG7" s="46"/>
      <c r="LEH7" s="109"/>
      <c r="LEI7" s="109"/>
      <c r="LEJ7" s="109"/>
      <c r="LEO7" s="46"/>
      <c r="LEP7" s="109"/>
      <c r="LEQ7" s="109"/>
      <c r="LER7" s="109"/>
      <c r="LEW7" s="46"/>
      <c r="LEX7" s="109"/>
      <c r="LEY7" s="109"/>
      <c r="LEZ7" s="109"/>
      <c r="LFE7" s="46"/>
      <c r="LFF7" s="109"/>
      <c r="LFG7" s="109"/>
      <c r="LFH7" s="109"/>
      <c r="LFM7" s="46"/>
      <c r="LFN7" s="109"/>
      <c r="LFO7" s="109"/>
      <c r="LFP7" s="109"/>
      <c r="LFU7" s="46"/>
      <c r="LFV7" s="109"/>
      <c r="LFW7" s="109"/>
      <c r="LFX7" s="109"/>
      <c r="LGC7" s="46"/>
      <c r="LGD7" s="109"/>
      <c r="LGE7" s="109"/>
      <c r="LGF7" s="109"/>
      <c r="LGK7" s="46"/>
      <c r="LGL7" s="109"/>
      <c r="LGM7" s="109"/>
      <c r="LGN7" s="109"/>
      <c r="LGS7" s="46"/>
      <c r="LGT7" s="109"/>
      <c r="LGU7" s="109"/>
      <c r="LGV7" s="109"/>
      <c r="LHA7" s="46"/>
      <c r="LHB7" s="109"/>
      <c r="LHC7" s="109"/>
      <c r="LHD7" s="109"/>
      <c r="LHI7" s="46"/>
      <c r="LHJ7" s="109"/>
      <c r="LHK7" s="109"/>
      <c r="LHL7" s="109"/>
      <c r="LHQ7" s="46"/>
      <c r="LHR7" s="109"/>
      <c r="LHS7" s="109"/>
      <c r="LHT7" s="109"/>
      <c r="LHY7" s="46"/>
      <c r="LHZ7" s="109"/>
      <c r="LIA7" s="109"/>
      <c r="LIB7" s="109"/>
      <c r="LIG7" s="46"/>
      <c r="LIH7" s="109"/>
      <c r="LII7" s="109"/>
      <c r="LIJ7" s="109"/>
      <c r="LIO7" s="46"/>
      <c r="LIP7" s="109"/>
      <c r="LIQ7" s="109"/>
      <c r="LIR7" s="109"/>
      <c r="LIW7" s="46"/>
      <c r="LIX7" s="109"/>
      <c r="LIY7" s="109"/>
      <c r="LIZ7" s="109"/>
      <c r="LJE7" s="46"/>
      <c r="LJF7" s="109"/>
      <c r="LJG7" s="109"/>
      <c r="LJH7" s="109"/>
      <c r="LJM7" s="46"/>
      <c r="LJN7" s="109"/>
      <c r="LJO7" s="109"/>
      <c r="LJP7" s="109"/>
      <c r="LJU7" s="46"/>
      <c r="LJV7" s="109"/>
      <c r="LJW7" s="109"/>
      <c r="LJX7" s="109"/>
      <c r="LKC7" s="46"/>
      <c r="LKD7" s="109"/>
      <c r="LKE7" s="109"/>
      <c r="LKF7" s="109"/>
      <c r="LKK7" s="46"/>
      <c r="LKL7" s="109"/>
      <c r="LKM7" s="109"/>
      <c r="LKN7" s="109"/>
      <c r="LKS7" s="46"/>
      <c r="LKT7" s="109"/>
      <c r="LKU7" s="109"/>
      <c r="LKV7" s="109"/>
      <c r="LLA7" s="46"/>
      <c r="LLB7" s="109"/>
      <c r="LLC7" s="109"/>
      <c r="LLD7" s="109"/>
      <c r="LLI7" s="46"/>
      <c r="LLJ7" s="109"/>
      <c r="LLK7" s="109"/>
      <c r="LLL7" s="109"/>
      <c r="LLQ7" s="46"/>
      <c r="LLR7" s="109"/>
      <c r="LLS7" s="109"/>
      <c r="LLT7" s="109"/>
      <c r="LLY7" s="46"/>
      <c r="LLZ7" s="109"/>
      <c r="LMA7" s="109"/>
      <c r="LMB7" s="109"/>
      <c r="LMG7" s="46"/>
      <c r="LMH7" s="109"/>
      <c r="LMI7" s="109"/>
      <c r="LMJ7" s="109"/>
      <c r="LMO7" s="46"/>
      <c r="LMP7" s="109"/>
      <c r="LMQ7" s="109"/>
      <c r="LMR7" s="109"/>
      <c r="LMW7" s="46"/>
      <c r="LMX7" s="109"/>
      <c r="LMY7" s="109"/>
      <c r="LMZ7" s="109"/>
      <c r="LNE7" s="46"/>
      <c r="LNF7" s="109"/>
      <c r="LNG7" s="109"/>
      <c r="LNH7" s="109"/>
      <c r="LNM7" s="46"/>
      <c r="LNN7" s="109"/>
      <c r="LNO7" s="109"/>
      <c r="LNP7" s="109"/>
      <c r="LNU7" s="46"/>
      <c r="LNV7" s="109"/>
      <c r="LNW7" s="109"/>
      <c r="LNX7" s="109"/>
      <c r="LOC7" s="46"/>
      <c r="LOD7" s="109"/>
      <c r="LOE7" s="109"/>
      <c r="LOF7" s="109"/>
      <c r="LOK7" s="46"/>
      <c r="LOL7" s="109"/>
      <c r="LOM7" s="109"/>
      <c r="LON7" s="109"/>
      <c r="LOS7" s="46"/>
      <c r="LOT7" s="109"/>
      <c r="LOU7" s="109"/>
      <c r="LOV7" s="109"/>
      <c r="LPA7" s="46"/>
      <c r="LPB7" s="109"/>
      <c r="LPC7" s="109"/>
      <c r="LPD7" s="109"/>
      <c r="LPI7" s="46"/>
      <c r="LPJ7" s="109"/>
      <c r="LPK7" s="109"/>
      <c r="LPL7" s="109"/>
      <c r="LPQ7" s="46"/>
      <c r="LPR7" s="109"/>
      <c r="LPS7" s="109"/>
      <c r="LPT7" s="109"/>
      <c r="LPY7" s="46"/>
      <c r="LPZ7" s="109"/>
      <c r="LQA7" s="109"/>
      <c r="LQB7" s="109"/>
      <c r="LQG7" s="46"/>
      <c r="LQH7" s="109"/>
      <c r="LQI7" s="109"/>
      <c r="LQJ7" s="109"/>
      <c r="LQO7" s="46"/>
      <c r="LQP7" s="109"/>
      <c r="LQQ7" s="109"/>
      <c r="LQR7" s="109"/>
      <c r="LQW7" s="46"/>
      <c r="LQX7" s="109"/>
      <c r="LQY7" s="109"/>
      <c r="LQZ7" s="109"/>
      <c r="LRE7" s="46"/>
      <c r="LRF7" s="109"/>
      <c r="LRG7" s="109"/>
      <c r="LRH7" s="109"/>
      <c r="LRM7" s="46"/>
      <c r="LRN7" s="109"/>
      <c r="LRO7" s="109"/>
      <c r="LRP7" s="109"/>
      <c r="LRU7" s="46"/>
      <c r="LRV7" s="109"/>
      <c r="LRW7" s="109"/>
      <c r="LRX7" s="109"/>
      <c r="LSC7" s="46"/>
      <c r="LSD7" s="109"/>
      <c r="LSE7" s="109"/>
      <c r="LSF7" s="109"/>
      <c r="LSK7" s="46"/>
      <c r="LSL7" s="109"/>
      <c r="LSM7" s="109"/>
      <c r="LSN7" s="109"/>
      <c r="LSS7" s="46"/>
      <c r="LST7" s="109"/>
      <c r="LSU7" s="109"/>
      <c r="LSV7" s="109"/>
      <c r="LTA7" s="46"/>
      <c r="LTB7" s="109"/>
      <c r="LTC7" s="109"/>
      <c r="LTD7" s="109"/>
      <c r="LTI7" s="46"/>
      <c r="LTJ7" s="109"/>
      <c r="LTK7" s="109"/>
      <c r="LTL7" s="109"/>
      <c r="LTQ7" s="46"/>
      <c r="LTR7" s="109"/>
      <c r="LTS7" s="109"/>
      <c r="LTT7" s="109"/>
      <c r="LTY7" s="46"/>
      <c r="LTZ7" s="109"/>
      <c r="LUA7" s="109"/>
      <c r="LUB7" s="109"/>
      <c r="LUG7" s="46"/>
      <c r="LUH7" s="109"/>
      <c r="LUI7" s="109"/>
      <c r="LUJ7" s="109"/>
      <c r="LUO7" s="46"/>
      <c r="LUP7" s="109"/>
      <c r="LUQ7" s="109"/>
      <c r="LUR7" s="109"/>
      <c r="LUW7" s="46"/>
      <c r="LUX7" s="109"/>
      <c r="LUY7" s="109"/>
      <c r="LUZ7" s="109"/>
      <c r="LVE7" s="46"/>
      <c r="LVF7" s="109"/>
      <c r="LVG7" s="109"/>
      <c r="LVH7" s="109"/>
      <c r="LVM7" s="46"/>
      <c r="LVN7" s="109"/>
      <c r="LVO7" s="109"/>
      <c r="LVP7" s="109"/>
      <c r="LVU7" s="46"/>
      <c r="LVV7" s="109"/>
      <c r="LVW7" s="109"/>
      <c r="LVX7" s="109"/>
      <c r="LWC7" s="46"/>
      <c r="LWD7" s="109"/>
      <c r="LWE7" s="109"/>
      <c r="LWF7" s="109"/>
      <c r="LWK7" s="46"/>
      <c r="LWL7" s="109"/>
      <c r="LWM7" s="109"/>
      <c r="LWN7" s="109"/>
      <c r="LWS7" s="46"/>
      <c r="LWT7" s="109"/>
      <c r="LWU7" s="109"/>
      <c r="LWV7" s="109"/>
      <c r="LXA7" s="46"/>
      <c r="LXB7" s="109"/>
      <c r="LXC7" s="109"/>
      <c r="LXD7" s="109"/>
      <c r="LXI7" s="46"/>
      <c r="LXJ7" s="109"/>
      <c r="LXK7" s="109"/>
      <c r="LXL7" s="109"/>
      <c r="LXQ7" s="46"/>
      <c r="LXR7" s="109"/>
      <c r="LXS7" s="109"/>
      <c r="LXT7" s="109"/>
      <c r="LXY7" s="46"/>
      <c r="LXZ7" s="109"/>
      <c r="LYA7" s="109"/>
      <c r="LYB7" s="109"/>
      <c r="LYG7" s="46"/>
      <c r="LYH7" s="109"/>
      <c r="LYI7" s="109"/>
      <c r="LYJ7" s="109"/>
      <c r="LYO7" s="46"/>
      <c r="LYP7" s="109"/>
      <c r="LYQ7" s="109"/>
      <c r="LYR7" s="109"/>
      <c r="LYW7" s="46"/>
      <c r="LYX7" s="109"/>
      <c r="LYY7" s="109"/>
      <c r="LYZ7" s="109"/>
      <c r="LZE7" s="46"/>
      <c r="LZF7" s="109"/>
      <c r="LZG7" s="109"/>
      <c r="LZH7" s="109"/>
      <c r="LZM7" s="46"/>
      <c r="LZN7" s="109"/>
      <c r="LZO7" s="109"/>
      <c r="LZP7" s="109"/>
      <c r="LZU7" s="46"/>
      <c r="LZV7" s="109"/>
      <c r="LZW7" s="109"/>
      <c r="LZX7" s="109"/>
      <c r="MAC7" s="46"/>
      <c r="MAD7" s="109"/>
      <c r="MAE7" s="109"/>
      <c r="MAF7" s="109"/>
      <c r="MAK7" s="46"/>
      <c r="MAL7" s="109"/>
      <c r="MAM7" s="109"/>
      <c r="MAN7" s="109"/>
      <c r="MAS7" s="46"/>
      <c r="MAT7" s="109"/>
      <c r="MAU7" s="109"/>
      <c r="MAV7" s="109"/>
      <c r="MBA7" s="46"/>
      <c r="MBB7" s="109"/>
      <c r="MBC7" s="109"/>
      <c r="MBD7" s="109"/>
      <c r="MBI7" s="46"/>
      <c r="MBJ7" s="109"/>
      <c r="MBK7" s="109"/>
      <c r="MBL7" s="109"/>
      <c r="MBQ7" s="46"/>
      <c r="MBR7" s="109"/>
      <c r="MBS7" s="109"/>
      <c r="MBT7" s="109"/>
      <c r="MBY7" s="46"/>
      <c r="MBZ7" s="109"/>
      <c r="MCA7" s="109"/>
      <c r="MCB7" s="109"/>
      <c r="MCG7" s="46"/>
      <c r="MCH7" s="109"/>
      <c r="MCI7" s="109"/>
      <c r="MCJ7" s="109"/>
      <c r="MCO7" s="46"/>
      <c r="MCP7" s="109"/>
      <c r="MCQ7" s="109"/>
      <c r="MCR7" s="109"/>
      <c r="MCW7" s="46"/>
      <c r="MCX7" s="109"/>
      <c r="MCY7" s="109"/>
      <c r="MCZ7" s="109"/>
      <c r="MDE7" s="46"/>
      <c r="MDF7" s="109"/>
      <c r="MDG7" s="109"/>
      <c r="MDH7" s="109"/>
      <c r="MDM7" s="46"/>
      <c r="MDN7" s="109"/>
      <c r="MDO7" s="109"/>
      <c r="MDP7" s="109"/>
      <c r="MDU7" s="46"/>
      <c r="MDV7" s="109"/>
      <c r="MDW7" s="109"/>
      <c r="MDX7" s="109"/>
      <c r="MEC7" s="46"/>
      <c r="MED7" s="109"/>
      <c r="MEE7" s="109"/>
      <c r="MEF7" s="109"/>
      <c r="MEK7" s="46"/>
      <c r="MEL7" s="109"/>
      <c r="MEM7" s="109"/>
      <c r="MEN7" s="109"/>
      <c r="MES7" s="46"/>
      <c r="MET7" s="109"/>
      <c r="MEU7" s="109"/>
      <c r="MEV7" s="109"/>
      <c r="MFA7" s="46"/>
      <c r="MFB7" s="109"/>
      <c r="MFC7" s="109"/>
      <c r="MFD7" s="109"/>
      <c r="MFI7" s="46"/>
      <c r="MFJ7" s="109"/>
      <c r="MFK7" s="109"/>
      <c r="MFL7" s="109"/>
      <c r="MFQ7" s="46"/>
      <c r="MFR7" s="109"/>
      <c r="MFS7" s="109"/>
      <c r="MFT7" s="109"/>
      <c r="MFY7" s="46"/>
      <c r="MFZ7" s="109"/>
      <c r="MGA7" s="109"/>
      <c r="MGB7" s="109"/>
      <c r="MGG7" s="46"/>
      <c r="MGH7" s="109"/>
      <c r="MGI7" s="109"/>
      <c r="MGJ7" s="109"/>
      <c r="MGO7" s="46"/>
      <c r="MGP7" s="109"/>
      <c r="MGQ7" s="109"/>
      <c r="MGR7" s="109"/>
      <c r="MGW7" s="46"/>
      <c r="MGX7" s="109"/>
      <c r="MGY7" s="109"/>
      <c r="MGZ7" s="109"/>
      <c r="MHE7" s="46"/>
      <c r="MHF7" s="109"/>
      <c r="MHG7" s="109"/>
      <c r="MHH7" s="109"/>
      <c r="MHM7" s="46"/>
      <c r="MHN7" s="109"/>
      <c r="MHO7" s="109"/>
      <c r="MHP7" s="109"/>
      <c r="MHU7" s="46"/>
      <c r="MHV7" s="109"/>
      <c r="MHW7" s="109"/>
      <c r="MHX7" s="109"/>
      <c r="MIC7" s="46"/>
      <c r="MID7" s="109"/>
      <c r="MIE7" s="109"/>
      <c r="MIF7" s="109"/>
      <c r="MIK7" s="46"/>
      <c r="MIL7" s="109"/>
      <c r="MIM7" s="109"/>
      <c r="MIN7" s="109"/>
      <c r="MIS7" s="46"/>
      <c r="MIT7" s="109"/>
      <c r="MIU7" s="109"/>
      <c r="MIV7" s="109"/>
      <c r="MJA7" s="46"/>
      <c r="MJB7" s="109"/>
      <c r="MJC7" s="109"/>
      <c r="MJD7" s="109"/>
      <c r="MJI7" s="46"/>
      <c r="MJJ7" s="109"/>
      <c r="MJK7" s="109"/>
      <c r="MJL7" s="109"/>
      <c r="MJQ7" s="46"/>
      <c r="MJR7" s="109"/>
      <c r="MJS7" s="109"/>
      <c r="MJT7" s="109"/>
      <c r="MJY7" s="46"/>
      <c r="MJZ7" s="109"/>
      <c r="MKA7" s="109"/>
      <c r="MKB7" s="109"/>
      <c r="MKG7" s="46"/>
      <c r="MKH7" s="109"/>
      <c r="MKI7" s="109"/>
      <c r="MKJ7" s="109"/>
      <c r="MKO7" s="46"/>
      <c r="MKP7" s="109"/>
      <c r="MKQ7" s="109"/>
      <c r="MKR7" s="109"/>
      <c r="MKW7" s="46"/>
      <c r="MKX7" s="109"/>
      <c r="MKY7" s="109"/>
      <c r="MKZ7" s="109"/>
      <c r="MLE7" s="46"/>
      <c r="MLF7" s="109"/>
      <c r="MLG7" s="109"/>
      <c r="MLH7" s="109"/>
      <c r="MLM7" s="46"/>
      <c r="MLN7" s="109"/>
      <c r="MLO7" s="109"/>
      <c r="MLP7" s="109"/>
      <c r="MLU7" s="46"/>
      <c r="MLV7" s="109"/>
      <c r="MLW7" s="109"/>
      <c r="MLX7" s="109"/>
      <c r="MMC7" s="46"/>
      <c r="MMD7" s="109"/>
      <c r="MME7" s="109"/>
      <c r="MMF7" s="109"/>
      <c r="MMK7" s="46"/>
      <c r="MML7" s="109"/>
      <c r="MMM7" s="109"/>
      <c r="MMN7" s="109"/>
      <c r="MMS7" s="46"/>
      <c r="MMT7" s="109"/>
      <c r="MMU7" s="109"/>
      <c r="MMV7" s="109"/>
      <c r="MNA7" s="46"/>
      <c r="MNB7" s="109"/>
      <c r="MNC7" s="109"/>
      <c r="MND7" s="109"/>
      <c r="MNI7" s="46"/>
      <c r="MNJ7" s="109"/>
      <c r="MNK7" s="109"/>
      <c r="MNL7" s="109"/>
      <c r="MNQ7" s="46"/>
      <c r="MNR7" s="109"/>
      <c r="MNS7" s="109"/>
      <c r="MNT7" s="109"/>
      <c r="MNY7" s="46"/>
      <c r="MNZ7" s="109"/>
      <c r="MOA7" s="109"/>
      <c r="MOB7" s="109"/>
      <c r="MOG7" s="46"/>
      <c r="MOH7" s="109"/>
      <c r="MOI7" s="109"/>
      <c r="MOJ7" s="109"/>
      <c r="MOO7" s="46"/>
      <c r="MOP7" s="109"/>
      <c r="MOQ7" s="109"/>
      <c r="MOR7" s="109"/>
      <c r="MOW7" s="46"/>
      <c r="MOX7" s="109"/>
      <c r="MOY7" s="109"/>
      <c r="MOZ7" s="109"/>
      <c r="MPE7" s="46"/>
      <c r="MPF7" s="109"/>
      <c r="MPG7" s="109"/>
      <c r="MPH7" s="109"/>
      <c r="MPM7" s="46"/>
      <c r="MPN7" s="109"/>
      <c r="MPO7" s="109"/>
      <c r="MPP7" s="109"/>
      <c r="MPU7" s="46"/>
      <c r="MPV7" s="109"/>
      <c r="MPW7" s="109"/>
      <c r="MPX7" s="109"/>
      <c r="MQC7" s="46"/>
      <c r="MQD7" s="109"/>
      <c r="MQE7" s="109"/>
      <c r="MQF7" s="109"/>
      <c r="MQK7" s="46"/>
      <c r="MQL7" s="109"/>
      <c r="MQM7" s="109"/>
      <c r="MQN7" s="109"/>
      <c r="MQS7" s="46"/>
      <c r="MQT7" s="109"/>
      <c r="MQU7" s="109"/>
      <c r="MQV7" s="109"/>
      <c r="MRA7" s="46"/>
      <c r="MRB7" s="109"/>
      <c r="MRC7" s="109"/>
      <c r="MRD7" s="109"/>
      <c r="MRI7" s="46"/>
      <c r="MRJ7" s="109"/>
      <c r="MRK7" s="109"/>
      <c r="MRL7" s="109"/>
      <c r="MRQ7" s="46"/>
      <c r="MRR7" s="109"/>
      <c r="MRS7" s="109"/>
      <c r="MRT7" s="109"/>
      <c r="MRY7" s="46"/>
      <c r="MRZ7" s="109"/>
      <c r="MSA7" s="109"/>
      <c r="MSB7" s="109"/>
      <c r="MSG7" s="46"/>
      <c r="MSH7" s="109"/>
      <c r="MSI7" s="109"/>
      <c r="MSJ7" s="109"/>
      <c r="MSO7" s="46"/>
      <c r="MSP7" s="109"/>
      <c r="MSQ7" s="109"/>
      <c r="MSR7" s="109"/>
      <c r="MSW7" s="46"/>
      <c r="MSX7" s="109"/>
      <c r="MSY7" s="109"/>
      <c r="MSZ7" s="109"/>
      <c r="MTE7" s="46"/>
      <c r="MTF7" s="109"/>
      <c r="MTG7" s="109"/>
      <c r="MTH7" s="109"/>
      <c r="MTM7" s="46"/>
      <c r="MTN7" s="109"/>
      <c r="MTO7" s="109"/>
      <c r="MTP7" s="109"/>
      <c r="MTU7" s="46"/>
      <c r="MTV7" s="109"/>
      <c r="MTW7" s="109"/>
      <c r="MTX7" s="109"/>
      <c r="MUC7" s="46"/>
      <c r="MUD7" s="109"/>
      <c r="MUE7" s="109"/>
      <c r="MUF7" s="109"/>
      <c r="MUK7" s="46"/>
      <c r="MUL7" s="109"/>
      <c r="MUM7" s="109"/>
      <c r="MUN7" s="109"/>
      <c r="MUS7" s="46"/>
      <c r="MUT7" s="109"/>
      <c r="MUU7" s="109"/>
      <c r="MUV7" s="109"/>
      <c r="MVA7" s="46"/>
      <c r="MVB7" s="109"/>
      <c r="MVC7" s="109"/>
      <c r="MVD7" s="109"/>
      <c r="MVI7" s="46"/>
      <c r="MVJ7" s="109"/>
      <c r="MVK7" s="109"/>
      <c r="MVL7" s="109"/>
      <c r="MVQ7" s="46"/>
      <c r="MVR7" s="109"/>
      <c r="MVS7" s="109"/>
      <c r="MVT7" s="109"/>
      <c r="MVY7" s="46"/>
      <c r="MVZ7" s="109"/>
      <c r="MWA7" s="109"/>
      <c r="MWB7" s="109"/>
      <c r="MWG7" s="46"/>
      <c r="MWH7" s="109"/>
      <c r="MWI7" s="109"/>
      <c r="MWJ7" s="109"/>
      <c r="MWO7" s="46"/>
      <c r="MWP7" s="109"/>
      <c r="MWQ7" s="109"/>
      <c r="MWR7" s="109"/>
      <c r="MWW7" s="46"/>
      <c r="MWX7" s="109"/>
      <c r="MWY7" s="109"/>
      <c r="MWZ7" s="109"/>
      <c r="MXE7" s="46"/>
      <c r="MXF7" s="109"/>
      <c r="MXG7" s="109"/>
      <c r="MXH7" s="109"/>
      <c r="MXM7" s="46"/>
      <c r="MXN7" s="109"/>
      <c r="MXO7" s="109"/>
      <c r="MXP7" s="109"/>
      <c r="MXU7" s="46"/>
      <c r="MXV7" s="109"/>
      <c r="MXW7" s="109"/>
      <c r="MXX7" s="109"/>
      <c r="MYC7" s="46"/>
      <c r="MYD7" s="109"/>
      <c r="MYE7" s="109"/>
      <c r="MYF7" s="109"/>
      <c r="MYK7" s="46"/>
      <c r="MYL7" s="109"/>
      <c r="MYM7" s="109"/>
      <c r="MYN7" s="109"/>
      <c r="MYS7" s="46"/>
      <c r="MYT7" s="109"/>
      <c r="MYU7" s="109"/>
      <c r="MYV7" s="109"/>
      <c r="MZA7" s="46"/>
      <c r="MZB7" s="109"/>
      <c r="MZC7" s="109"/>
      <c r="MZD7" s="109"/>
      <c r="MZI7" s="46"/>
      <c r="MZJ7" s="109"/>
      <c r="MZK7" s="109"/>
      <c r="MZL7" s="109"/>
      <c r="MZQ7" s="46"/>
      <c r="MZR7" s="109"/>
      <c r="MZS7" s="109"/>
      <c r="MZT7" s="109"/>
      <c r="MZY7" s="46"/>
      <c r="MZZ7" s="109"/>
      <c r="NAA7" s="109"/>
      <c r="NAB7" s="109"/>
      <c r="NAG7" s="46"/>
      <c r="NAH7" s="109"/>
      <c r="NAI7" s="109"/>
      <c r="NAJ7" s="109"/>
      <c r="NAO7" s="46"/>
      <c r="NAP7" s="109"/>
      <c r="NAQ7" s="109"/>
      <c r="NAR7" s="109"/>
      <c r="NAW7" s="46"/>
      <c r="NAX7" s="109"/>
      <c r="NAY7" s="109"/>
      <c r="NAZ7" s="109"/>
      <c r="NBE7" s="46"/>
      <c r="NBF7" s="109"/>
      <c r="NBG7" s="109"/>
      <c r="NBH7" s="109"/>
      <c r="NBM7" s="46"/>
      <c r="NBN7" s="109"/>
      <c r="NBO7" s="109"/>
      <c r="NBP7" s="109"/>
      <c r="NBU7" s="46"/>
      <c r="NBV7" s="109"/>
      <c r="NBW7" s="109"/>
      <c r="NBX7" s="109"/>
      <c r="NCC7" s="46"/>
      <c r="NCD7" s="109"/>
      <c r="NCE7" s="109"/>
      <c r="NCF7" s="109"/>
      <c r="NCK7" s="46"/>
      <c r="NCL7" s="109"/>
      <c r="NCM7" s="109"/>
      <c r="NCN7" s="109"/>
      <c r="NCS7" s="46"/>
      <c r="NCT7" s="109"/>
      <c r="NCU7" s="109"/>
      <c r="NCV7" s="109"/>
      <c r="NDA7" s="46"/>
      <c r="NDB7" s="109"/>
      <c r="NDC7" s="109"/>
      <c r="NDD7" s="109"/>
      <c r="NDI7" s="46"/>
      <c r="NDJ7" s="109"/>
      <c r="NDK7" s="109"/>
      <c r="NDL7" s="109"/>
      <c r="NDQ7" s="46"/>
      <c r="NDR7" s="109"/>
      <c r="NDS7" s="109"/>
      <c r="NDT7" s="109"/>
      <c r="NDY7" s="46"/>
      <c r="NDZ7" s="109"/>
      <c r="NEA7" s="109"/>
      <c r="NEB7" s="109"/>
      <c r="NEG7" s="46"/>
      <c r="NEH7" s="109"/>
      <c r="NEI7" s="109"/>
      <c r="NEJ7" s="109"/>
      <c r="NEO7" s="46"/>
      <c r="NEP7" s="109"/>
      <c r="NEQ7" s="109"/>
      <c r="NER7" s="109"/>
      <c r="NEW7" s="46"/>
      <c r="NEX7" s="109"/>
      <c r="NEY7" s="109"/>
      <c r="NEZ7" s="109"/>
      <c r="NFE7" s="46"/>
      <c r="NFF7" s="109"/>
      <c r="NFG7" s="109"/>
      <c r="NFH7" s="109"/>
      <c r="NFM7" s="46"/>
      <c r="NFN7" s="109"/>
      <c r="NFO7" s="109"/>
      <c r="NFP7" s="109"/>
      <c r="NFU7" s="46"/>
      <c r="NFV7" s="109"/>
      <c r="NFW7" s="109"/>
      <c r="NFX7" s="109"/>
      <c r="NGC7" s="46"/>
      <c r="NGD7" s="109"/>
      <c r="NGE7" s="109"/>
      <c r="NGF7" s="109"/>
      <c r="NGK7" s="46"/>
      <c r="NGL7" s="109"/>
      <c r="NGM7" s="109"/>
      <c r="NGN7" s="109"/>
      <c r="NGS7" s="46"/>
      <c r="NGT7" s="109"/>
      <c r="NGU7" s="109"/>
      <c r="NGV7" s="109"/>
      <c r="NHA7" s="46"/>
      <c r="NHB7" s="109"/>
      <c r="NHC7" s="109"/>
      <c r="NHD7" s="109"/>
      <c r="NHI7" s="46"/>
      <c r="NHJ7" s="109"/>
      <c r="NHK7" s="109"/>
      <c r="NHL7" s="109"/>
      <c r="NHQ7" s="46"/>
      <c r="NHR7" s="109"/>
      <c r="NHS7" s="109"/>
      <c r="NHT7" s="109"/>
      <c r="NHY7" s="46"/>
      <c r="NHZ7" s="109"/>
      <c r="NIA7" s="109"/>
      <c r="NIB7" s="109"/>
      <c r="NIG7" s="46"/>
      <c r="NIH7" s="109"/>
      <c r="NII7" s="109"/>
      <c r="NIJ7" s="109"/>
      <c r="NIO7" s="46"/>
      <c r="NIP7" s="109"/>
      <c r="NIQ7" s="109"/>
      <c r="NIR7" s="109"/>
      <c r="NIW7" s="46"/>
      <c r="NIX7" s="109"/>
      <c r="NIY7" s="109"/>
      <c r="NIZ7" s="109"/>
      <c r="NJE7" s="46"/>
      <c r="NJF7" s="109"/>
      <c r="NJG7" s="109"/>
      <c r="NJH7" s="109"/>
      <c r="NJM7" s="46"/>
      <c r="NJN7" s="109"/>
      <c r="NJO7" s="109"/>
      <c r="NJP7" s="109"/>
      <c r="NJU7" s="46"/>
      <c r="NJV7" s="109"/>
      <c r="NJW7" s="109"/>
      <c r="NJX7" s="109"/>
      <c r="NKC7" s="46"/>
      <c r="NKD7" s="109"/>
      <c r="NKE7" s="109"/>
      <c r="NKF7" s="109"/>
      <c r="NKK7" s="46"/>
      <c r="NKL7" s="109"/>
      <c r="NKM7" s="109"/>
      <c r="NKN7" s="109"/>
      <c r="NKS7" s="46"/>
      <c r="NKT7" s="109"/>
      <c r="NKU7" s="109"/>
      <c r="NKV7" s="109"/>
      <c r="NLA7" s="46"/>
      <c r="NLB7" s="109"/>
      <c r="NLC7" s="109"/>
      <c r="NLD7" s="109"/>
      <c r="NLI7" s="46"/>
      <c r="NLJ7" s="109"/>
      <c r="NLK7" s="109"/>
      <c r="NLL7" s="109"/>
      <c r="NLQ7" s="46"/>
      <c r="NLR7" s="109"/>
      <c r="NLS7" s="109"/>
      <c r="NLT7" s="109"/>
      <c r="NLY7" s="46"/>
      <c r="NLZ7" s="109"/>
      <c r="NMA7" s="109"/>
      <c r="NMB7" s="109"/>
      <c r="NMG7" s="46"/>
      <c r="NMH7" s="109"/>
      <c r="NMI7" s="109"/>
      <c r="NMJ7" s="109"/>
      <c r="NMO7" s="46"/>
      <c r="NMP7" s="109"/>
      <c r="NMQ7" s="109"/>
      <c r="NMR7" s="109"/>
      <c r="NMW7" s="46"/>
      <c r="NMX7" s="109"/>
      <c r="NMY7" s="109"/>
      <c r="NMZ7" s="109"/>
      <c r="NNE7" s="46"/>
      <c r="NNF7" s="109"/>
      <c r="NNG7" s="109"/>
      <c r="NNH7" s="109"/>
      <c r="NNM7" s="46"/>
      <c r="NNN7" s="109"/>
      <c r="NNO7" s="109"/>
      <c r="NNP7" s="109"/>
      <c r="NNU7" s="46"/>
      <c r="NNV7" s="109"/>
      <c r="NNW7" s="109"/>
      <c r="NNX7" s="109"/>
      <c r="NOC7" s="46"/>
      <c r="NOD7" s="109"/>
      <c r="NOE7" s="109"/>
      <c r="NOF7" s="109"/>
      <c r="NOK7" s="46"/>
      <c r="NOL7" s="109"/>
      <c r="NOM7" s="109"/>
      <c r="NON7" s="109"/>
      <c r="NOS7" s="46"/>
      <c r="NOT7" s="109"/>
      <c r="NOU7" s="109"/>
      <c r="NOV7" s="109"/>
      <c r="NPA7" s="46"/>
      <c r="NPB7" s="109"/>
      <c r="NPC7" s="109"/>
      <c r="NPD7" s="109"/>
      <c r="NPI7" s="46"/>
      <c r="NPJ7" s="109"/>
      <c r="NPK7" s="109"/>
      <c r="NPL7" s="109"/>
      <c r="NPQ7" s="46"/>
      <c r="NPR7" s="109"/>
      <c r="NPS7" s="109"/>
      <c r="NPT7" s="109"/>
      <c r="NPY7" s="46"/>
      <c r="NPZ7" s="109"/>
      <c r="NQA7" s="109"/>
      <c r="NQB7" s="109"/>
      <c r="NQG7" s="46"/>
      <c r="NQH7" s="109"/>
      <c r="NQI7" s="109"/>
      <c r="NQJ7" s="109"/>
      <c r="NQO7" s="46"/>
      <c r="NQP7" s="109"/>
      <c r="NQQ7" s="109"/>
      <c r="NQR7" s="109"/>
      <c r="NQW7" s="46"/>
      <c r="NQX7" s="109"/>
      <c r="NQY7" s="109"/>
      <c r="NQZ7" s="109"/>
      <c r="NRE7" s="46"/>
      <c r="NRF7" s="109"/>
      <c r="NRG7" s="109"/>
      <c r="NRH7" s="109"/>
      <c r="NRM7" s="46"/>
      <c r="NRN7" s="109"/>
      <c r="NRO7" s="109"/>
      <c r="NRP7" s="109"/>
      <c r="NRU7" s="46"/>
      <c r="NRV7" s="109"/>
      <c r="NRW7" s="109"/>
      <c r="NRX7" s="109"/>
      <c r="NSC7" s="46"/>
      <c r="NSD7" s="109"/>
      <c r="NSE7" s="109"/>
      <c r="NSF7" s="109"/>
      <c r="NSK7" s="46"/>
      <c r="NSL7" s="109"/>
      <c r="NSM7" s="109"/>
      <c r="NSN7" s="109"/>
      <c r="NSS7" s="46"/>
      <c r="NST7" s="109"/>
      <c r="NSU7" s="109"/>
      <c r="NSV7" s="109"/>
      <c r="NTA7" s="46"/>
      <c r="NTB7" s="109"/>
      <c r="NTC7" s="109"/>
      <c r="NTD7" s="109"/>
      <c r="NTI7" s="46"/>
      <c r="NTJ7" s="109"/>
      <c r="NTK7" s="109"/>
      <c r="NTL7" s="109"/>
      <c r="NTQ7" s="46"/>
      <c r="NTR7" s="109"/>
      <c r="NTS7" s="109"/>
      <c r="NTT7" s="109"/>
      <c r="NTY7" s="46"/>
      <c r="NTZ7" s="109"/>
      <c r="NUA7" s="109"/>
      <c r="NUB7" s="109"/>
      <c r="NUG7" s="46"/>
      <c r="NUH7" s="109"/>
      <c r="NUI7" s="109"/>
      <c r="NUJ7" s="109"/>
      <c r="NUO7" s="46"/>
      <c r="NUP7" s="109"/>
      <c r="NUQ7" s="109"/>
      <c r="NUR7" s="109"/>
      <c r="NUW7" s="46"/>
      <c r="NUX7" s="109"/>
      <c r="NUY7" s="109"/>
      <c r="NUZ7" s="109"/>
      <c r="NVE7" s="46"/>
      <c r="NVF7" s="109"/>
      <c r="NVG7" s="109"/>
      <c r="NVH7" s="109"/>
      <c r="NVM7" s="46"/>
      <c r="NVN7" s="109"/>
      <c r="NVO7" s="109"/>
      <c r="NVP7" s="109"/>
      <c r="NVU7" s="46"/>
      <c r="NVV7" s="109"/>
      <c r="NVW7" s="109"/>
      <c r="NVX7" s="109"/>
      <c r="NWC7" s="46"/>
      <c r="NWD7" s="109"/>
      <c r="NWE7" s="109"/>
      <c r="NWF7" s="109"/>
      <c r="NWK7" s="46"/>
      <c r="NWL7" s="109"/>
      <c r="NWM7" s="109"/>
      <c r="NWN7" s="109"/>
      <c r="NWS7" s="46"/>
      <c r="NWT7" s="109"/>
      <c r="NWU7" s="109"/>
      <c r="NWV7" s="109"/>
      <c r="NXA7" s="46"/>
      <c r="NXB7" s="109"/>
      <c r="NXC7" s="109"/>
      <c r="NXD7" s="109"/>
      <c r="NXI7" s="46"/>
      <c r="NXJ7" s="109"/>
      <c r="NXK7" s="109"/>
      <c r="NXL7" s="109"/>
      <c r="NXQ7" s="46"/>
      <c r="NXR7" s="109"/>
      <c r="NXS7" s="109"/>
      <c r="NXT7" s="109"/>
      <c r="NXY7" s="46"/>
      <c r="NXZ7" s="109"/>
      <c r="NYA7" s="109"/>
      <c r="NYB7" s="109"/>
      <c r="NYG7" s="46"/>
      <c r="NYH7" s="109"/>
      <c r="NYI7" s="109"/>
      <c r="NYJ7" s="109"/>
      <c r="NYO7" s="46"/>
      <c r="NYP7" s="109"/>
      <c r="NYQ7" s="109"/>
      <c r="NYR7" s="109"/>
      <c r="NYW7" s="46"/>
      <c r="NYX7" s="109"/>
      <c r="NYY7" s="109"/>
      <c r="NYZ7" s="109"/>
      <c r="NZE7" s="46"/>
      <c r="NZF7" s="109"/>
      <c r="NZG7" s="109"/>
      <c r="NZH7" s="109"/>
      <c r="NZM7" s="46"/>
      <c r="NZN7" s="109"/>
      <c r="NZO7" s="109"/>
      <c r="NZP7" s="109"/>
      <c r="NZU7" s="46"/>
      <c r="NZV7" s="109"/>
      <c r="NZW7" s="109"/>
      <c r="NZX7" s="109"/>
      <c r="OAC7" s="46"/>
      <c r="OAD7" s="109"/>
      <c r="OAE7" s="109"/>
      <c r="OAF7" s="109"/>
      <c r="OAK7" s="46"/>
      <c r="OAL7" s="109"/>
      <c r="OAM7" s="109"/>
      <c r="OAN7" s="109"/>
      <c r="OAS7" s="46"/>
      <c r="OAT7" s="109"/>
      <c r="OAU7" s="109"/>
      <c r="OAV7" s="109"/>
      <c r="OBA7" s="46"/>
      <c r="OBB7" s="109"/>
      <c r="OBC7" s="109"/>
      <c r="OBD7" s="109"/>
      <c r="OBI7" s="46"/>
      <c r="OBJ7" s="109"/>
      <c r="OBK7" s="109"/>
      <c r="OBL7" s="109"/>
      <c r="OBQ7" s="46"/>
      <c r="OBR7" s="109"/>
      <c r="OBS7" s="109"/>
      <c r="OBT7" s="109"/>
      <c r="OBY7" s="46"/>
      <c r="OBZ7" s="109"/>
      <c r="OCA7" s="109"/>
      <c r="OCB7" s="109"/>
      <c r="OCG7" s="46"/>
      <c r="OCH7" s="109"/>
      <c r="OCI7" s="109"/>
      <c r="OCJ7" s="109"/>
      <c r="OCO7" s="46"/>
      <c r="OCP7" s="109"/>
      <c r="OCQ7" s="109"/>
      <c r="OCR7" s="109"/>
      <c r="OCW7" s="46"/>
      <c r="OCX7" s="109"/>
      <c r="OCY7" s="109"/>
      <c r="OCZ7" s="109"/>
      <c r="ODE7" s="46"/>
      <c r="ODF7" s="109"/>
      <c r="ODG7" s="109"/>
      <c r="ODH7" s="109"/>
      <c r="ODM7" s="46"/>
      <c r="ODN7" s="109"/>
      <c r="ODO7" s="109"/>
      <c r="ODP7" s="109"/>
      <c r="ODU7" s="46"/>
      <c r="ODV7" s="109"/>
      <c r="ODW7" s="109"/>
      <c r="ODX7" s="109"/>
      <c r="OEC7" s="46"/>
      <c r="OED7" s="109"/>
      <c r="OEE7" s="109"/>
      <c r="OEF7" s="109"/>
      <c r="OEK7" s="46"/>
      <c r="OEL7" s="109"/>
      <c r="OEM7" s="109"/>
      <c r="OEN7" s="109"/>
      <c r="OES7" s="46"/>
      <c r="OET7" s="109"/>
      <c r="OEU7" s="109"/>
      <c r="OEV7" s="109"/>
      <c r="OFA7" s="46"/>
      <c r="OFB7" s="109"/>
      <c r="OFC7" s="109"/>
      <c r="OFD7" s="109"/>
      <c r="OFI7" s="46"/>
      <c r="OFJ7" s="109"/>
      <c r="OFK7" s="109"/>
      <c r="OFL7" s="109"/>
      <c r="OFQ7" s="46"/>
      <c r="OFR7" s="109"/>
      <c r="OFS7" s="109"/>
      <c r="OFT7" s="109"/>
      <c r="OFY7" s="46"/>
      <c r="OFZ7" s="109"/>
      <c r="OGA7" s="109"/>
      <c r="OGB7" s="109"/>
      <c r="OGG7" s="46"/>
      <c r="OGH7" s="109"/>
      <c r="OGI7" s="109"/>
      <c r="OGJ7" s="109"/>
      <c r="OGO7" s="46"/>
      <c r="OGP7" s="109"/>
      <c r="OGQ7" s="109"/>
      <c r="OGR7" s="109"/>
      <c r="OGW7" s="46"/>
      <c r="OGX7" s="109"/>
      <c r="OGY7" s="109"/>
      <c r="OGZ7" s="109"/>
      <c r="OHE7" s="46"/>
      <c r="OHF7" s="109"/>
      <c r="OHG7" s="109"/>
      <c r="OHH7" s="109"/>
      <c r="OHM7" s="46"/>
      <c r="OHN7" s="109"/>
      <c r="OHO7" s="109"/>
      <c r="OHP7" s="109"/>
      <c r="OHU7" s="46"/>
      <c r="OHV7" s="109"/>
      <c r="OHW7" s="109"/>
      <c r="OHX7" s="109"/>
      <c r="OIC7" s="46"/>
      <c r="OID7" s="109"/>
      <c r="OIE7" s="109"/>
      <c r="OIF7" s="109"/>
      <c r="OIK7" s="46"/>
      <c r="OIL7" s="109"/>
      <c r="OIM7" s="109"/>
      <c r="OIN7" s="109"/>
      <c r="OIS7" s="46"/>
      <c r="OIT7" s="109"/>
      <c r="OIU7" s="109"/>
      <c r="OIV7" s="109"/>
      <c r="OJA7" s="46"/>
      <c r="OJB7" s="109"/>
      <c r="OJC7" s="109"/>
      <c r="OJD7" s="109"/>
      <c r="OJI7" s="46"/>
      <c r="OJJ7" s="109"/>
      <c r="OJK7" s="109"/>
      <c r="OJL7" s="109"/>
      <c r="OJQ7" s="46"/>
      <c r="OJR7" s="109"/>
      <c r="OJS7" s="109"/>
      <c r="OJT7" s="109"/>
      <c r="OJY7" s="46"/>
      <c r="OJZ7" s="109"/>
      <c r="OKA7" s="109"/>
      <c r="OKB7" s="109"/>
      <c r="OKG7" s="46"/>
      <c r="OKH7" s="109"/>
      <c r="OKI7" s="109"/>
      <c r="OKJ7" s="109"/>
      <c r="OKO7" s="46"/>
      <c r="OKP7" s="109"/>
      <c r="OKQ7" s="109"/>
      <c r="OKR7" s="109"/>
      <c r="OKW7" s="46"/>
      <c r="OKX7" s="109"/>
      <c r="OKY7" s="109"/>
      <c r="OKZ7" s="109"/>
      <c r="OLE7" s="46"/>
      <c r="OLF7" s="109"/>
      <c r="OLG7" s="109"/>
      <c r="OLH7" s="109"/>
      <c r="OLM7" s="46"/>
      <c r="OLN7" s="109"/>
      <c r="OLO7" s="109"/>
      <c r="OLP7" s="109"/>
      <c r="OLU7" s="46"/>
      <c r="OLV7" s="109"/>
      <c r="OLW7" s="109"/>
      <c r="OLX7" s="109"/>
      <c r="OMC7" s="46"/>
      <c r="OMD7" s="109"/>
      <c r="OME7" s="109"/>
      <c r="OMF7" s="109"/>
      <c r="OMK7" s="46"/>
      <c r="OML7" s="109"/>
      <c r="OMM7" s="109"/>
      <c r="OMN7" s="109"/>
      <c r="OMS7" s="46"/>
      <c r="OMT7" s="109"/>
      <c r="OMU7" s="109"/>
      <c r="OMV7" s="109"/>
      <c r="ONA7" s="46"/>
      <c r="ONB7" s="109"/>
      <c r="ONC7" s="109"/>
      <c r="OND7" s="109"/>
      <c r="ONI7" s="46"/>
      <c r="ONJ7" s="109"/>
      <c r="ONK7" s="109"/>
      <c r="ONL7" s="109"/>
      <c r="ONQ7" s="46"/>
      <c r="ONR7" s="109"/>
      <c r="ONS7" s="109"/>
      <c r="ONT7" s="109"/>
      <c r="ONY7" s="46"/>
      <c r="ONZ7" s="109"/>
      <c r="OOA7" s="109"/>
      <c r="OOB7" s="109"/>
      <c r="OOG7" s="46"/>
      <c r="OOH7" s="109"/>
      <c r="OOI7" s="109"/>
      <c r="OOJ7" s="109"/>
      <c r="OOO7" s="46"/>
      <c r="OOP7" s="109"/>
      <c r="OOQ7" s="109"/>
      <c r="OOR7" s="109"/>
      <c r="OOW7" s="46"/>
      <c r="OOX7" s="109"/>
      <c r="OOY7" s="109"/>
      <c r="OOZ7" s="109"/>
      <c r="OPE7" s="46"/>
      <c r="OPF7" s="109"/>
      <c r="OPG7" s="109"/>
      <c r="OPH7" s="109"/>
      <c r="OPM7" s="46"/>
      <c r="OPN7" s="109"/>
      <c r="OPO7" s="109"/>
      <c r="OPP7" s="109"/>
      <c r="OPU7" s="46"/>
      <c r="OPV7" s="109"/>
      <c r="OPW7" s="109"/>
      <c r="OPX7" s="109"/>
      <c r="OQC7" s="46"/>
      <c r="OQD7" s="109"/>
      <c r="OQE7" s="109"/>
      <c r="OQF7" s="109"/>
      <c r="OQK7" s="46"/>
      <c r="OQL7" s="109"/>
      <c r="OQM7" s="109"/>
      <c r="OQN7" s="109"/>
      <c r="OQS7" s="46"/>
      <c r="OQT7" s="109"/>
      <c r="OQU7" s="109"/>
      <c r="OQV7" s="109"/>
      <c r="ORA7" s="46"/>
      <c r="ORB7" s="109"/>
      <c r="ORC7" s="109"/>
      <c r="ORD7" s="109"/>
      <c r="ORI7" s="46"/>
      <c r="ORJ7" s="109"/>
      <c r="ORK7" s="109"/>
      <c r="ORL7" s="109"/>
      <c r="ORQ7" s="46"/>
      <c r="ORR7" s="109"/>
      <c r="ORS7" s="109"/>
      <c r="ORT7" s="109"/>
      <c r="ORY7" s="46"/>
      <c r="ORZ7" s="109"/>
      <c r="OSA7" s="109"/>
      <c r="OSB7" s="109"/>
      <c r="OSG7" s="46"/>
      <c r="OSH7" s="109"/>
      <c r="OSI7" s="109"/>
      <c r="OSJ7" s="109"/>
      <c r="OSO7" s="46"/>
      <c r="OSP7" s="109"/>
      <c r="OSQ7" s="109"/>
      <c r="OSR7" s="109"/>
      <c r="OSW7" s="46"/>
      <c r="OSX7" s="109"/>
      <c r="OSY7" s="109"/>
      <c r="OSZ7" s="109"/>
      <c r="OTE7" s="46"/>
      <c r="OTF7" s="109"/>
      <c r="OTG7" s="109"/>
      <c r="OTH7" s="109"/>
      <c r="OTM7" s="46"/>
      <c r="OTN7" s="109"/>
      <c r="OTO7" s="109"/>
      <c r="OTP7" s="109"/>
      <c r="OTU7" s="46"/>
      <c r="OTV7" s="109"/>
      <c r="OTW7" s="109"/>
      <c r="OTX7" s="109"/>
      <c r="OUC7" s="46"/>
      <c r="OUD7" s="109"/>
      <c r="OUE7" s="109"/>
      <c r="OUF7" s="109"/>
      <c r="OUK7" s="46"/>
      <c r="OUL7" s="109"/>
      <c r="OUM7" s="109"/>
      <c r="OUN7" s="109"/>
      <c r="OUS7" s="46"/>
      <c r="OUT7" s="109"/>
      <c r="OUU7" s="109"/>
      <c r="OUV7" s="109"/>
      <c r="OVA7" s="46"/>
      <c r="OVB7" s="109"/>
      <c r="OVC7" s="109"/>
      <c r="OVD7" s="109"/>
      <c r="OVI7" s="46"/>
      <c r="OVJ7" s="109"/>
      <c r="OVK7" s="109"/>
      <c r="OVL7" s="109"/>
      <c r="OVQ7" s="46"/>
      <c r="OVR7" s="109"/>
      <c r="OVS7" s="109"/>
      <c r="OVT7" s="109"/>
      <c r="OVY7" s="46"/>
      <c r="OVZ7" s="109"/>
      <c r="OWA7" s="109"/>
      <c r="OWB7" s="109"/>
      <c r="OWG7" s="46"/>
      <c r="OWH7" s="109"/>
      <c r="OWI7" s="109"/>
      <c r="OWJ7" s="109"/>
      <c r="OWO7" s="46"/>
      <c r="OWP7" s="109"/>
      <c r="OWQ7" s="109"/>
      <c r="OWR7" s="109"/>
      <c r="OWW7" s="46"/>
      <c r="OWX7" s="109"/>
      <c r="OWY7" s="109"/>
      <c r="OWZ7" s="109"/>
      <c r="OXE7" s="46"/>
      <c r="OXF7" s="109"/>
      <c r="OXG7" s="109"/>
      <c r="OXH7" s="109"/>
      <c r="OXM7" s="46"/>
      <c r="OXN7" s="109"/>
      <c r="OXO7" s="109"/>
      <c r="OXP7" s="109"/>
      <c r="OXU7" s="46"/>
      <c r="OXV7" s="109"/>
      <c r="OXW7" s="109"/>
      <c r="OXX7" s="109"/>
      <c r="OYC7" s="46"/>
      <c r="OYD7" s="109"/>
      <c r="OYE7" s="109"/>
      <c r="OYF7" s="109"/>
      <c r="OYK7" s="46"/>
      <c r="OYL7" s="109"/>
      <c r="OYM7" s="109"/>
      <c r="OYN7" s="109"/>
      <c r="OYS7" s="46"/>
      <c r="OYT7" s="109"/>
      <c r="OYU7" s="109"/>
      <c r="OYV7" s="109"/>
      <c r="OZA7" s="46"/>
      <c r="OZB7" s="109"/>
      <c r="OZC7" s="109"/>
      <c r="OZD7" s="109"/>
      <c r="OZI7" s="46"/>
      <c r="OZJ7" s="109"/>
      <c r="OZK7" s="109"/>
      <c r="OZL7" s="109"/>
      <c r="OZQ7" s="46"/>
      <c r="OZR7" s="109"/>
      <c r="OZS7" s="109"/>
      <c r="OZT7" s="109"/>
      <c r="OZY7" s="46"/>
      <c r="OZZ7" s="109"/>
      <c r="PAA7" s="109"/>
      <c r="PAB7" s="109"/>
      <c r="PAG7" s="46"/>
      <c r="PAH7" s="109"/>
      <c r="PAI7" s="109"/>
      <c r="PAJ7" s="109"/>
      <c r="PAO7" s="46"/>
      <c r="PAP7" s="109"/>
      <c r="PAQ7" s="109"/>
      <c r="PAR7" s="109"/>
      <c r="PAW7" s="46"/>
      <c r="PAX7" s="109"/>
      <c r="PAY7" s="109"/>
      <c r="PAZ7" s="109"/>
      <c r="PBE7" s="46"/>
      <c r="PBF7" s="109"/>
      <c r="PBG7" s="109"/>
      <c r="PBH7" s="109"/>
      <c r="PBM7" s="46"/>
      <c r="PBN7" s="109"/>
      <c r="PBO7" s="109"/>
      <c r="PBP7" s="109"/>
      <c r="PBU7" s="46"/>
      <c r="PBV7" s="109"/>
      <c r="PBW7" s="109"/>
      <c r="PBX7" s="109"/>
      <c r="PCC7" s="46"/>
      <c r="PCD7" s="109"/>
      <c r="PCE7" s="109"/>
      <c r="PCF7" s="109"/>
      <c r="PCK7" s="46"/>
      <c r="PCL7" s="109"/>
      <c r="PCM7" s="109"/>
      <c r="PCN7" s="109"/>
      <c r="PCS7" s="46"/>
      <c r="PCT7" s="109"/>
      <c r="PCU7" s="109"/>
      <c r="PCV7" s="109"/>
      <c r="PDA7" s="46"/>
      <c r="PDB7" s="109"/>
      <c r="PDC7" s="109"/>
      <c r="PDD7" s="109"/>
      <c r="PDI7" s="46"/>
      <c r="PDJ7" s="109"/>
      <c r="PDK7" s="109"/>
      <c r="PDL7" s="109"/>
      <c r="PDQ7" s="46"/>
      <c r="PDR7" s="109"/>
      <c r="PDS7" s="109"/>
      <c r="PDT7" s="109"/>
      <c r="PDY7" s="46"/>
      <c r="PDZ7" s="109"/>
      <c r="PEA7" s="109"/>
      <c r="PEB7" s="109"/>
      <c r="PEG7" s="46"/>
      <c r="PEH7" s="109"/>
      <c r="PEI7" s="109"/>
      <c r="PEJ7" s="109"/>
      <c r="PEO7" s="46"/>
      <c r="PEP7" s="109"/>
      <c r="PEQ7" s="109"/>
      <c r="PER7" s="109"/>
      <c r="PEW7" s="46"/>
      <c r="PEX7" s="109"/>
      <c r="PEY7" s="109"/>
      <c r="PEZ7" s="109"/>
      <c r="PFE7" s="46"/>
      <c r="PFF7" s="109"/>
      <c r="PFG7" s="109"/>
      <c r="PFH7" s="109"/>
      <c r="PFM7" s="46"/>
      <c r="PFN7" s="109"/>
      <c r="PFO7" s="109"/>
      <c r="PFP7" s="109"/>
      <c r="PFU7" s="46"/>
      <c r="PFV7" s="109"/>
      <c r="PFW7" s="109"/>
      <c r="PFX7" s="109"/>
      <c r="PGC7" s="46"/>
      <c r="PGD7" s="109"/>
      <c r="PGE7" s="109"/>
      <c r="PGF7" s="109"/>
      <c r="PGK7" s="46"/>
      <c r="PGL7" s="109"/>
      <c r="PGM7" s="109"/>
      <c r="PGN7" s="109"/>
      <c r="PGS7" s="46"/>
      <c r="PGT7" s="109"/>
      <c r="PGU7" s="109"/>
      <c r="PGV7" s="109"/>
      <c r="PHA7" s="46"/>
      <c r="PHB7" s="109"/>
      <c r="PHC7" s="109"/>
      <c r="PHD7" s="109"/>
      <c r="PHI7" s="46"/>
      <c r="PHJ7" s="109"/>
      <c r="PHK7" s="109"/>
      <c r="PHL7" s="109"/>
      <c r="PHQ7" s="46"/>
      <c r="PHR7" s="109"/>
      <c r="PHS7" s="109"/>
      <c r="PHT7" s="109"/>
      <c r="PHY7" s="46"/>
      <c r="PHZ7" s="109"/>
      <c r="PIA7" s="109"/>
      <c r="PIB7" s="109"/>
      <c r="PIG7" s="46"/>
      <c r="PIH7" s="109"/>
      <c r="PII7" s="109"/>
      <c r="PIJ7" s="109"/>
      <c r="PIO7" s="46"/>
      <c r="PIP7" s="109"/>
      <c r="PIQ7" s="109"/>
      <c r="PIR7" s="109"/>
      <c r="PIW7" s="46"/>
      <c r="PIX7" s="109"/>
      <c r="PIY7" s="109"/>
      <c r="PIZ7" s="109"/>
      <c r="PJE7" s="46"/>
      <c r="PJF7" s="109"/>
      <c r="PJG7" s="109"/>
      <c r="PJH7" s="109"/>
      <c r="PJM7" s="46"/>
      <c r="PJN7" s="109"/>
      <c r="PJO7" s="109"/>
      <c r="PJP7" s="109"/>
      <c r="PJU7" s="46"/>
      <c r="PJV7" s="109"/>
      <c r="PJW7" s="109"/>
      <c r="PJX7" s="109"/>
      <c r="PKC7" s="46"/>
      <c r="PKD7" s="109"/>
      <c r="PKE7" s="109"/>
      <c r="PKF7" s="109"/>
      <c r="PKK7" s="46"/>
      <c r="PKL7" s="109"/>
      <c r="PKM7" s="109"/>
      <c r="PKN7" s="109"/>
      <c r="PKS7" s="46"/>
      <c r="PKT7" s="109"/>
      <c r="PKU7" s="109"/>
      <c r="PKV7" s="109"/>
      <c r="PLA7" s="46"/>
      <c r="PLB7" s="109"/>
      <c r="PLC7" s="109"/>
      <c r="PLD7" s="109"/>
      <c r="PLI7" s="46"/>
      <c r="PLJ7" s="109"/>
      <c r="PLK7" s="109"/>
      <c r="PLL7" s="109"/>
      <c r="PLQ7" s="46"/>
      <c r="PLR7" s="109"/>
      <c r="PLS7" s="109"/>
      <c r="PLT7" s="109"/>
      <c r="PLY7" s="46"/>
      <c r="PLZ7" s="109"/>
      <c r="PMA7" s="109"/>
      <c r="PMB7" s="109"/>
      <c r="PMG7" s="46"/>
      <c r="PMH7" s="109"/>
      <c r="PMI7" s="109"/>
      <c r="PMJ7" s="109"/>
      <c r="PMO7" s="46"/>
      <c r="PMP7" s="109"/>
      <c r="PMQ7" s="109"/>
      <c r="PMR7" s="109"/>
      <c r="PMW7" s="46"/>
      <c r="PMX7" s="109"/>
      <c r="PMY7" s="109"/>
      <c r="PMZ7" s="109"/>
      <c r="PNE7" s="46"/>
      <c r="PNF7" s="109"/>
      <c r="PNG7" s="109"/>
      <c r="PNH7" s="109"/>
      <c r="PNM7" s="46"/>
      <c r="PNN7" s="109"/>
      <c r="PNO7" s="109"/>
      <c r="PNP7" s="109"/>
      <c r="PNU7" s="46"/>
      <c r="PNV7" s="109"/>
      <c r="PNW7" s="109"/>
      <c r="PNX7" s="109"/>
      <c r="POC7" s="46"/>
      <c r="POD7" s="109"/>
      <c r="POE7" s="109"/>
      <c r="POF7" s="109"/>
      <c r="POK7" s="46"/>
      <c r="POL7" s="109"/>
      <c r="POM7" s="109"/>
      <c r="PON7" s="109"/>
      <c r="POS7" s="46"/>
      <c r="POT7" s="109"/>
      <c r="POU7" s="109"/>
      <c r="POV7" s="109"/>
      <c r="PPA7" s="46"/>
      <c r="PPB7" s="109"/>
      <c r="PPC7" s="109"/>
      <c r="PPD7" s="109"/>
      <c r="PPI7" s="46"/>
      <c r="PPJ7" s="109"/>
      <c r="PPK7" s="109"/>
      <c r="PPL7" s="109"/>
      <c r="PPQ7" s="46"/>
      <c r="PPR7" s="109"/>
      <c r="PPS7" s="109"/>
      <c r="PPT7" s="109"/>
      <c r="PPY7" s="46"/>
      <c r="PPZ7" s="109"/>
      <c r="PQA7" s="109"/>
      <c r="PQB7" s="109"/>
      <c r="PQG7" s="46"/>
      <c r="PQH7" s="109"/>
      <c r="PQI7" s="109"/>
      <c r="PQJ7" s="109"/>
      <c r="PQO7" s="46"/>
      <c r="PQP7" s="109"/>
      <c r="PQQ7" s="109"/>
      <c r="PQR7" s="109"/>
      <c r="PQW7" s="46"/>
      <c r="PQX7" s="109"/>
      <c r="PQY7" s="109"/>
      <c r="PQZ7" s="109"/>
      <c r="PRE7" s="46"/>
      <c r="PRF7" s="109"/>
      <c r="PRG7" s="109"/>
      <c r="PRH7" s="109"/>
      <c r="PRM7" s="46"/>
      <c r="PRN7" s="109"/>
      <c r="PRO7" s="109"/>
      <c r="PRP7" s="109"/>
      <c r="PRU7" s="46"/>
      <c r="PRV7" s="109"/>
      <c r="PRW7" s="109"/>
      <c r="PRX7" s="109"/>
      <c r="PSC7" s="46"/>
      <c r="PSD7" s="109"/>
      <c r="PSE7" s="109"/>
      <c r="PSF7" s="109"/>
      <c r="PSK7" s="46"/>
      <c r="PSL7" s="109"/>
      <c r="PSM7" s="109"/>
      <c r="PSN7" s="109"/>
      <c r="PSS7" s="46"/>
      <c r="PST7" s="109"/>
      <c r="PSU7" s="109"/>
      <c r="PSV7" s="109"/>
      <c r="PTA7" s="46"/>
      <c r="PTB7" s="109"/>
      <c r="PTC7" s="109"/>
      <c r="PTD7" s="109"/>
      <c r="PTI7" s="46"/>
      <c r="PTJ7" s="109"/>
      <c r="PTK7" s="109"/>
      <c r="PTL7" s="109"/>
      <c r="PTQ7" s="46"/>
      <c r="PTR7" s="109"/>
      <c r="PTS7" s="109"/>
      <c r="PTT7" s="109"/>
      <c r="PTY7" s="46"/>
      <c r="PTZ7" s="109"/>
      <c r="PUA7" s="109"/>
      <c r="PUB7" s="109"/>
      <c r="PUG7" s="46"/>
      <c r="PUH7" s="109"/>
      <c r="PUI7" s="109"/>
      <c r="PUJ7" s="109"/>
      <c r="PUO7" s="46"/>
      <c r="PUP7" s="109"/>
      <c r="PUQ7" s="109"/>
      <c r="PUR7" s="109"/>
      <c r="PUW7" s="46"/>
      <c r="PUX7" s="109"/>
      <c r="PUY7" s="109"/>
      <c r="PUZ7" s="109"/>
      <c r="PVE7" s="46"/>
      <c r="PVF7" s="109"/>
      <c r="PVG7" s="109"/>
      <c r="PVH7" s="109"/>
      <c r="PVM7" s="46"/>
      <c r="PVN7" s="109"/>
      <c r="PVO7" s="109"/>
      <c r="PVP7" s="109"/>
      <c r="PVU7" s="46"/>
      <c r="PVV7" s="109"/>
      <c r="PVW7" s="109"/>
      <c r="PVX7" s="109"/>
      <c r="PWC7" s="46"/>
      <c r="PWD7" s="109"/>
      <c r="PWE7" s="109"/>
      <c r="PWF7" s="109"/>
      <c r="PWK7" s="46"/>
      <c r="PWL7" s="109"/>
      <c r="PWM7" s="109"/>
      <c r="PWN7" s="109"/>
      <c r="PWS7" s="46"/>
      <c r="PWT7" s="109"/>
      <c r="PWU7" s="109"/>
      <c r="PWV7" s="109"/>
      <c r="PXA7" s="46"/>
      <c r="PXB7" s="109"/>
      <c r="PXC7" s="109"/>
      <c r="PXD7" s="109"/>
      <c r="PXI7" s="46"/>
      <c r="PXJ7" s="109"/>
      <c r="PXK7" s="109"/>
      <c r="PXL7" s="109"/>
      <c r="PXQ7" s="46"/>
      <c r="PXR7" s="109"/>
      <c r="PXS7" s="109"/>
      <c r="PXT7" s="109"/>
      <c r="PXY7" s="46"/>
      <c r="PXZ7" s="109"/>
      <c r="PYA7" s="109"/>
      <c r="PYB7" s="109"/>
      <c r="PYG7" s="46"/>
      <c r="PYH7" s="109"/>
      <c r="PYI7" s="109"/>
      <c r="PYJ7" s="109"/>
      <c r="PYO7" s="46"/>
      <c r="PYP7" s="109"/>
      <c r="PYQ7" s="109"/>
      <c r="PYR7" s="109"/>
      <c r="PYW7" s="46"/>
      <c r="PYX7" s="109"/>
      <c r="PYY7" s="109"/>
      <c r="PYZ7" s="109"/>
      <c r="PZE7" s="46"/>
      <c r="PZF7" s="109"/>
      <c r="PZG7" s="109"/>
      <c r="PZH7" s="109"/>
      <c r="PZM7" s="46"/>
      <c r="PZN7" s="109"/>
      <c r="PZO7" s="109"/>
      <c r="PZP7" s="109"/>
      <c r="PZU7" s="46"/>
      <c r="PZV7" s="109"/>
      <c r="PZW7" s="109"/>
      <c r="PZX7" s="109"/>
      <c r="QAC7" s="46"/>
      <c r="QAD7" s="109"/>
      <c r="QAE7" s="109"/>
      <c r="QAF7" s="109"/>
      <c r="QAK7" s="46"/>
      <c r="QAL7" s="109"/>
      <c r="QAM7" s="109"/>
      <c r="QAN7" s="109"/>
      <c r="QAS7" s="46"/>
      <c r="QAT7" s="109"/>
      <c r="QAU7" s="109"/>
      <c r="QAV7" s="109"/>
      <c r="QBA7" s="46"/>
      <c r="QBB7" s="109"/>
      <c r="QBC7" s="109"/>
      <c r="QBD7" s="109"/>
      <c r="QBI7" s="46"/>
      <c r="QBJ7" s="109"/>
      <c r="QBK7" s="109"/>
      <c r="QBL7" s="109"/>
      <c r="QBQ7" s="46"/>
      <c r="QBR7" s="109"/>
      <c r="QBS7" s="109"/>
      <c r="QBT7" s="109"/>
      <c r="QBY7" s="46"/>
      <c r="QBZ7" s="109"/>
      <c r="QCA7" s="109"/>
      <c r="QCB7" s="109"/>
      <c r="QCG7" s="46"/>
      <c r="QCH7" s="109"/>
      <c r="QCI7" s="109"/>
      <c r="QCJ7" s="109"/>
      <c r="QCO7" s="46"/>
      <c r="QCP7" s="109"/>
      <c r="QCQ7" s="109"/>
      <c r="QCR7" s="109"/>
      <c r="QCW7" s="46"/>
      <c r="QCX7" s="109"/>
      <c r="QCY7" s="109"/>
      <c r="QCZ7" s="109"/>
      <c r="QDE7" s="46"/>
      <c r="QDF7" s="109"/>
      <c r="QDG7" s="109"/>
      <c r="QDH7" s="109"/>
      <c r="QDM7" s="46"/>
      <c r="QDN7" s="109"/>
      <c r="QDO7" s="109"/>
      <c r="QDP7" s="109"/>
      <c r="QDU7" s="46"/>
      <c r="QDV7" s="109"/>
      <c r="QDW7" s="109"/>
      <c r="QDX7" s="109"/>
      <c r="QEC7" s="46"/>
      <c r="QED7" s="109"/>
      <c r="QEE7" s="109"/>
      <c r="QEF7" s="109"/>
      <c r="QEK7" s="46"/>
      <c r="QEL7" s="109"/>
      <c r="QEM7" s="109"/>
      <c r="QEN7" s="109"/>
      <c r="QES7" s="46"/>
      <c r="QET7" s="109"/>
      <c r="QEU7" s="109"/>
      <c r="QEV7" s="109"/>
      <c r="QFA7" s="46"/>
      <c r="QFB7" s="109"/>
      <c r="QFC7" s="109"/>
      <c r="QFD7" s="109"/>
      <c r="QFI7" s="46"/>
      <c r="QFJ7" s="109"/>
      <c r="QFK7" s="109"/>
      <c r="QFL7" s="109"/>
      <c r="QFQ7" s="46"/>
      <c r="QFR7" s="109"/>
      <c r="QFS7" s="109"/>
      <c r="QFT7" s="109"/>
      <c r="QFY7" s="46"/>
      <c r="QFZ7" s="109"/>
      <c r="QGA7" s="109"/>
      <c r="QGB7" s="109"/>
      <c r="QGG7" s="46"/>
      <c r="QGH7" s="109"/>
      <c r="QGI7" s="109"/>
      <c r="QGJ7" s="109"/>
      <c r="QGO7" s="46"/>
      <c r="QGP7" s="109"/>
      <c r="QGQ7" s="109"/>
      <c r="QGR7" s="109"/>
      <c r="QGW7" s="46"/>
      <c r="QGX7" s="109"/>
      <c r="QGY7" s="109"/>
      <c r="QGZ7" s="109"/>
      <c r="QHE7" s="46"/>
      <c r="QHF7" s="109"/>
      <c r="QHG7" s="109"/>
      <c r="QHH7" s="109"/>
      <c r="QHM7" s="46"/>
      <c r="QHN7" s="109"/>
      <c r="QHO7" s="109"/>
      <c r="QHP7" s="109"/>
      <c r="QHU7" s="46"/>
      <c r="QHV7" s="109"/>
      <c r="QHW7" s="109"/>
      <c r="QHX7" s="109"/>
      <c r="QIC7" s="46"/>
      <c r="QID7" s="109"/>
      <c r="QIE7" s="109"/>
      <c r="QIF7" s="109"/>
      <c r="QIK7" s="46"/>
      <c r="QIL7" s="109"/>
      <c r="QIM7" s="109"/>
      <c r="QIN7" s="109"/>
      <c r="QIS7" s="46"/>
      <c r="QIT7" s="109"/>
      <c r="QIU7" s="109"/>
      <c r="QIV7" s="109"/>
      <c r="QJA7" s="46"/>
      <c r="QJB7" s="109"/>
      <c r="QJC7" s="109"/>
      <c r="QJD7" s="109"/>
      <c r="QJI7" s="46"/>
      <c r="QJJ7" s="109"/>
      <c r="QJK7" s="109"/>
      <c r="QJL7" s="109"/>
      <c r="QJQ7" s="46"/>
      <c r="QJR7" s="109"/>
      <c r="QJS7" s="109"/>
      <c r="QJT7" s="109"/>
      <c r="QJY7" s="46"/>
      <c r="QJZ7" s="109"/>
      <c r="QKA7" s="109"/>
      <c r="QKB7" s="109"/>
      <c r="QKG7" s="46"/>
      <c r="QKH7" s="109"/>
      <c r="QKI7" s="109"/>
      <c r="QKJ7" s="109"/>
      <c r="QKO7" s="46"/>
      <c r="QKP7" s="109"/>
      <c r="QKQ7" s="109"/>
      <c r="QKR7" s="109"/>
      <c r="QKW7" s="46"/>
      <c r="QKX7" s="109"/>
      <c r="QKY7" s="109"/>
      <c r="QKZ7" s="109"/>
      <c r="QLE7" s="46"/>
      <c r="QLF7" s="109"/>
      <c r="QLG7" s="109"/>
      <c r="QLH7" s="109"/>
      <c r="QLM7" s="46"/>
      <c r="QLN7" s="109"/>
      <c r="QLO7" s="109"/>
      <c r="QLP7" s="109"/>
      <c r="QLU7" s="46"/>
      <c r="QLV7" s="109"/>
      <c r="QLW7" s="109"/>
      <c r="QLX7" s="109"/>
      <c r="QMC7" s="46"/>
      <c r="QMD7" s="109"/>
      <c r="QME7" s="109"/>
      <c r="QMF7" s="109"/>
      <c r="QMK7" s="46"/>
      <c r="QML7" s="109"/>
      <c r="QMM7" s="109"/>
      <c r="QMN7" s="109"/>
      <c r="QMS7" s="46"/>
      <c r="QMT7" s="109"/>
      <c r="QMU7" s="109"/>
      <c r="QMV7" s="109"/>
      <c r="QNA7" s="46"/>
      <c r="QNB7" s="109"/>
      <c r="QNC7" s="109"/>
      <c r="QND7" s="109"/>
      <c r="QNI7" s="46"/>
      <c r="QNJ7" s="109"/>
      <c r="QNK7" s="109"/>
      <c r="QNL7" s="109"/>
      <c r="QNQ7" s="46"/>
      <c r="QNR7" s="109"/>
      <c r="QNS7" s="109"/>
      <c r="QNT7" s="109"/>
      <c r="QNY7" s="46"/>
      <c r="QNZ7" s="109"/>
      <c r="QOA7" s="109"/>
      <c r="QOB7" s="109"/>
      <c r="QOG7" s="46"/>
      <c r="QOH7" s="109"/>
      <c r="QOI7" s="109"/>
      <c r="QOJ7" s="109"/>
      <c r="QOO7" s="46"/>
      <c r="QOP7" s="109"/>
      <c r="QOQ7" s="109"/>
      <c r="QOR7" s="109"/>
      <c r="QOW7" s="46"/>
      <c r="QOX7" s="109"/>
      <c r="QOY7" s="109"/>
      <c r="QOZ7" s="109"/>
      <c r="QPE7" s="46"/>
      <c r="QPF7" s="109"/>
      <c r="QPG7" s="109"/>
      <c r="QPH7" s="109"/>
      <c r="QPM7" s="46"/>
      <c r="QPN7" s="109"/>
      <c r="QPO7" s="109"/>
      <c r="QPP7" s="109"/>
      <c r="QPU7" s="46"/>
      <c r="QPV7" s="109"/>
      <c r="QPW7" s="109"/>
      <c r="QPX7" s="109"/>
      <c r="QQC7" s="46"/>
      <c r="QQD7" s="109"/>
      <c r="QQE7" s="109"/>
      <c r="QQF7" s="109"/>
      <c r="QQK7" s="46"/>
      <c r="QQL7" s="109"/>
      <c r="QQM7" s="109"/>
      <c r="QQN7" s="109"/>
      <c r="QQS7" s="46"/>
      <c r="QQT7" s="109"/>
      <c r="QQU7" s="109"/>
      <c r="QQV7" s="109"/>
      <c r="QRA7" s="46"/>
      <c r="QRB7" s="109"/>
      <c r="QRC7" s="109"/>
      <c r="QRD7" s="109"/>
      <c r="QRI7" s="46"/>
      <c r="QRJ7" s="109"/>
      <c r="QRK7" s="109"/>
      <c r="QRL7" s="109"/>
      <c r="QRQ7" s="46"/>
      <c r="QRR7" s="109"/>
      <c r="QRS7" s="109"/>
      <c r="QRT7" s="109"/>
      <c r="QRY7" s="46"/>
      <c r="QRZ7" s="109"/>
      <c r="QSA7" s="109"/>
      <c r="QSB7" s="109"/>
      <c r="QSG7" s="46"/>
      <c r="QSH7" s="109"/>
      <c r="QSI7" s="109"/>
      <c r="QSJ7" s="109"/>
      <c r="QSO7" s="46"/>
      <c r="QSP7" s="109"/>
      <c r="QSQ7" s="109"/>
      <c r="QSR7" s="109"/>
      <c r="QSW7" s="46"/>
      <c r="QSX7" s="109"/>
      <c r="QSY7" s="109"/>
      <c r="QSZ7" s="109"/>
      <c r="QTE7" s="46"/>
      <c r="QTF7" s="109"/>
      <c r="QTG7" s="109"/>
      <c r="QTH7" s="109"/>
      <c r="QTM7" s="46"/>
      <c r="QTN7" s="109"/>
      <c r="QTO7" s="109"/>
      <c r="QTP7" s="109"/>
      <c r="QTU7" s="46"/>
      <c r="QTV7" s="109"/>
      <c r="QTW7" s="109"/>
      <c r="QTX7" s="109"/>
      <c r="QUC7" s="46"/>
      <c r="QUD7" s="109"/>
      <c r="QUE7" s="109"/>
      <c r="QUF7" s="109"/>
      <c r="QUK7" s="46"/>
      <c r="QUL7" s="109"/>
      <c r="QUM7" s="109"/>
      <c r="QUN7" s="109"/>
      <c r="QUS7" s="46"/>
      <c r="QUT7" s="109"/>
      <c r="QUU7" s="109"/>
      <c r="QUV7" s="109"/>
      <c r="QVA7" s="46"/>
      <c r="QVB7" s="109"/>
      <c r="QVC7" s="109"/>
      <c r="QVD7" s="109"/>
      <c r="QVI7" s="46"/>
      <c r="QVJ7" s="109"/>
      <c r="QVK7" s="109"/>
      <c r="QVL7" s="109"/>
      <c r="QVQ7" s="46"/>
      <c r="QVR7" s="109"/>
      <c r="QVS7" s="109"/>
      <c r="QVT7" s="109"/>
      <c r="QVY7" s="46"/>
      <c r="QVZ7" s="109"/>
      <c r="QWA7" s="109"/>
      <c r="QWB7" s="109"/>
      <c r="QWG7" s="46"/>
      <c r="QWH7" s="109"/>
      <c r="QWI7" s="109"/>
      <c r="QWJ7" s="109"/>
      <c r="QWO7" s="46"/>
      <c r="QWP7" s="109"/>
      <c r="QWQ7" s="109"/>
      <c r="QWR7" s="109"/>
      <c r="QWW7" s="46"/>
      <c r="QWX7" s="109"/>
      <c r="QWY7" s="109"/>
      <c r="QWZ7" s="109"/>
      <c r="QXE7" s="46"/>
      <c r="QXF7" s="109"/>
      <c r="QXG7" s="109"/>
      <c r="QXH7" s="109"/>
      <c r="QXM7" s="46"/>
      <c r="QXN7" s="109"/>
      <c r="QXO7" s="109"/>
      <c r="QXP7" s="109"/>
      <c r="QXU7" s="46"/>
      <c r="QXV7" s="109"/>
      <c r="QXW7" s="109"/>
      <c r="QXX7" s="109"/>
      <c r="QYC7" s="46"/>
      <c r="QYD7" s="109"/>
      <c r="QYE7" s="109"/>
      <c r="QYF7" s="109"/>
      <c r="QYK7" s="46"/>
      <c r="QYL7" s="109"/>
      <c r="QYM7" s="109"/>
      <c r="QYN7" s="109"/>
      <c r="QYS7" s="46"/>
      <c r="QYT7" s="109"/>
      <c r="QYU7" s="109"/>
      <c r="QYV7" s="109"/>
      <c r="QZA7" s="46"/>
      <c r="QZB7" s="109"/>
      <c r="QZC7" s="109"/>
      <c r="QZD7" s="109"/>
      <c r="QZI7" s="46"/>
      <c r="QZJ7" s="109"/>
      <c r="QZK7" s="109"/>
      <c r="QZL7" s="109"/>
      <c r="QZQ7" s="46"/>
      <c r="QZR7" s="109"/>
      <c r="QZS7" s="109"/>
      <c r="QZT7" s="109"/>
      <c r="QZY7" s="46"/>
      <c r="QZZ7" s="109"/>
      <c r="RAA7" s="109"/>
      <c r="RAB7" s="109"/>
      <c r="RAG7" s="46"/>
      <c r="RAH7" s="109"/>
      <c r="RAI7" s="109"/>
      <c r="RAJ7" s="109"/>
      <c r="RAO7" s="46"/>
      <c r="RAP7" s="109"/>
      <c r="RAQ7" s="109"/>
      <c r="RAR7" s="109"/>
      <c r="RAW7" s="46"/>
      <c r="RAX7" s="109"/>
      <c r="RAY7" s="109"/>
      <c r="RAZ7" s="109"/>
      <c r="RBE7" s="46"/>
      <c r="RBF7" s="109"/>
      <c r="RBG7" s="109"/>
      <c r="RBH7" s="109"/>
      <c r="RBM7" s="46"/>
      <c r="RBN7" s="109"/>
      <c r="RBO7" s="109"/>
      <c r="RBP7" s="109"/>
      <c r="RBU7" s="46"/>
      <c r="RBV7" s="109"/>
      <c r="RBW7" s="109"/>
      <c r="RBX7" s="109"/>
      <c r="RCC7" s="46"/>
      <c r="RCD7" s="109"/>
      <c r="RCE7" s="109"/>
      <c r="RCF7" s="109"/>
      <c r="RCK7" s="46"/>
      <c r="RCL7" s="109"/>
      <c r="RCM7" s="109"/>
      <c r="RCN7" s="109"/>
      <c r="RCS7" s="46"/>
      <c r="RCT7" s="109"/>
      <c r="RCU7" s="109"/>
      <c r="RCV7" s="109"/>
      <c r="RDA7" s="46"/>
      <c r="RDB7" s="109"/>
      <c r="RDC7" s="109"/>
      <c r="RDD7" s="109"/>
      <c r="RDI7" s="46"/>
      <c r="RDJ7" s="109"/>
      <c r="RDK7" s="109"/>
      <c r="RDL7" s="109"/>
      <c r="RDQ7" s="46"/>
      <c r="RDR7" s="109"/>
      <c r="RDS7" s="109"/>
      <c r="RDT7" s="109"/>
      <c r="RDY7" s="46"/>
      <c r="RDZ7" s="109"/>
      <c r="REA7" s="109"/>
      <c r="REB7" s="109"/>
      <c r="REG7" s="46"/>
      <c r="REH7" s="109"/>
      <c r="REI7" s="109"/>
      <c r="REJ7" s="109"/>
      <c r="REO7" s="46"/>
      <c r="REP7" s="109"/>
      <c r="REQ7" s="109"/>
      <c r="RER7" s="109"/>
      <c r="REW7" s="46"/>
      <c r="REX7" s="109"/>
      <c r="REY7" s="109"/>
      <c r="REZ7" s="109"/>
      <c r="RFE7" s="46"/>
      <c r="RFF7" s="109"/>
      <c r="RFG7" s="109"/>
      <c r="RFH7" s="109"/>
      <c r="RFM7" s="46"/>
      <c r="RFN7" s="109"/>
      <c r="RFO7" s="109"/>
      <c r="RFP7" s="109"/>
      <c r="RFU7" s="46"/>
      <c r="RFV7" s="109"/>
      <c r="RFW7" s="109"/>
      <c r="RFX7" s="109"/>
      <c r="RGC7" s="46"/>
      <c r="RGD7" s="109"/>
      <c r="RGE7" s="109"/>
      <c r="RGF7" s="109"/>
      <c r="RGK7" s="46"/>
      <c r="RGL7" s="109"/>
      <c r="RGM7" s="109"/>
      <c r="RGN7" s="109"/>
      <c r="RGS7" s="46"/>
      <c r="RGT7" s="109"/>
      <c r="RGU7" s="109"/>
      <c r="RGV7" s="109"/>
      <c r="RHA7" s="46"/>
      <c r="RHB7" s="109"/>
      <c r="RHC7" s="109"/>
      <c r="RHD7" s="109"/>
      <c r="RHI7" s="46"/>
      <c r="RHJ7" s="109"/>
      <c r="RHK7" s="109"/>
      <c r="RHL7" s="109"/>
      <c r="RHQ7" s="46"/>
      <c r="RHR7" s="109"/>
      <c r="RHS7" s="109"/>
      <c r="RHT7" s="109"/>
      <c r="RHY7" s="46"/>
      <c r="RHZ7" s="109"/>
      <c r="RIA7" s="109"/>
      <c r="RIB7" s="109"/>
      <c r="RIG7" s="46"/>
      <c r="RIH7" s="109"/>
      <c r="RII7" s="109"/>
      <c r="RIJ7" s="109"/>
      <c r="RIO7" s="46"/>
      <c r="RIP7" s="109"/>
      <c r="RIQ7" s="109"/>
      <c r="RIR7" s="109"/>
      <c r="RIW7" s="46"/>
      <c r="RIX7" s="109"/>
      <c r="RIY7" s="109"/>
      <c r="RIZ7" s="109"/>
      <c r="RJE7" s="46"/>
      <c r="RJF7" s="109"/>
      <c r="RJG7" s="109"/>
      <c r="RJH7" s="109"/>
      <c r="RJM7" s="46"/>
      <c r="RJN7" s="109"/>
      <c r="RJO7" s="109"/>
      <c r="RJP7" s="109"/>
      <c r="RJU7" s="46"/>
      <c r="RJV7" s="109"/>
      <c r="RJW7" s="109"/>
      <c r="RJX7" s="109"/>
      <c r="RKC7" s="46"/>
      <c r="RKD7" s="109"/>
      <c r="RKE7" s="109"/>
      <c r="RKF7" s="109"/>
      <c r="RKK7" s="46"/>
      <c r="RKL7" s="109"/>
      <c r="RKM7" s="109"/>
      <c r="RKN7" s="109"/>
      <c r="RKS7" s="46"/>
      <c r="RKT7" s="109"/>
      <c r="RKU7" s="109"/>
      <c r="RKV7" s="109"/>
      <c r="RLA7" s="46"/>
      <c r="RLB7" s="109"/>
      <c r="RLC7" s="109"/>
      <c r="RLD7" s="109"/>
      <c r="RLI7" s="46"/>
      <c r="RLJ7" s="109"/>
      <c r="RLK7" s="109"/>
      <c r="RLL7" s="109"/>
      <c r="RLQ7" s="46"/>
      <c r="RLR7" s="109"/>
      <c r="RLS7" s="109"/>
      <c r="RLT7" s="109"/>
      <c r="RLY7" s="46"/>
      <c r="RLZ7" s="109"/>
      <c r="RMA7" s="109"/>
      <c r="RMB7" s="109"/>
      <c r="RMG7" s="46"/>
      <c r="RMH7" s="109"/>
      <c r="RMI7" s="109"/>
      <c r="RMJ7" s="109"/>
      <c r="RMO7" s="46"/>
      <c r="RMP7" s="109"/>
      <c r="RMQ7" s="109"/>
      <c r="RMR7" s="109"/>
      <c r="RMW7" s="46"/>
      <c r="RMX7" s="109"/>
      <c r="RMY7" s="109"/>
      <c r="RMZ7" s="109"/>
      <c r="RNE7" s="46"/>
      <c r="RNF7" s="109"/>
      <c r="RNG7" s="109"/>
      <c r="RNH7" s="109"/>
      <c r="RNM7" s="46"/>
      <c r="RNN7" s="109"/>
      <c r="RNO7" s="109"/>
      <c r="RNP7" s="109"/>
      <c r="RNU7" s="46"/>
      <c r="RNV7" s="109"/>
      <c r="RNW7" s="109"/>
      <c r="RNX7" s="109"/>
      <c r="ROC7" s="46"/>
      <c r="ROD7" s="109"/>
      <c r="ROE7" s="109"/>
      <c r="ROF7" s="109"/>
      <c r="ROK7" s="46"/>
      <c r="ROL7" s="109"/>
      <c r="ROM7" s="109"/>
      <c r="RON7" s="109"/>
      <c r="ROS7" s="46"/>
      <c r="ROT7" s="109"/>
      <c r="ROU7" s="109"/>
      <c r="ROV7" s="109"/>
      <c r="RPA7" s="46"/>
      <c r="RPB7" s="109"/>
      <c r="RPC7" s="109"/>
      <c r="RPD7" s="109"/>
      <c r="RPI7" s="46"/>
      <c r="RPJ7" s="109"/>
      <c r="RPK7" s="109"/>
      <c r="RPL7" s="109"/>
      <c r="RPQ7" s="46"/>
      <c r="RPR7" s="109"/>
      <c r="RPS7" s="109"/>
      <c r="RPT7" s="109"/>
      <c r="RPY7" s="46"/>
      <c r="RPZ7" s="109"/>
      <c r="RQA7" s="109"/>
      <c r="RQB7" s="109"/>
      <c r="RQG7" s="46"/>
      <c r="RQH7" s="109"/>
      <c r="RQI7" s="109"/>
      <c r="RQJ7" s="109"/>
      <c r="RQO7" s="46"/>
      <c r="RQP7" s="109"/>
      <c r="RQQ7" s="109"/>
      <c r="RQR7" s="109"/>
      <c r="RQW7" s="46"/>
      <c r="RQX7" s="109"/>
      <c r="RQY7" s="109"/>
      <c r="RQZ7" s="109"/>
      <c r="RRE7" s="46"/>
      <c r="RRF7" s="109"/>
      <c r="RRG7" s="109"/>
      <c r="RRH7" s="109"/>
      <c r="RRM7" s="46"/>
      <c r="RRN7" s="109"/>
      <c r="RRO7" s="109"/>
      <c r="RRP7" s="109"/>
      <c r="RRU7" s="46"/>
      <c r="RRV7" s="109"/>
      <c r="RRW7" s="109"/>
      <c r="RRX7" s="109"/>
      <c r="RSC7" s="46"/>
      <c r="RSD7" s="109"/>
      <c r="RSE7" s="109"/>
      <c r="RSF7" s="109"/>
      <c r="RSK7" s="46"/>
      <c r="RSL7" s="109"/>
      <c r="RSM7" s="109"/>
      <c r="RSN7" s="109"/>
      <c r="RSS7" s="46"/>
      <c r="RST7" s="109"/>
      <c r="RSU7" s="109"/>
      <c r="RSV7" s="109"/>
      <c r="RTA7" s="46"/>
      <c r="RTB7" s="109"/>
      <c r="RTC7" s="109"/>
      <c r="RTD7" s="109"/>
      <c r="RTI7" s="46"/>
      <c r="RTJ7" s="109"/>
      <c r="RTK7" s="109"/>
      <c r="RTL7" s="109"/>
      <c r="RTQ7" s="46"/>
      <c r="RTR7" s="109"/>
      <c r="RTS7" s="109"/>
      <c r="RTT7" s="109"/>
      <c r="RTY7" s="46"/>
      <c r="RTZ7" s="109"/>
      <c r="RUA7" s="109"/>
      <c r="RUB7" s="109"/>
      <c r="RUG7" s="46"/>
      <c r="RUH7" s="109"/>
      <c r="RUI7" s="109"/>
      <c r="RUJ7" s="109"/>
      <c r="RUO7" s="46"/>
      <c r="RUP7" s="109"/>
      <c r="RUQ7" s="109"/>
      <c r="RUR7" s="109"/>
      <c r="RUW7" s="46"/>
      <c r="RUX7" s="109"/>
      <c r="RUY7" s="109"/>
      <c r="RUZ7" s="109"/>
      <c r="RVE7" s="46"/>
      <c r="RVF7" s="109"/>
      <c r="RVG7" s="109"/>
      <c r="RVH7" s="109"/>
      <c r="RVM7" s="46"/>
      <c r="RVN7" s="109"/>
      <c r="RVO7" s="109"/>
      <c r="RVP7" s="109"/>
      <c r="RVU7" s="46"/>
      <c r="RVV7" s="109"/>
      <c r="RVW7" s="109"/>
      <c r="RVX7" s="109"/>
      <c r="RWC7" s="46"/>
      <c r="RWD7" s="109"/>
      <c r="RWE7" s="109"/>
      <c r="RWF7" s="109"/>
      <c r="RWK7" s="46"/>
      <c r="RWL7" s="109"/>
      <c r="RWM7" s="109"/>
      <c r="RWN7" s="109"/>
      <c r="RWS7" s="46"/>
      <c r="RWT7" s="109"/>
      <c r="RWU7" s="109"/>
      <c r="RWV7" s="109"/>
      <c r="RXA7" s="46"/>
      <c r="RXB7" s="109"/>
      <c r="RXC7" s="109"/>
      <c r="RXD7" s="109"/>
      <c r="RXI7" s="46"/>
      <c r="RXJ7" s="109"/>
      <c r="RXK7" s="109"/>
      <c r="RXL7" s="109"/>
      <c r="RXQ7" s="46"/>
      <c r="RXR7" s="109"/>
      <c r="RXS7" s="109"/>
      <c r="RXT7" s="109"/>
      <c r="RXY7" s="46"/>
      <c r="RXZ7" s="109"/>
      <c r="RYA7" s="109"/>
      <c r="RYB7" s="109"/>
      <c r="RYG7" s="46"/>
      <c r="RYH7" s="109"/>
      <c r="RYI7" s="109"/>
      <c r="RYJ7" s="109"/>
      <c r="RYO7" s="46"/>
      <c r="RYP7" s="109"/>
      <c r="RYQ7" s="109"/>
      <c r="RYR7" s="109"/>
      <c r="RYW7" s="46"/>
      <c r="RYX7" s="109"/>
      <c r="RYY7" s="109"/>
      <c r="RYZ7" s="109"/>
      <c r="RZE7" s="46"/>
      <c r="RZF7" s="109"/>
      <c r="RZG7" s="109"/>
      <c r="RZH7" s="109"/>
      <c r="RZM7" s="46"/>
      <c r="RZN7" s="109"/>
      <c r="RZO7" s="109"/>
      <c r="RZP7" s="109"/>
      <c r="RZU7" s="46"/>
      <c r="RZV7" s="109"/>
      <c r="RZW7" s="109"/>
      <c r="RZX7" s="109"/>
      <c r="SAC7" s="46"/>
      <c r="SAD7" s="109"/>
      <c r="SAE7" s="109"/>
      <c r="SAF7" s="109"/>
      <c r="SAK7" s="46"/>
      <c r="SAL7" s="109"/>
      <c r="SAM7" s="109"/>
      <c r="SAN7" s="109"/>
      <c r="SAS7" s="46"/>
      <c r="SAT7" s="109"/>
      <c r="SAU7" s="109"/>
      <c r="SAV7" s="109"/>
      <c r="SBA7" s="46"/>
      <c r="SBB7" s="109"/>
      <c r="SBC7" s="109"/>
      <c r="SBD7" s="109"/>
      <c r="SBI7" s="46"/>
      <c r="SBJ7" s="109"/>
      <c r="SBK7" s="109"/>
      <c r="SBL7" s="109"/>
      <c r="SBQ7" s="46"/>
      <c r="SBR7" s="109"/>
      <c r="SBS7" s="109"/>
      <c r="SBT7" s="109"/>
      <c r="SBY7" s="46"/>
      <c r="SBZ7" s="109"/>
      <c r="SCA7" s="109"/>
      <c r="SCB7" s="109"/>
      <c r="SCG7" s="46"/>
      <c r="SCH7" s="109"/>
      <c r="SCI7" s="109"/>
      <c r="SCJ7" s="109"/>
      <c r="SCO7" s="46"/>
      <c r="SCP7" s="109"/>
      <c r="SCQ7" s="109"/>
      <c r="SCR7" s="109"/>
      <c r="SCW7" s="46"/>
      <c r="SCX7" s="109"/>
      <c r="SCY7" s="109"/>
      <c r="SCZ7" s="109"/>
      <c r="SDE7" s="46"/>
      <c r="SDF7" s="109"/>
      <c r="SDG7" s="109"/>
      <c r="SDH7" s="109"/>
      <c r="SDM7" s="46"/>
      <c r="SDN7" s="109"/>
      <c r="SDO7" s="109"/>
      <c r="SDP7" s="109"/>
      <c r="SDU7" s="46"/>
      <c r="SDV7" s="109"/>
      <c r="SDW7" s="109"/>
      <c r="SDX7" s="109"/>
      <c r="SEC7" s="46"/>
      <c r="SED7" s="109"/>
      <c r="SEE7" s="109"/>
      <c r="SEF7" s="109"/>
      <c r="SEK7" s="46"/>
      <c r="SEL7" s="109"/>
      <c r="SEM7" s="109"/>
      <c r="SEN7" s="109"/>
      <c r="SES7" s="46"/>
      <c r="SET7" s="109"/>
      <c r="SEU7" s="109"/>
      <c r="SEV7" s="109"/>
      <c r="SFA7" s="46"/>
      <c r="SFB7" s="109"/>
      <c r="SFC7" s="109"/>
      <c r="SFD7" s="109"/>
      <c r="SFI7" s="46"/>
      <c r="SFJ7" s="109"/>
      <c r="SFK7" s="109"/>
      <c r="SFL7" s="109"/>
      <c r="SFQ7" s="46"/>
      <c r="SFR7" s="109"/>
      <c r="SFS7" s="109"/>
      <c r="SFT7" s="109"/>
      <c r="SFY7" s="46"/>
      <c r="SFZ7" s="109"/>
      <c r="SGA7" s="109"/>
      <c r="SGB7" s="109"/>
      <c r="SGG7" s="46"/>
      <c r="SGH7" s="109"/>
      <c r="SGI7" s="109"/>
      <c r="SGJ7" s="109"/>
      <c r="SGO7" s="46"/>
      <c r="SGP7" s="109"/>
      <c r="SGQ7" s="109"/>
      <c r="SGR7" s="109"/>
      <c r="SGW7" s="46"/>
      <c r="SGX7" s="109"/>
      <c r="SGY7" s="109"/>
      <c r="SGZ7" s="109"/>
      <c r="SHE7" s="46"/>
      <c r="SHF7" s="109"/>
      <c r="SHG7" s="109"/>
      <c r="SHH7" s="109"/>
      <c r="SHM7" s="46"/>
      <c r="SHN7" s="109"/>
      <c r="SHO7" s="109"/>
      <c r="SHP7" s="109"/>
      <c r="SHU7" s="46"/>
      <c r="SHV7" s="109"/>
      <c r="SHW7" s="109"/>
      <c r="SHX7" s="109"/>
      <c r="SIC7" s="46"/>
      <c r="SID7" s="109"/>
      <c r="SIE7" s="109"/>
      <c r="SIF7" s="109"/>
      <c r="SIK7" s="46"/>
      <c r="SIL7" s="109"/>
      <c r="SIM7" s="109"/>
      <c r="SIN7" s="109"/>
      <c r="SIS7" s="46"/>
      <c r="SIT7" s="109"/>
      <c r="SIU7" s="109"/>
      <c r="SIV7" s="109"/>
      <c r="SJA7" s="46"/>
      <c r="SJB7" s="109"/>
      <c r="SJC7" s="109"/>
      <c r="SJD7" s="109"/>
      <c r="SJI7" s="46"/>
      <c r="SJJ7" s="109"/>
      <c r="SJK7" s="109"/>
      <c r="SJL7" s="109"/>
      <c r="SJQ7" s="46"/>
      <c r="SJR7" s="109"/>
      <c r="SJS7" s="109"/>
      <c r="SJT7" s="109"/>
      <c r="SJY7" s="46"/>
      <c r="SJZ7" s="109"/>
      <c r="SKA7" s="109"/>
      <c r="SKB7" s="109"/>
      <c r="SKG7" s="46"/>
      <c r="SKH7" s="109"/>
      <c r="SKI7" s="109"/>
      <c r="SKJ7" s="109"/>
      <c r="SKO7" s="46"/>
      <c r="SKP7" s="109"/>
      <c r="SKQ7" s="109"/>
      <c r="SKR7" s="109"/>
      <c r="SKW7" s="46"/>
      <c r="SKX7" s="109"/>
      <c r="SKY7" s="109"/>
      <c r="SKZ7" s="109"/>
      <c r="SLE7" s="46"/>
      <c r="SLF7" s="109"/>
      <c r="SLG7" s="109"/>
      <c r="SLH7" s="109"/>
      <c r="SLM7" s="46"/>
      <c r="SLN7" s="109"/>
      <c r="SLO7" s="109"/>
      <c r="SLP7" s="109"/>
      <c r="SLU7" s="46"/>
      <c r="SLV7" s="109"/>
      <c r="SLW7" s="109"/>
      <c r="SLX7" s="109"/>
      <c r="SMC7" s="46"/>
      <c r="SMD7" s="109"/>
      <c r="SME7" s="109"/>
      <c r="SMF7" s="109"/>
      <c r="SMK7" s="46"/>
      <c r="SML7" s="109"/>
      <c r="SMM7" s="109"/>
      <c r="SMN7" s="109"/>
      <c r="SMS7" s="46"/>
      <c r="SMT7" s="109"/>
      <c r="SMU7" s="109"/>
      <c r="SMV7" s="109"/>
      <c r="SNA7" s="46"/>
      <c r="SNB7" s="109"/>
      <c r="SNC7" s="109"/>
      <c r="SND7" s="109"/>
      <c r="SNI7" s="46"/>
      <c r="SNJ7" s="109"/>
      <c r="SNK7" s="109"/>
      <c r="SNL7" s="109"/>
      <c r="SNQ7" s="46"/>
      <c r="SNR7" s="109"/>
      <c r="SNS7" s="109"/>
      <c r="SNT7" s="109"/>
      <c r="SNY7" s="46"/>
      <c r="SNZ7" s="109"/>
      <c r="SOA7" s="109"/>
      <c r="SOB7" s="109"/>
      <c r="SOG7" s="46"/>
      <c r="SOH7" s="109"/>
      <c r="SOI7" s="109"/>
      <c r="SOJ7" s="109"/>
      <c r="SOO7" s="46"/>
      <c r="SOP7" s="109"/>
      <c r="SOQ7" s="109"/>
      <c r="SOR7" s="109"/>
      <c r="SOW7" s="46"/>
      <c r="SOX7" s="109"/>
      <c r="SOY7" s="109"/>
      <c r="SOZ7" s="109"/>
      <c r="SPE7" s="46"/>
      <c r="SPF7" s="109"/>
      <c r="SPG7" s="109"/>
      <c r="SPH7" s="109"/>
      <c r="SPM7" s="46"/>
      <c r="SPN7" s="109"/>
      <c r="SPO7" s="109"/>
      <c r="SPP7" s="109"/>
      <c r="SPU7" s="46"/>
      <c r="SPV7" s="109"/>
      <c r="SPW7" s="109"/>
      <c r="SPX7" s="109"/>
      <c r="SQC7" s="46"/>
      <c r="SQD7" s="109"/>
      <c r="SQE7" s="109"/>
      <c r="SQF7" s="109"/>
      <c r="SQK7" s="46"/>
      <c r="SQL7" s="109"/>
      <c r="SQM7" s="109"/>
      <c r="SQN7" s="109"/>
      <c r="SQS7" s="46"/>
      <c r="SQT7" s="109"/>
      <c r="SQU7" s="109"/>
      <c r="SQV7" s="109"/>
      <c r="SRA7" s="46"/>
      <c r="SRB7" s="109"/>
      <c r="SRC7" s="109"/>
      <c r="SRD7" s="109"/>
      <c r="SRI7" s="46"/>
      <c r="SRJ7" s="109"/>
      <c r="SRK7" s="109"/>
      <c r="SRL7" s="109"/>
      <c r="SRQ7" s="46"/>
      <c r="SRR7" s="109"/>
      <c r="SRS7" s="109"/>
      <c r="SRT7" s="109"/>
      <c r="SRY7" s="46"/>
      <c r="SRZ7" s="109"/>
      <c r="SSA7" s="109"/>
      <c r="SSB7" s="109"/>
      <c r="SSG7" s="46"/>
      <c r="SSH7" s="109"/>
      <c r="SSI7" s="109"/>
      <c r="SSJ7" s="109"/>
      <c r="SSO7" s="46"/>
      <c r="SSP7" s="109"/>
      <c r="SSQ7" s="109"/>
      <c r="SSR7" s="109"/>
      <c r="SSW7" s="46"/>
      <c r="SSX7" s="109"/>
      <c r="SSY7" s="109"/>
      <c r="SSZ7" s="109"/>
      <c r="STE7" s="46"/>
      <c r="STF7" s="109"/>
      <c r="STG7" s="109"/>
      <c r="STH7" s="109"/>
      <c r="STM7" s="46"/>
      <c r="STN7" s="109"/>
      <c r="STO7" s="109"/>
      <c r="STP7" s="109"/>
      <c r="STU7" s="46"/>
      <c r="STV7" s="109"/>
      <c r="STW7" s="109"/>
      <c r="STX7" s="109"/>
      <c r="SUC7" s="46"/>
      <c r="SUD7" s="109"/>
      <c r="SUE7" s="109"/>
      <c r="SUF7" s="109"/>
      <c r="SUK7" s="46"/>
      <c r="SUL7" s="109"/>
      <c r="SUM7" s="109"/>
      <c r="SUN7" s="109"/>
      <c r="SUS7" s="46"/>
      <c r="SUT7" s="109"/>
      <c r="SUU7" s="109"/>
      <c r="SUV7" s="109"/>
      <c r="SVA7" s="46"/>
      <c r="SVB7" s="109"/>
      <c r="SVC7" s="109"/>
      <c r="SVD7" s="109"/>
      <c r="SVI7" s="46"/>
      <c r="SVJ7" s="109"/>
      <c r="SVK7" s="109"/>
      <c r="SVL7" s="109"/>
      <c r="SVQ7" s="46"/>
      <c r="SVR7" s="109"/>
      <c r="SVS7" s="109"/>
      <c r="SVT7" s="109"/>
      <c r="SVY7" s="46"/>
      <c r="SVZ7" s="109"/>
      <c r="SWA7" s="109"/>
      <c r="SWB7" s="109"/>
      <c r="SWG7" s="46"/>
      <c r="SWH7" s="109"/>
      <c r="SWI7" s="109"/>
      <c r="SWJ7" s="109"/>
      <c r="SWO7" s="46"/>
      <c r="SWP7" s="109"/>
      <c r="SWQ7" s="109"/>
      <c r="SWR7" s="109"/>
      <c r="SWW7" s="46"/>
      <c r="SWX7" s="109"/>
      <c r="SWY7" s="109"/>
      <c r="SWZ7" s="109"/>
      <c r="SXE7" s="46"/>
      <c r="SXF7" s="109"/>
      <c r="SXG7" s="109"/>
      <c r="SXH7" s="109"/>
      <c r="SXM7" s="46"/>
      <c r="SXN7" s="109"/>
      <c r="SXO7" s="109"/>
      <c r="SXP7" s="109"/>
      <c r="SXU7" s="46"/>
      <c r="SXV7" s="109"/>
      <c r="SXW7" s="109"/>
      <c r="SXX7" s="109"/>
      <c r="SYC7" s="46"/>
      <c r="SYD7" s="109"/>
      <c r="SYE7" s="109"/>
      <c r="SYF7" s="109"/>
      <c r="SYK7" s="46"/>
      <c r="SYL7" s="109"/>
      <c r="SYM7" s="109"/>
      <c r="SYN7" s="109"/>
      <c r="SYS7" s="46"/>
      <c r="SYT7" s="109"/>
      <c r="SYU7" s="109"/>
      <c r="SYV7" s="109"/>
      <c r="SZA7" s="46"/>
      <c r="SZB7" s="109"/>
      <c r="SZC7" s="109"/>
      <c r="SZD7" s="109"/>
      <c r="SZI7" s="46"/>
      <c r="SZJ7" s="109"/>
      <c r="SZK7" s="109"/>
      <c r="SZL7" s="109"/>
      <c r="SZQ7" s="46"/>
      <c r="SZR7" s="109"/>
      <c r="SZS7" s="109"/>
      <c r="SZT7" s="109"/>
      <c r="SZY7" s="46"/>
      <c r="SZZ7" s="109"/>
      <c r="TAA7" s="109"/>
      <c r="TAB7" s="109"/>
      <c r="TAG7" s="46"/>
      <c r="TAH7" s="109"/>
      <c r="TAI7" s="109"/>
      <c r="TAJ7" s="109"/>
      <c r="TAO7" s="46"/>
      <c r="TAP7" s="109"/>
      <c r="TAQ7" s="109"/>
      <c r="TAR7" s="109"/>
      <c r="TAW7" s="46"/>
      <c r="TAX7" s="109"/>
      <c r="TAY7" s="109"/>
      <c r="TAZ7" s="109"/>
      <c r="TBE7" s="46"/>
      <c r="TBF7" s="109"/>
      <c r="TBG7" s="109"/>
      <c r="TBH7" s="109"/>
      <c r="TBM7" s="46"/>
      <c r="TBN7" s="109"/>
      <c r="TBO7" s="109"/>
      <c r="TBP7" s="109"/>
      <c r="TBU7" s="46"/>
      <c r="TBV7" s="109"/>
      <c r="TBW7" s="109"/>
      <c r="TBX7" s="109"/>
      <c r="TCC7" s="46"/>
      <c r="TCD7" s="109"/>
      <c r="TCE7" s="109"/>
      <c r="TCF7" s="109"/>
      <c r="TCK7" s="46"/>
      <c r="TCL7" s="109"/>
      <c r="TCM7" s="109"/>
      <c r="TCN7" s="109"/>
      <c r="TCS7" s="46"/>
      <c r="TCT7" s="109"/>
      <c r="TCU7" s="109"/>
      <c r="TCV7" s="109"/>
      <c r="TDA7" s="46"/>
      <c r="TDB7" s="109"/>
      <c r="TDC7" s="109"/>
      <c r="TDD7" s="109"/>
      <c r="TDI7" s="46"/>
      <c r="TDJ7" s="109"/>
      <c r="TDK7" s="109"/>
      <c r="TDL7" s="109"/>
      <c r="TDQ7" s="46"/>
      <c r="TDR7" s="109"/>
      <c r="TDS7" s="109"/>
      <c r="TDT7" s="109"/>
      <c r="TDY7" s="46"/>
      <c r="TDZ7" s="109"/>
      <c r="TEA7" s="109"/>
      <c r="TEB7" s="109"/>
      <c r="TEG7" s="46"/>
      <c r="TEH7" s="109"/>
      <c r="TEI7" s="109"/>
      <c r="TEJ7" s="109"/>
      <c r="TEO7" s="46"/>
      <c r="TEP7" s="109"/>
      <c r="TEQ7" s="109"/>
      <c r="TER7" s="109"/>
      <c r="TEW7" s="46"/>
      <c r="TEX7" s="109"/>
      <c r="TEY7" s="109"/>
      <c r="TEZ7" s="109"/>
      <c r="TFE7" s="46"/>
      <c r="TFF7" s="109"/>
      <c r="TFG7" s="109"/>
      <c r="TFH7" s="109"/>
      <c r="TFM7" s="46"/>
      <c r="TFN7" s="109"/>
      <c r="TFO7" s="109"/>
      <c r="TFP7" s="109"/>
      <c r="TFU7" s="46"/>
      <c r="TFV7" s="109"/>
      <c r="TFW7" s="109"/>
      <c r="TFX7" s="109"/>
      <c r="TGC7" s="46"/>
      <c r="TGD7" s="109"/>
      <c r="TGE7" s="109"/>
      <c r="TGF7" s="109"/>
      <c r="TGK7" s="46"/>
      <c r="TGL7" s="109"/>
      <c r="TGM7" s="109"/>
      <c r="TGN7" s="109"/>
      <c r="TGS7" s="46"/>
      <c r="TGT7" s="109"/>
      <c r="TGU7" s="109"/>
      <c r="TGV7" s="109"/>
      <c r="THA7" s="46"/>
      <c r="THB7" s="109"/>
      <c r="THC7" s="109"/>
      <c r="THD7" s="109"/>
      <c r="THI7" s="46"/>
      <c r="THJ7" s="109"/>
      <c r="THK7" s="109"/>
      <c r="THL7" s="109"/>
      <c r="THQ7" s="46"/>
      <c r="THR7" s="109"/>
      <c r="THS7" s="109"/>
      <c r="THT7" s="109"/>
      <c r="THY7" s="46"/>
      <c r="THZ7" s="109"/>
      <c r="TIA7" s="109"/>
      <c r="TIB7" s="109"/>
      <c r="TIG7" s="46"/>
      <c r="TIH7" s="109"/>
      <c r="TII7" s="109"/>
      <c r="TIJ7" s="109"/>
      <c r="TIO7" s="46"/>
      <c r="TIP7" s="109"/>
      <c r="TIQ7" s="109"/>
      <c r="TIR7" s="109"/>
      <c r="TIW7" s="46"/>
      <c r="TIX7" s="109"/>
      <c r="TIY7" s="109"/>
      <c r="TIZ7" s="109"/>
      <c r="TJE7" s="46"/>
      <c r="TJF7" s="109"/>
      <c r="TJG7" s="109"/>
      <c r="TJH7" s="109"/>
      <c r="TJM7" s="46"/>
      <c r="TJN7" s="109"/>
      <c r="TJO7" s="109"/>
      <c r="TJP7" s="109"/>
      <c r="TJU7" s="46"/>
      <c r="TJV7" s="109"/>
      <c r="TJW7" s="109"/>
      <c r="TJX7" s="109"/>
      <c r="TKC7" s="46"/>
      <c r="TKD7" s="109"/>
      <c r="TKE7" s="109"/>
      <c r="TKF7" s="109"/>
      <c r="TKK7" s="46"/>
      <c r="TKL7" s="109"/>
      <c r="TKM7" s="109"/>
      <c r="TKN7" s="109"/>
      <c r="TKS7" s="46"/>
      <c r="TKT7" s="109"/>
      <c r="TKU7" s="109"/>
      <c r="TKV7" s="109"/>
      <c r="TLA7" s="46"/>
      <c r="TLB7" s="109"/>
      <c r="TLC7" s="109"/>
      <c r="TLD7" s="109"/>
      <c r="TLI7" s="46"/>
      <c r="TLJ7" s="109"/>
      <c r="TLK7" s="109"/>
      <c r="TLL7" s="109"/>
      <c r="TLQ7" s="46"/>
      <c r="TLR7" s="109"/>
      <c r="TLS7" s="109"/>
      <c r="TLT7" s="109"/>
      <c r="TLY7" s="46"/>
      <c r="TLZ7" s="109"/>
      <c r="TMA7" s="109"/>
      <c r="TMB7" s="109"/>
      <c r="TMG7" s="46"/>
      <c r="TMH7" s="109"/>
      <c r="TMI7" s="109"/>
      <c r="TMJ7" s="109"/>
      <c r="TMO7" s="46"/>
      <c r="TMP7" s="109"/>
      <c r="TMQ7" s="109"/>
      <c r="TMR7" s="109"/>
      <c r="TMW7" s="46"/>
      <c r="TMX7" s="109"/>
      <c r="TMY7" s="109"/>
      <c r="TMZ7" s="109"/>
      <c r="TNE7" s="46"/>
      <c r="TNF7" s="109"/>
      <c r="TNG7" s="109"/>
      <c r="TNH7" s="109"/>
      <c r="TNM7" s="46"/>
      <c r="TNN7" s="109"/>
      <c r="TNO7" s="109"/>
      <c r="TNP7" s="109"/>
      <c r="TNU7" s="46"/>
      <c r="TNV7" s="109"/>
      <c r="TNW7" s="109"/>
      <c r="TNX7" s="109"/>
      <c r="TOC7" s="46"/>
      <c r="TOD7" s="109"/>
      <c r="TOE7" s="109"/>
      <c r="TOF7" s="109"/>
      <c r="TOK7" s="46"/>
      <c r="TOL7" s="109"/>
      <c r="TOM7" s="109"/>
      <c r="TON7" s="109"/>
      <c r="TOS7" s="46"/>
      <c r="TOT7" s="109"/>
      <c r="TOU7" s="109"/>
      <c r="TOV7" s="109"/>
      <c r="TPA7" s="46"/>
      <c r="TPB7" s="109"/>
      <c r="TPC7" s="109"/>
      <c r="TPD7" s="109"/>
      <c r="TPI7" s="46"/>
      <c r="TPJ7" s="109"/>
      <c r="TPK7" s="109"/>
      <c r="TPL7" s="109"/>
      <c r="TPQ7" s="46"/>
      <c r="TPR7" s="109"/>
      <c r="TPS7" s="109"/>
      <c r="TPT7" s="109"/>
      <c r="TPY7" s="46"/>
      <c r="TPZ7" s="109"/>
      <c r="TQA7" s="109"/>
      <c r="TQB7" s="109"/>
      <c r="TQG7" s="46"/>
      <c r="TQH7" s="109"/>
      <c r="TQI7" s="109"/>
      <c r="TQJ7" s="109"/>
      <c r="TQO7" s="46"/>
      <c r="TQP7" s="109"/>
      <c r="TQQ7" s="109"/>
      <c r="TQR7" s="109"/>
      <c r="TQW7" s="46"/>
      <c r="TQX7" s="109"/>
      <c r="TQY7" s="109"/>
      <c r="TQZ7" s="109"/>
      <c r="TRE7" s="46"/>
      <c r="TRF7" s="109"/>
      <c r="TRG7" s="109"/>
      <c r="TRH7" s="109"/>
      <c r="TRM7" s="46"/>
      <c r="TRN7" s="109"/>
      <c r="TRO7" s="109"/>
      <c r="TRP7" s="109"/>
      <c r="TRU7" s="46"/>
      <c r="TRV7" s="109"/>
      <c r="TRW7" s="109"/>
      <c r="TRX7" s="109"/>
      <c r="TSC7" s="46"/>
      <c r="TSD7" s="109"/>
      <c r="TSE7" s="109"/>
      <c r="TSF7" s="109"/>
      <c r="TSK7" s="46"/>
      <c r="TSL7" s="109"/>
      <c r="TSM7" s="109"/>
      <c r="TSN7" s="109"/>
      <c r="TSS7" s="46"/>
      <c r="TST7" s="109"/>
      <c r="TSU7" s="109"/>
      <c r="TSV7" s="109"/>
      <c r="TTA7" s="46"/>
      <c r="TTB7" s="109"/>
      <c r="TTC7" s="109"/>
      <c r="TTD7" s="109"/>
      <c r="TTI7" s="46"/>
      <c r="TTJ7" s="109"/>
      <c r="TTK7" s="109"/>
      <c r="TTL7" s="109"/>
      <c r="TTQ7" s="46"/>
      <c r="TTR7" s="109"/>
      <c r="TTS7" s="109"/>
      <c r="TTT7" s="109"/>
      <c r="TTY7" s="46"/>
      <c r="TTZ7" s="109"/>
      <c r="TUA7" s="109"/>
      <c r="TUB7" s="109"/>
      <c r="TUG7" s="46"/>
      <c r="TUH7" s="109"/>
      <c r="TUI7" s="109"/>
      <c r="TUJ7" s="109"/>
      <c r="TUO7" s="46"/>
      <c r="TUP7" s="109"/>
      <c r="TUQ7" s="109"/>
      <c r="TUR7" s="109"/>
      <c r="TUW7" s="46"/>
      <c r="TUX7" s="109"/>
      <c r="TUY7" s="109"/>
      <c r="TUZ7" s="109"/>
      <c r="TVE7" s="46"/>
      <c r="TVF7" s="109"/>
      <c r="TVG7" s="109"/>
      <c r="TVH7" s="109"/>
      <c r="TVM7" s="46"/>
      <c r="TVN7" s="109"/>
      <c r="TVO7" s="109"/>
      <c r="TVP7" s="109"/>
      <c r="TVU7" s="46"/>
      <c r="TVV7" s="109"/>
      <c r="TVW7" s="109"/>
      <c r="TVX7" s="109"/>
      <c r="TWC7" s="46"/>
      <c r="TWD7" s="109"/>
      <c r="TWE7" s="109"/>
      <c r="TWF7" s="109"/>
      <c r="TWK7" s="46"/>
      <c r="TWL7" s="109"/>
      <c r="TWM7" s="109"/>
      <c r="TWN7" s="109"/>
      <c r="TWS7" s="46"/>
      <c r="TWT7" s="109"/>
      <c r="TWU7" s="109"/>
      <c r="TWV7" s="109"/>
      <c r="TXA7" s="46"/>
      <c r="TXB7" s="109"/>
      <c r="TXC7" s="109"/>
      <c r="TXD7" s="109"/>
      <c r="TXI7" s="46"/>
      <c r="TXJ7" s="109"/>
      <c r="TXK7" s="109"/>
      <c r="TXL7" s="109"/>
      <c r="TXQ7" s="46"/>
      <c r="TXR7" s="109"/>
      <c r="TXS7" s="109"/>
      <c r="TXT7" s="109"/>
      <c r="TXY7" s="46"/>
      <c r="TXZ7" s="109"/>
      <c r="TYA7" s="109"/>
      <c r="TYB7" s="109"/>
      <c r="TYG7" s="46"/>
      <c r="TYH7" s="109"/>
      <c r="TYI7" s="109"/>
      <c r="TYJ7" s="109"/>
      <c r="TYO7" s="46"/>
      <c r="TYP7" s="109"/>
      <c r="TYQ7" s="109"/>
      <c r="TYR7" s="109"/>
      <c r="TYW7" s="46"/>
      <c r="TYX7" s="109"/>
      <c r="TYY7" s="109"/>
      <c r="TYZ7" s="109"/>
      <c r="TZE7" s="46"/>
      <c r="TZF7" s="109"/>
      <c r="TZG7" s="109"/>
      <c r="TZH7" s="109"/>
      <c r="TZM7" s="46"/>
      <c r="TZN7" s="109"/>
      <c r="TZO7" s="109"/>
      <c r="TZP7" s="109"/>
      <c r="TZU7" s="46"/>
      <c r="TZV7" s="109"/>
      <c r="TZW7" s="109"/>
      <c r="TZX7" s="109"/>
      <c r="UAC7" s="46"/>
      <c r="UAD7" s="109"/>
      <c r="UAE7" s="109"/>
      <c r="UAF7" s="109"/>
      <c r="UAK7" s="46"/>
      <c r="UAL7" s="109"/>
      <c r="UAM7" s="109"/>
      <c r="UAN7" s="109"/>
      <c r="UAS7" s="46"/>
      <c r="UAT7" s="109"/>
      <c r="UAU7" s="109"/>
      <c r="UAV7" s="109"/>
      <c r="UBA7" s="46"/>
      <c r="UBB7" s="109"/>
      <c r="UBC7" s="109"/>
      <c r="UBD7" s="109"/>
      <c r="UBI7" s="46"/>
      <c r="UBJ7" s="109"/>
      <c r="UBK7" s="109"/>
      <c r="UBL7" s="109"/>
      <c r="UBQ7" s="46"/>
      <c r="UBR7" s="109"/>
      <c r="UBS7" s="109"/>
      <c r="UBT7" s="109"/>
      <c r="UBY7" s="46"/>
      <c r="UBZ7" s="109"/>
      <c r="UCA7" s="109"/>
      <c r="UCB7" s="109"/>
      <c r="UCG7" s="46"/>
      <c r="UCH7" s="109"/>
      <c r="UCI7" s="109"/>
      <c r="UCJ7" s="109"/>
      <c r="UCO7" s="46"/>
      <c r="UCP7" s="109"/>
      <c r="UCQ7" s="109"/>
      <c r="UCR7" s="109"/>
      <c r="UCW7" s="46"/>
      <c r="UCX7" s="109"/>
      <c r="UCY7" s="109"/>
      <c r="UCZ7" s="109"/>
      <c r="UDE7" s="46"/>
      <c r="UDF7" s="109"/>
      <c r="UDG7" s="109"/>
      <c r="UDH7" s="109"/>
      <c r="UDM7" s="46"/>
      <c r="UDN7" s="109"/>
      <c r="UDO7" s="109"/>
      <c r="UDP7" s="109"/>
      <c r="UDU7" s="46"/>
      <c r="UDV7" s="109"/>
      <c r="UDW7" s="109"/>
      <c r="UDX7" s="109"/>
      <c r="UEC7" s="46"/>
      <c r="UED7" s="109"/>
      <c r="UEE7" s="109"/>
      <c r="UEF7" s="109"/>
      <c r="UEK7" s="46"/>
      <c r="UEL7" s="109"/>
      <c r="UEM7" s="109"/>
      <c r="UEN7" s="109"/>
      <c r="UES7" s="46"/>
      <c r="UET7" s="109"/>
      <c r="UEU7" s="109"/>
      <c r="UEV7" s="109"/>
      <c r="UFA7" s="46"/>
      <c r="UFB7" s="109"/>
      <c r="UFC7" s="109"/>
      <c r="UFD7" s="109"/>
      <c r="UFI7" s="46"/>
      <c r="UFJ7" s="109"/>
      <c r="UFK7" s="109"/>
      <c r="UFL7" s="109"/>
      <c r="UFQ7" s="46"/>
      <c r="UFR7" s="109"/>
      <c r="UFS7" s="109"/>
      <c r="UFT7" s="109"/>
      <c r="UFY7" s="46"/>
      <c r="UFZ7" s="109"/>
      <c r="UGA7" s="109"/>
      <c r="UGB7" s="109"/>
      <c r="UGG7" s="46"/>
      <c r="UGH7" s="109"/>
      <c r="UGI7" s="109"/>
      <c r="UGJ7" s="109"/>
      <c r="UGO7" s="46"/>
      <c r="UGP7" s="109"/>
      <c r="UGQ7" s="109"/>
      <c r="UGR7" s="109"/>
      <c r="UGW7" s="46"/>
      <c r="UGX7" s="109"/>
      <c r="UGY7" s="109"/>
      <c r="UGZ7" s="109"/>
      <c r="UHE7" s="46"/>
      <c r="UHF7" s="109"/>
      <c r="UHG7" s="109"/>
      <c r="UHH7" s="109"/>
      <c r="UHM7" s="46"/>
      <c r="UHN7" s="109"/>
      <c r="UHO7" s="109"/>
      <c r="UHP7" s="109"/>
      <c r="UHU7" s="46"/>
      <c r="UHV7" s="109"/>
      <c r="UHW7" s="109"/>
      <c r="UHX7" s="109"/>
      <c r="UIC7" s="46"/>
      <c r="UID7" s="109"/>
      <c r="UIE7" s="109"/>
      <c r="UIF7" s="109"/>
      <c r="UIK7" s="46"/>
      <c r="UIL7" s="109"/>
      <c r="UIM7" s="109"/>
      <c r="UIN7" s="109"/>
      <c r="UIS7" s="46"/>
      <c r="UIT7" s="109"/>
      <c r="UIU7" s="109"/>
      <c r="UIV7" s="109"/>
      <c r="UJA7" s="46"/>
      <c r="UJB7" s="109"/>
      <c r="UJC7" s="109"/>
      <c r="UJD7" s="109"/>
      <c r="UJI7" s="46"/>
      <c r="UJJ7" s="109"/>
      <c r="UJK7" s="109"/>
      <c r="UJL7" s="109"/>
      <c r="UJQ7" s="46"/>
      <c r="UJR7" s="109"/>
      <c r="UJS7" s="109"/>
      <c r="UJT7" s="109"/>
      <c r="UJY7" s="46"/>
      <c r="UJZ7" s="109"/>
      <c r="UKA7" s="109"/>
      <c r="UKB7" s="109"/>
      <c r="UKG7" s="46"/>
      <c r="UKH7" s="109"/>
      <c r="UKI7" s="109"/>
      <c r="UKJ7" s="109"/>
      <c r="UKO7" s="46"/>
      <c r="UKP7" s="109"/>
      <c r="UKQ7" s="109"/>
      <c r="UKR7" s="109"/>
      <c r="UKW7" s="46"/>
      <c r="UKX7" s="109"/>
      <c r="UKY7" s="109"/>
      <c r="UKZ7" s="109"/>
      <c r="ULE7" s="46"/>
      <c r="ULF7" s="109"/>
      <c r="ULG7" s="109"/>
      <c r="ULH7" s="109"/>
      <c r="ULM7" s="46"/>
      <c r="ULN7" s="109"/>
      <c r="ULO7" s="109"/>
      <c r="ULP7" s="109"/>
      <c r="ULU7" s="46"/>
      <c r="ULV7" s="109"/>
      <c r="ULW7" s="109"/>
      <c r="ULX7" s="109"/>
      <c r="UMC7" s="46"/>
      <c r="UMD7" s="109"/>
      <c r="UME7" s="109"/>
      <c r="UMF7" s="109"/>
      <c r="UMK7" s="46"/>
      <c r="UML7" s="109"/>
      <c r="UMM7" s="109"/>
      <c r="UMN7" s="109"/>
      <c r="UMS7" s="46"/>
      <c r="UMT7" s="109"/>
      <c r="UMU7" s="109"/>
      <c r="UMV7" s="109"/>
      <c r="UNA7" s="46"/>
      <c r="UNB7" s="109"/>
      <c r="UNC7" s="109"/>
      <c r="UND7" s="109"/>
      <c r="UNI7" s="46"/>
      <c r="UNJ7" s="109"/>
      <c r="UNK7" s="109"/>
      <c r="UNL7" s="109"/>
      <c r="UNQ7" s="46"/>
      <c r="UNR7" s="109"/>
      <c r="UNS7" s="109"/>
      <c r="UNT7" s="109"/>
      <c r="UNY7" s="46"/>
      <c r="UNZ7" s="109"/>
      <c r="UOA7" s="109"/>
      <c r="UOB7" s="109"/>
      <c r="UOG7" s="46"/>
      <c r="UOH7" s="109"/>
      <c r="UOI7" s="109"/>
      <c r="UOJ7" s="109"/>
      <c r="UOO7" s="46"/>
      <c r="UOP7" s="109"/>
      <c r="UOQ7" s="109"/>
      <c r="UOR7" s="109"/>
      <c r="UOW7" s="46"/>
      <c r="UOX7" s="109"/>
      <c r="UOY7" s="109"/>
      <c r="UOZ7" s="109"/>
      <c r="UPE7" s="46"/>
      <c r="UPF7" s="109"/>
      <c r="UPG7" s="109"/>
      <c r="UPH7" s="109"/>
      <c r="UPM7" s="46"/>
      <c r="UPN7" s="109"/>
      <c r="UPO7" s="109"/>
      <c r="UPP7" s="109"/>
      <c r="UPU7" s="46"/>
      <c r="UPV7" s="109"/>
      <c r="UPW7" s="109"/>
      <c r="UPX7" s="109"/>
      <c r="UQC7" s="46"/>
      <c r="UQD7" s="109"/>
      <c r="UQE7" s="109"/>
      <c r="UQF7" s="109"/>
      <c r="UQK7" s="46"/>
      <c r="UQL7" s="109"/>
      <c r="UQM7" s="109"/>
      <c r="UQN7" s="109"/>
      <c r="UQS7" s="46"/>
      <c r="UQT7" s="109"/>
      <c r="UQU7" s="109"/>
      <c r="UQV7" s="109"/>
      <c r="URA7" s="46"/>
      <c r="URB7" s="109"/>
      <c r="URC7" s="109"/>
      <c r="URD7" s="109"/>
      <c r="URI7" s="46"/>
      <c r="URJ7" s="109"/>
      <c r="URK7" s="109"/>
      <c r="URL7" s="109"/>
      <c r="URQ7" s="46"/>
      <c r="URR7" s="109"/>
      <c r="URS7" s="109"/>
      <c r="URT7" s="109"/>
      <c r="URY7" s="46"/>
      <c r="URZ7" s="109"/>
      <c r="USA7" s="109"/>
      <c r="USB7" s="109"/>
      <c r="USG7" s="46"/>
      <c r="USH7" s="109"/>
      <c r="USI7" s="109"/>
      <c r="USJ7" s="109"/>
      <c r="USO7" s="46"/>
      <c r="USP7" s="109"/>
      <c r="USQ7" s="109"/>
      <c r="USR7" s="109"/>
      <c r="USW7" s="46"/>
      <c r="USX7" s="109"/>
      <c r="USY7" s="109"/>
      <c r="USZ7" s="109"/>
      <c r="UTE7" s="46"/>
      <c r="UTF7" s="109"/>
      <c r="UTG7" s="109"/>
      <c r="UTH7" s="109"/>
      <c r="UTM7" s="46"/>
      <c r="UTN7" s="109"/>
      <c r="UTO7" s="109"/>
      <c r="UTP7" s="109"/>
      <c r="UTU7" s="46"/>
      <c r="UTV7" s="109"/>
      <c r="UTW7" s="109"/>
      <c r="UTX7" s="109"/>
      <c r="UUC7" s="46"/>
      <c r="UUD7" s="109"/>
      <c r="UUE7" s="109"/>
      <c r="UUF7" s="109"/>
      <c r="UUK7" s="46"/>
      <c r="UUL7" s="109"/>
      <c r="UUM7" s="109"/>
      <c r="UUN7" s="109"/>
      <c r="UUS7" s="46"/>
      <c r="UUT7" s="109"/>
      <c r="UUU7" s="109"/>
      <c r="UUV7" s="109"/>
      <c r="UVA7" s="46"/>
      <c r="UVB7" s="109"/>
      <c r="UVC7" s="109"/>
      <c r="UVD7" s="109"/>
      <c r="UVI7" s="46"/>
      <c r="UVJ7" s="109"/>
      <c r="UVK7" s="109"/>
      <c r="UVL7" s="109"/>
      <c r="UVQ7" s="46"/>
      <c r="UVR7" s="109"/>
      <c r="UVS7" s="109"/>
      <c r="UVT7" s="109"/>
      <c r="UVY7" s="46"/>
      <c r="UVZ7" s="109"/>
      <c r="UWA7" s="109"/>
      <c r="UWB7" s="109"/>
      <c r="UWG7" s="46"/>
      <c r="UWH7" s="109"/>
      <c r="UWI7" s="109"/>
      <c r="UWJ7" s="109"/>
      <c r="UWO7" s="46"/>
      <c r="UWP7" s="109"/>
      <c r="UWQ7" s="109"/>
      <c r="UWR7" s="109"/>
      <c r="UWW7" s="46"/>
      <c r="UWX7" s="109"/>
      <c r="UWY7" s="109"/>
      <c r="UWZ7" s="109"/>
      <c r="UXE7" s="46"/>
      <c r="UXF7" s="109"/>
      <c r="UXG7" s="109"/>
      <c r="UXH7" s="109"/>
      <c r="UXM7" s="46"/>
      <c r="UXN7" s="109"/>
      <c r="UXO7" s="109"/>
      <c r="UXP7" s="109"/>
      <c r="UXU7" s="46"/>
      <c r="UXV7" s="109"/>
      <c r="UXW7" s="109"/>
      <c r="UXX7" s="109"/>
      <c r="UYC7" s="46"/>
      <c r="UYD7" s="109"/>
      <c r="UYE7" s="109"/>
      <c r="UYF7" s="109"/>
      <c r="UYK7" s="46"/>
      <c r="UYL7" s="109"/>
      <c r="UYM7" s="109"/>
      <c r="UYN7" s="109"/>
      <c r="UYS7" s="46"/>
      <c r="UYT7" s="109"/>
      <c r="UYU7" s="109"/>
      <c r="UYV7" s="109"/>
      <c r="UZA7" s="46"/>
      <c r="UZB7" s="109"/>
      <c r="UZC7" s="109"/>
      <c r="UZD7" s="109"/>
      <c r="UZI7" s="46"/>
      <c r="UZJ7" s="109"/>
      <c r="UZK7" s="109"/>
      <c r="UZL7" s="109"/>
      <c r="UZQ7" s="46"/>
      <c r="UZR7" s="109"/>
      <c r="UZS7" s="109"/>
      <c r="UZT7" s="109"/>
      <c r="UZY7" s="46"/>
      <c r="UZZ7" s="109"/>
      <c r="VAA7" s="109"/>
      <c r="VAB7" s="109"/>
      <c r="VAG7" s="46"/>
      <c r="VAH7" s="109"/>
      <c r="VAI7" s="109"/>
      <c r="VAJ7" s="109"/>
      <c r="VAO7" s="46"/>
      <c r="VAP7" s="109"/>
      <c r="VAQ7" s="109"/>
      <c r="VAR7" s="109"/>
      <c r="VAW7" s="46"/>
      <c r="VAX7" s="109"/>
      <c r="VAY7" s="109"/>
      <c r="VAZ7" s="109"/>
      <c r="VBE7" s="46"/>
      <c r="VBF7" s="109"/>
      <c r="VBG7" s="109"/>
      <c r="VBH7" s="109"/>
      <c r="VBM7" s="46"/>
      <c r="VBN7" s="109"/>
      <c r="VBO7" s="109"/>
      <c r="VBP7" s="109"/>
      <c r="VBU7" s="46"/>
      <c r="VBV7" s="109"/>
      <c r="VBW7" s="109"/>
      <c r="VBX7" s="109"/>
      <c r="VCC7" s="46"/>
      <c r="VCD7" s="109"/>
      <c r="VCE7" s="109"/>
      <c r="VCF7" s="109"/>
      <c r="VCK7" s="46"/>
      <c r="VCL7" s="109"/>
      <c r="VCM7" s="109"/>
      <c r="VCN7" s="109"/>
      <c r="VCS7" s="46"/>
      <c r="VCT7" s="109"/>
      <c r="VCU7" s="109"/>
      <c r="VCV7" s="109"/>
      <c r="VDA7" s="46"/>
      <c r="VDB7" s="109"/>
      <c r="VDC7" s="109"/>
      <c r="VDD7" s="109"/>
      <c r="VDI7" s="46"/>
      <c r="VDJ7" s="109"/>
      <c r="VDK7" s="109"/>
      <c r="VDL7" s="109"/>
      <c r="VDQ7" s="46"/>
      <c r="VDR7" s="109"/>
      <c r="VDS7" s="109"/>
      <c r="VDT7" s="109"/>
      <c r="VDY7" s="46"/>
      <c r="VDZ7" s="109"/>
      <c r="VEA7" s="109"/>
      <c r="VEB7" s="109"/>
      <c r="VEG7" s="46"/>
      <c r="VEH7" s="109"/>
      <c r="VEI7" s="109"/>
      <c r="VEJ7" s="109"/>
      <c r="VEO7" s="46"/>
      <c r="VEP7" s="109"/>
      <c r="VEQ7" s="109"/>
      <c r="VER7" s="109"/>
      <c r="VEW7" s="46"/>
      <c r="VEX7" s="109"/>
      <c r="VEY7" s="109"/>
      <c r="VEZ7" s="109"/>
      <c r="VFE7" s="46"/>
      <c r="VFF7" s="109"/>
      <c r="VFG7" s="109"/>
      <c r="VFH7" s="109"/>
      <c r="VFM7" s="46"/>
      <c r="VFN7" s="109"/>
      <c r="VFO7" s="109"/>
      <c r="VFP7" s="109"/>
      <c r="VFU7" s="46"/>
      <c r="VFV7" s="109"/>
      <c r="VFW7" s="109"/>
      <c r="VFX7" s="109"/>
      <c r="VGC7" s="46"/>
      <c r="VGD7" s="109"/>
      <c r="VGE7" s="109"/>
      <c r="VGF7" s="109"/>
      <c r="VGK7" s="46"/>
      <c r="VGL7" s="109"/>
      <c r="VGM7" s="109"/>
      <c r="VGN7" s="109"/>
      <c r="VGS7" s="46"/>
      <c r="VGT7" s="109"/>
      <c r="VGU7" s="109"/>
      <c r="VGV7" s="109"/>
      <c r="VHA7" s="46"/>
      <c r="VHB7" s="109"/>
      <c r="VHC7" s="109"/>
      <c r="VHD7" s="109"/>
      <c r="VHI7" s="46"/>
      <c r="VHJ7" s="109"/>
      <c r="VHK7" s="109"/>
      <c r="VHL7" s="109"/>
      <c r="VHQ7" s="46"/>
      <c r="VHR7" s="109"/>
      <c r="VHS7" s="109"/>
      <c r="VHT7" s="109"/>
      <c r="VHY7" s="46"/>
      <c r="VHZ7" s="109"/>
      <c r="VIA7" s="109"/>
      <c r="VIB7" s="109"/>
      <c r="VIG7" s="46"/>
      <c r="VIH7" s="109"/>
      <c r="VII7" s="109"/>
      <c r="VIJ7" s="109"/>
      <c r="VIO7" s="46"/>
      <c r="VIP7" s="109"/>
      <c r="VIQ7" s="109"/>
      <c r="VIR7" s="109"/>
      <c r="VIW7" s="46"/>
      <c r="VIX7" s="109"/>
      <c r="VIY7" s="109"/>
      <c r="VIZ7" s="109"/>
      <c r="VJE7" s="46"/>
      <c r="VJF7" s="109"/>
      <c r="VJG7" s="109"/>
      <c r="VJH7" s="109"/>
      <c r="VJM7" s="46"/>
      <c r="VJN7" s="109"/>
      <c r="VJO7" s="109"/>
      <c r="VJP7" s="109"/>
      <c r="VJU7" s="46"/>
      <c r="VJV7" s="109"/>
      <c r="VJW7" s="109"/>
      <c r="VJX7" s="109"/>
      <c r="VKC7" s="46"/>
      <c r="VKD7" s="109"/>
      <c r="VKE7" s="109"/>
      <c r="VKF7" s="109"/>
      <c r="VKK7" s="46"/>
      <c r="VKL7" s="109"/>
      <c r="VKM7" s="109"/>
      <c r="VKN7" s="109"/>
      <c r="VKS7" s="46"/>
      <c r="VKT7" s="109"/>
      <c r="VKU7" s="109"/>
      <c r="VKV7" s="109"/>
      <c r="VLA7" s="46"/>
      <c r="VLB7" s="109"/>
      <c r="VLC7" s="109"/>
      <c r="VLD7" s="109"/>
      <c r="VLI7" s="46"/>
      <c r="VLJ7" s="109"/>
      <c r="VLK7" s="109"/>
      <c r="VLL7" s="109"/>
      <c r="VLQ7" s="46"/>
      <c r="VLR7" s="109"/>
      <c r="VLS7" s="109"/>
      <c r="VLT7" s="109"/>
      <c r="VLY7" s="46"/>
      <c r="VLZ7" s="109"/>
      <c r="VMA7" s="109"/>
      <c r="VMB7" s="109"/>
      <c r="VMG7" s="46"/>
      <c r="VMH7" s="109"/>
      <c r="VMI7" s="109"/>
      <c r="VMJ7" s="109"/>
      <c r="VMO7" s="46"/>
      <c r="VMP7" s="109"/>
      <c r="VMQ7" s="109"/>
      <c r="VMR7" s="109"/>
      <c r="VMW7" s="46"/>
      <c r="VMX7" s="109"/>
      <c r="VMY7" s="109"/>
      <c r="VMZ7" s="109"/>
      <c r="VNE7" s="46"/>
      <c r="VNF7" s="109"/>
      <c r="VNG7" s="109"/>
      <c r="VNH7" s="109"/>
      <c r="VNM7" s="46"/>
      <c r="VNN7" s="109"/>
      <c r="VNO7" s="109"/>
      <c r="VNP7" s="109"/>
      <c r="VNU7" s="46"/>
      <c r="VNV7" s="109"/>
      <c r="VNW7" s="109"/>
      <c r="VNX7" s="109"/>
      <c r="VOC7" s="46"/>
      <c r="VOD7" s="109"/>
      <c r="VOE7" s="109"/>
      <c r="VOF7" s="109"/>
      <c r="VOK7" s="46"/>
      <c r="VOL7" s="109"/>
      <c r="VOM7" s="109"/>
      <c r="VON7" s="109"/>
      <c r="VOS7" s="46"/>
      <c r="VOT7" s="109"/>
      <c r="VOU7" s="109"/>
      <c r="VOV7" s="109"/>
      <c r="VPA7" s="46"/>
      <c r="VPB7" s="109"/>
      <c r="VPC7" s="109"/>
      <c r="VPD7" s="109"/>
      <c r="VPI7" s="46"/>
      <c r="VPJ7" s="109"/>
      <c r="VPK7" s="109"/>
      <c r="VPL7" s="109"/>
      <c r="VPQ7" s="46"/>
      <c r="VPR7" s="109"/>
      <c r="VPS7" s="109"/>
      <c r="VPT7" s="109"/>
      <c r="VPY7" s="46"/>
      <c r="VPZ7" s="109"/>
      <c r="VQA7" s="109"/>
      <c r="VQB7" s="109"/>
      <c r="VQG7" s="46"/>
      <c r="VQH7" s="109"/>
      <c r="VQI7" s="109"/>
      <c r="VQJ7" s="109"/>
      <c r="VQO7" s="46"/>
      <c r="VQP7" s="109"/>
      <c r="VQQ7" s="109"/>
      <c r="VQR7" s="109"/>
      <c r="VQW7" s="46"/>
      <c r="VQX7" s="109"/>
      <c r="VQY7" s="109"/>
      <c r="VQZ7" s="109"/>
      <c r="VRE7" s="46"/>
      <c r="VRF7" s="109"/>
      <c r="VRG7" s="109"/>
      <c r="VRH7" s="109"/>
      <c r="VRM7" s="46"/>
      <c r="VRN7" s="109"/>
      <c r="VRO7" s="109"/>
      <c r="VRP7" s="109"/>
      <c r="VRU7" s="46"/>
      <c r="VRV7" s="109"/>
      <c r="VRW7" s="109"/>
      <c r="VRX7" s="109"/>
      <c r="VSC7" s="46"/>
      <c r="VSD7" s="109"/>
      <c r="VSE7" s="109"/>
      <c r="VSF7" s="109"/>
      <c r="VSK7" s="46"/>
      <c r="VSL7" s="109"/>
      <c r="VSM7" s="109"/>
      <c r="VSN7" s="109"/>
      <c r="VSS7" s="46"/>
      <c r="VST7" s="109"/>
      <c r="VSU7" s="109"/>
      <c r="VSV7" s="109"/>
      <c r="VTA7" s="46"/>
      <c r="VTB7" s="109"/>
      <c r="VTC7" s="109"/>
      <c r="VTD7" s="109"/>
      <c r="VTI7" s="46"/>
      <c r="VTJ7" s="109"/>
      <c r="VTK7" s="109"/>
      <c r="VTL7" s="109"/>
      <c r="VTQ7" s="46"/>
      <c r="VTR7" s="109"/>
      <c r="VTS7" s="109"/>
      <c r="VTT7" s="109"/>
      <c r="VTY7" s="46"/>
      <c r="VTZ7" s="109"/>
      <c r="VUA7" s="109"/>
      <c r="VUB7" s="109"/>
      <c r="VUG7" s="46"/>
      <c r="VUH7" s="109"/>
      <c r="VUI7" s="109"/>
      <c r="VUJ7" s="109"/>
      <c r="VUO7" s="46"/>
      <c r="VUP7" s="109"/>
      <c r="VUQ7" s="109"/>
      <c r="VUR7" s="109"/>
      <c r="VUW7" s="46"/>
      <c r="VUX7" s="109"/>
      <c r="VUY7" s="109"/>
      <c r="VUZ7" s="109"/>
      <c r="VVE7" s="46"/>
      <c r="VVF7" s="109"/>
      <c r="VVG7" s="109"/>
      <c r="VVH7" s="109"/>
      <c r="VVM7" s="46"/>
      <c r="VVN7" s="109"/>
      <c r="VVO7" s="109"/>
      <c r="VVP7" s="109"/>
      <c r="VVU7" s="46"/>
      <c r="VVV7" s="109"/>
      <c r="VVW7" s="109"/>
      <c r="VVX7" s="109"/>
      <c r="VWC7" s="46"/>
      <c r="VWD7" s="109"/>
      <c r="VWE7" s="109"/>
      <c r="VWF7" s="109"/>
      <c r="VWK7" s="46"/>
      <c r="VWL7" s="109"/>
      <c r="VWM7" s="109"/>
      <c r="VWN7" s="109"/>
      <c r="VWS7" s="46"/>
      <c r="VWT7" s="109"/>
      <c r="VWU7" s="109"/>
      <c r="VWV7" s="109"/>
      <c r="VXA7" s="46"/>
      <c r="VXB7" s="109"/>
      <c r="VXC7" s="109"/>
      <c r="VXD7" s="109"/>
      <c r="VXI7" s="46"/>
      <c r="VXJ7" s="109"/>
      <c r="VXK7" s="109"/>
      <c r="VXL7" s="109"/>
      <c r="VXQ7" s="46"/>
      <c r="VXR7" s="109"/>
      <c r="VXS7" s="109"/>
      <c r="VXT7" s="109"/>
      <c r="VXY7" s="46"/>
      <c r="VXZ7" s="109"/>
      <c r="VYA7" s="109"/>
      <c r="VYB7" s="109"/>
      <c r="VYG7" s="46"/>
      <c r="VYH7" s="109"/>
      <c r="VYI7" s="109"/>
      <c r="VYJ7" s="109"/>
      <c r="VYO7" s="46"/>
      <c r="VYP7" s="109"/>
      <c r="VYQ7" s="109"/>
      <c r="VYR7" s="109"/>
      <c r="VYW7" s="46"/>
      <c r="VYX7" s="109"/>
      <c r="VYY7" s="109"/>
      <c r="VYZ7" s="109"/>
      <c r="VZE7" s="46"/>
      <c r="VZF7" s="109"/>
      <c r="VZG7" s="109"/>
      <c r="VZH7" s="109"/>
      <c r="VZM7" s="46"/>
      <c r="VZN7" s="109"/>
      <c r="VZO7" s="109"/>
      <c r="VZP7" s="109"/>
      <c r="VZU7" s="46"/>
      <c r="VZV7" s="109"/>
      <c r="VZW7" s="109"/>
      <c r="VZX7" s="109"/>
      <c r="WAC7" s="46"/>
      <c r="WAD7" s="109"/>
      <c r="WAE7" s="109"/>
      <c r="WAF7" s="109"/>
      <c r="WAK7" s="46"/>
      <c r="WAL7" s="109"/>
      <c r="WAM7" s="109"/>
      <c r="WAN7" s="109"/>
      <c r="WAS7" s="46"/>
      <c r="WAT7" s="109"/>
      <c r="WAU7" s="109"/>
      <c r="WAV7" s="109"/>
      <c r="WBA7" s="46"/>
      <c r="WBB7" s="109"/>
      <c r="WBC7" s="109"/>
      <c r="WBD7" s="109"/>
      <c r="WBI7" s="46"/>
      <c r="WBJ7" s="109"/>
      <c r="WBK7" s="109"/>
      <c r="WBL7" s="109"/>
      <c r="WBQ7" s="46"/>
      <c r="WBR7" s="109"/>
      <c r="WBS7" s="109"/>
      <c r="WBT7" s="109"/>
      <c r="WBY7" s="46"/>
      <c r="WBZ7" s="109"/>
      <c r="WCA7" s="109"/>
      <c r="WCB7" s="109"/>
      <c r="WCG7" s="46"/>
      <c r="WCH7" s="109"/>
      <c r="WCI7" s="109"/>
      <c r="WCJ7" s="109"/>
      <c r="WCO7" s="46"/>
      <c r="WCP7" s="109"/>
      <c r="WCQ7" s="109"/>
      <c r="WCR7" s="109"/>
      <c r="WCW7" s="46"/>
      <c r="WCX7" s="109"/>
      <c r="WCY7" s="109"/>
      <c r="WCZ7" s="109"/>
      <c r="WDE7" s="46"/>
      <c r="WDF7" s="109"/>
      <c r="WDG7" s="109"/>
      <c r="WDH7" s="109"/>
      <c r="WDM7" s="46"/>
      <c r="WDN7" s="109"/>
      <c r="WDO7" s="109"/>
      <c r="WDP7" s="109"/>
      <c r="WDU7" s="46"/>
      <c r="WDV7" s="109"/>
      <c r="WDW7" s="109"/>
      <c r="WDX7" s="109"/>
      <c r="WEC7" s="46"/>
      <c r="WED7" s="109"/>
      <c r="WEE7" s="109"/>
      <c r="WEF7" s="109"/>
      <c r="WEK7" s="46"/>
      <c r="WEL7" s="109"/>
      <c r="WEM7" s="109"/>
      <c r="WEN7" s="109"/>
      <c r="WES7" s="46"/>
      <c r="WET7" s="109"/>
      <c r="WEU7" s="109"/>
      <c r="WEV7" s="109"/>
      <c r="WFA7" s="46"/>
      <c r="WFB7" s="109"/>
      <c r="WFC7" s="109"/>
      <c r="WFD7" s="109"/>
      <c r="WFI7" s="46"/>
      <c r="WFJ7" s="109"/>
      <c r="WFK7" s="109"/>
      <c r="WFL7" s="109"/>
      <c r="WFQ7" s="46"/>
      <c r="WFR7" s="109"/>
      <c r="WFS7" s="109"/>
      <c r="WFT7" s="109"/>
      <c r="WFY7" s="46"/>
      <c r="WFZ7" s="109"/>
      <c r="WGA7" s="109"/>
      <c r="WGB7" s="109"/>
      <c r="WGG7" s="46"/>
      <c r="WGH7" s="109"/>
      <c r="WGI7" s="109"/>
      <c r="WGJ7" s="109"/>
      <c r="WGO7" s="46"/>
      <c r="WGP7" s="109"/>
      <c r="WGQ7" s="109"/>
      <c r="WGR7" s="109"/>
      <c r="WGW7" s="46"/>
      <c r="WGX7" s="109"/>
      <c r="WGY7" s="109"/>
      <c r="WGZ7" s="109"/>
      <c r="WHE7" s="46"/>
      <c r="WHF7" s="109"/>
      <c r="WHG7" s="109"/>
      <c r="WHH7" s="109"/>
      <c r="WHM7" s="46"/>
      <c r="WHN7" s="109"/>
      <c r="WHO7" s="109"/>
      <c r="WHP7" s="109"/>
      <c r="WHU7" s="46"/>
      <c r="WHV7" s="109"/>
      <c r="WHW7" s="109"/>
      <c r="WHX7" s="109"/>
      <c r="WIC7" s="46"/>
      <c r="WID7" s="109"/>
      <c r="WIE7" s="109"/>
      <c r="WIF7" s="109"/>
      <c r="WIK7" s="46"/>
      <c r="WIL7" s="109"/>
      <c r="WIM7" s="109"/>
      <c r="WIN7" s="109"/>
      <c r="WIS7" s="46"/>
      <c r="WIT7" s="109"/>
      <c r="WIU7" s="109"/>
      <c r="WIV7" s="109"/>
      <c r="WJA7" s="46"/>
      <c r="WJB7" s="109"/>
      <c r="WJC7" s="109"/>
      <c r="WJD7" s="109"/>
      <c r="WJI7" s="46"/>
      <c r="WJJ7" s="109"/>
      <c r="WJK7" s="109"/>
      <c r="WJL7" s="109"/>
      <c r="WJQ7" s="46"/>
      <c r="WJR7" s="109"/>
      <c r="WJS7" s="109"/>
      <c r="WJT7" s="109"/>
      <c r="WJY7" s="46"/>
      <c r="WJZ7" s="109"/>
      <c r="WKA7" s="109"/>
      <c r="WKB7" s="109"/>
      <c r="WKG7" s="46"/>
      <c r="WKH7" s="109"/>
      <c r="WKI7" s="109"/>
      <c r="WKJ7" s="109"/>
      <c r="WKO7" s="46"/>
      <c r="WKP7" s="109"/>
      <c r="WKQ7" s="109"/>
      <c r="WKR7" s="109"/>
      <c r="WKW7" s="46"/>
      <c r="WKX7" s="109"/>
      <c r="WKY7" s="109"/>
      <c r="WKZ7" s="109"/>
      <c r="WLE7" s="46"/>
      <c r="WLF7" s="109"/>
      <c r="WLG7" s="109"/>
      <c r="WLH7" s="109"/>
      <c r="WLM7" s="46"/>
      <c r="WLN7" s="109"/>
      <c r="WLO7" s="109"/>
      <c r="WLP7" s="109"/>
      <c r="WLU7" s="46"/>
      <c r="WLV7" s="109"/>
      <c r="WLW7" s="109"/>
      <c r="WLX7" s="109"/>
      <c r="WMC7" s="46"/>
      <c r="WMD7" s="109"/>
      <c r="WME7" s="109"/>
      <c r="WMF7" s="109"/>
      <c r="WMK7" s="46"/>
      <c r="WML7" s="109"/>
      <c r="WMM7" s="109"/>
      <c r="WMN7" s="109"/>
      <c r="WMS7" s="46"/>
      <c r="WMT7" s="109"/>
      <c r="WMU7" s="109"/>
      <c r="WMV7" s="109"/>
      <c r="WNA7" s="46"/>
      <c r="WNB7" s="109"/>
      <c r="WNC7" s="109"/>
      <c r="WND7" s="109"/>
      <c r="WNI7" s="46"/>
      <c r="WNJ7" s="109"/>
      <c r="WNK7" s="109"/>
      <c r="WNL7" s="109"/>
      <c r="WNQ7" s="46"/>
      <c r="WNR7" s="109"/>
      <c r="WNS7" s="109"/>
      <c r="WNT7" s="109"/>
      <c r="WNY7" s="46"/>
      <c r="WNZ7" s="109"/>
      <c r="WOA7" s="109"/>
      <c r="WOB7" s="109"/>
      <c r="WOG7" s="46"/>
      <c r="WOH7" s="109"/>
      <c r="WOI7" s="109"/>
      <c r="WOJ7" s="109"/>
      <c r="WOO7" s="46"/>
      <c r="WOP7" s="109"/>
      <c r="WOQ7" s="109"/>
      <c r="WOR7" s="109"/>
      <c r="WOW7" s="46"/>
      <c r="WOX7" s="109"/>
      <c r="WOY7" s="109"/>
      <c r="WOZ7" s="109"/>
      <c r="WPE7" s="46"/>
      <c r="WPF7" s="109"/>
      <c r="WPG7" s="109"/>
      <c r="WPH7" s="109"/>
      <c r="WPM7" s="46"/>
      <c r="WPN7" s="109"/>
      <c r="WPO7" s="109"/>
      <c r="WPP7" s="109"/>
      <c r="WPU7" s="46"/>
      <c r="WPV7" s="109"/>
      <c r="WPW7" s="109"/>
      <c r="WPX7" s="109"/>
      <c r="WQC7" s="46"/>
      <c r="WQD7" s="109"/>
      <c r="WQE7" s="109"/>
      <c r="WQF7" s="109"/>
      <c r="WQK7" s="46"/>
      <c r="WQL7" s="109"/>
      <c r="WQM7" s="109"/>
      <c r="WQN7" s="109"/>
      <c r="WQS7" s="46"/>
      <c r="WQT7" s="109"/>
      <c r="WQU7" s="109"/>
      <c r="WQV7" s="109"/>
      <c r="WRA7" s="46"/>
      <c r="WRB7" s="109"/>
      <c r="WRC7" s="109"/>
      <c r="WRD7" s="109"/>
      <c r="WRI7" s="46"/>
      <c r="WRJ7" s="109"/>
      <c r="WRK7" s="109"/>
      <c r="WRL7" s="109"/>
      <c r="WRQ7" s="46"/>
      <c r="WRR7" s="109"/>
      <c r="WRS7" s="109"/>
      <c r="WRT7" s="109"/>
      <c r="WRY7" s="46"/>
      <c r="WRZ7" s="109"/>
      <c r="WSA7" s="109"/>
      <c r="WSB7" s="109"/>
      <c r="WSG7" s="46"/>
      <c r="WSH7" s="109"/>
      <c r="WSI7" s="109"/>
      <c r="WSJ7" s="109"/>
      <c r="WSO7" s="46"/>
      <c r="WSP7" s="109"/>
      <c r="WSQ7" s="109"/>
      <c r="WSR7" s="109"/>
      <c r="WSW7" s="46"/>
      <c r="WSX7" s="109"/>
      <c r="WSY7" s="109"/>
      <c r="WSZ7" s="109"/>
      <c r="WTE7" s="46"/>
      <c r="WTF7" s="109"/>
      <c r="WTG7" s="109"/>
      <c r="WTH7" s="109"/>
      <c r="WTM7" s="46"/>
      <c r="WTN7" s="109"/>
      <c r="WTO7" s="109"/>
      <c r="WTP7" s="109"/>
      <c r="WTU7" s="46"/>
      <c r="WTV7" s="109"/>
      <c r="WTW7" s="109"/>
      <c r="WTX7" s="109"/>
      <c r="WUC7" s="46"/>
      <c r="WUD7" s="109"/>
      <c r="WUE7" s="109"/>
      <c r="WUF7" s="109"/>
      <c r="WUK7" s="46"/>
      <c r="WUL7" s="109"/>
      <c r="WUM7" s="109"/>
      <c r="WUN7" s="109"/>
      <c r="WUS7" s="46"/>
      <c r="WUT7" s="109"/>
      <c r="WUU7" s="109"/>
      <c r="WUV7" s="109"/>
      <c r="WVA7" s="46"/>
      <c r="WVB7" s="109"/>
      <c r="WVC7" s="109"/>
      <c r="WVD7" s="109"/>
      <c r="WVI7" s="46"/>
      <c r="WVJ7" s="109"/>
      <c r="WVK7" s="109"/>
      <c r="WVL7" s="109"/>
      <c r="WVQ7" s="46"/>
      <c r="WVR7" s="109"/>
      <c r="WVS7" s="109"/>
      <c r="WVT7" s="109"/>
      <c r="WVY7" s="46"/>
      <c r="WVZ7" s="109"/>
      <c r="WWA7" s="109"/>
      <c r="WWB7" s="109"/>
      <c r="WWG7" s="46"/>
      <c r="WWH7" s="109"/>
      <c r="WWI7" s="109"/>
      <c r="WWJ7" s="109"/>
      <c r="WWO7" s="46"/>
      <c r="WWP7" s="109"/>
      <c r="WWQ7" s="109"/>
      <c r="WWR7" s="109"/>
      <c r="WWW7" s="46"/>
      <c r="WWX7" s="109"/>
      <c r="WWY7" s="109"/>
      <c r="WWZ7" s="109"/>
      <c r="WXE7" s="46"/>
      <c r="WXF7" s="109"/>
      <c r="WXG7" s="109"/>
      <c r="WXH7" s="109"/>
      <c r="WXM7" s="46"/>
      <c r="WXN7" s="109"/>
      <c r="WXO7" s="109"/>
      <c r="WXP7" s="109"/>
      <c r="WXU7" s="46"/>
      <c r="WXV7" s="109"/>
      <c r="WXW7" s="109"/>
      <c r="WXX7" s="109"/>
      <c r="WYC7" s="46"/>
      <c r="WYD7" s="109"/>
      <c r="WYE7" s="109"/>
      <c r="WYF7" s="109"/>
      <c r="WYK7" s="46"/>
      <c r="WYL7" s="109"/>
      <c r="WYM7" s="109"/>
      <c r="WYN7" s="109"/>
      <c r="WYS7" s="46"/>
      <c r="WYT7" s="109"/>
      <c r="WYU7" s="109"/>
      <c r="WYV7" s="109"/>
      <c r="WZA7" s="46"/>
      <c r="WZB7" s="109"/>
      <c r="WZC7" s="109"/>
      <c r="WZD7" s="109"/>
      <c r="WZI7" s="46"/>
      <c r="WZJ7" s="109"/>
      <c r="WZK7" s="109"/>
      <c r="WZL7" s="109"/>
      <c r="WZQ7" s="46"/>
      <c r="WZR7" s="109"/>
      <c r="WZS7" s="109"/>
      <c r="WZT7" s="109"/>
      <c r="WZY7" s="46"/>
      <c r="WZZ7" s="109"/>
      <c r="XAA7" s="109"/>
      <c r="XAB7" s="109"/>
      <c r="XAG7" s="46"/>
      <c r="XAH7" s="109"/>
      <c r="XAI7" s="109"/>
      <c r="XAJ7" s="109"/>
      <c r="XAO7" s="46"/>
      <c r="XAP7" s="109"/>
      <c r="XAQ7" s="109"/>
      <c r="XAR7" s="109"/>
      <c r="XAW7" s="46"/>
      <c r="XAX7" s="109"/>
      <c r="XAY7" s="109"/>
      <c r="XAZ7" s="109"/>
      <c r="XBE7" s="46"/>
      <c r="XBF7" s="109"/>
      <c r="XBG7" s="109"/>
      <c r="XBH7" s="109"/>
      <c r="XBM7" s="46"/>
      <c r="XBN7" s="109"/>
      <c r="XBO7" s="109"/>
      <c r="XBP7" s="109"/>
      <c r="XBU7" s="46"/>
      <c r="XBV7" s="109"/>
      <c r="XBW7" s="109"/>
      <c r="XBX7" s="109"/>
      <c r="XCC7" s="46"/>
      <c r="XCD7" s="109"/>
      <c r="XCE7" s="109"/>
      <c r="XCF7" s="109"/>
      <c r="XCK7" s="46"/>
      <c r="XCL7" s="109"/>
      <c r="XCM7" s="109"/>
      <c r="XCN7" s="109"/>
      <c r="XCS7" s="46"/>
      <c r="XCT7" s="109"/>
      <c r="XCU7" s="109"/>
      <c r="XCV7" s="109"/>
      <c r="XDA7" s="46"/>
      <c r="XDB7" s="109"/>
      <c r="XDC7" s="109"/>
      <c r="XDD7" s="109"/>
      <c r="XDI7" s="46"/>
      <c r="XDJ7" s="109"/>
      <c r="XDK7" s="109"/>
      <c r="XDL7" s="109"/>
      <c r="XDQ7" s="46"/>
      <c r="XDR7" s="109"/>
      <c r="XDS7" s="109"/>
      <c r="XDT7" s="109"/>
      <c r="XDY7" s="46"/>
      <c r="XDZ7" s="109"/>
      <c r="XEA7" s="109"/>
      <c r="XEB7" s="109"/>
      <c r="XEG7" s="46"/>
      <c r="XEH7" s="109"/>
      <c r="XEI7" s="109"/>
      <c r="XEJ7" s="109"/>
      <c r="XEO7" s="46"/>
      <c r="XEP7" s="109"/>
      <c r="XEQ7" s="109"/>
      <c r="XER7" s="109"/>
      <c r="XEW7" s="46"/>
      <c r="XEX7" s="109"/>
      <c r="XEY7" s="109"/>
      <c r="XEZ7" s="109"/>
    </row>
    <row r="8" spans="1:1022 1025:2046 2049:3070 3073:4094 4097:5118 5121:6142 6145:7166 7169:8190 8193:9214 9217:10238 10241:11262 11265:12286 12289:13310 13313:14334 14337:15358 15361:16382">
      <c r="B8" s="109" t="s">
        <v>270</v>
      </c>
      <c r="C8" s="109" t="s">
        <v>270</v>
      </c>
      <c r="D8" s="109" t="s">
        <v>270</v>
      </c>
      <c r="E8" s="109" t="s">
        <v>270</v>
      </c>
      <c r="I8" s="46"/>
      <c r="J8" s="109"/>
      <c r="K8" s="109"/>
      <c r="L8" s="109"/>
      <c r="Q8" s="46"/>
      <c r="R8" s="109"/>
      <c r="S8" s="109"/>
      <c r="T8" s="109"/>
      <c r="Y8" s="46"/>
      <c r="Z8" s="109"/>
      <c r="AA8" s="109"/>
      <c r="AB8" s="109"/>
      <c r="AG8" s="46"/>
      <c r="AH8" s="109"/>
      <c r="AI8" s="109"/>
      <c r="AJ8" s="109"/>
      <c r="AO8" s="46"/>
      <c r="AP8" s="109"/>
      <c r="AQ8" s="109"/>
      <c r="AR8" s="109"/>
      <c r="AW8" s="46"/>
      <c r="AX8" s="109"/>
      <c r="AY8" s="109"/>
      <c r="AZ8" s="109"/>
      <c r="BE8" s="46"/>
      <c r="BF8" s="109"/>
      <c r="BG8" s="109"/>
      <c r="BH8" s="109"/>
      <c r="BM8" s="46"/>
      <c r="BN8" s="109"/>
      <c r="BO8" s="109"/>
      <c r="BP8" s="109"/>
      <c r="BU8" s="46"/>
      <c r="BV8" s="109"/>
      <c r="BW8" s="109"/>
      <c r="BX8" s="109"/>
      <c r="CC8" s="46"/>
      <c r="CD8" s="109"/>
      <c r="CE8" s="109"/>
      <c r="CF8" s="109"/>
      <c r="CK8" s="46"/>
      <c r="CL8" s="109"/>
      <c r="CM8" s="109"/>
      <c r="CN8" s="109"/>
      <c r="CS8" s="46"/>
      <c r="CT8" s="109"/>
      <c r="CU8" s="109"/>
      <c r="CV8" s="109"/>
      <c r="DA8" s="46"/>
      <c r="DB8" s="109"/>
      <c r="DC8" s="109"/>
      <c r="DD8" s="109"/>
      <c r="DI8" s="46"/>
      <c r="DJ8" s="109"/>
      <c r="DK8" s="109"/>
      <c r="DL8" s="109"/>
      <c r="DQ8" s="46"/>
      <c r="DR8" s="109"/>
      <c r="DS8" s="109"/>
      <c r="DT8" s="109"/>
      <c r="DY8" s="46"/>
      <c r="DZ8" s="109"/>
      <c r="EA8" s="109"/>
      <c r="EB8" s="109"/>
      <c r="EG8" s="46"/>
      <c r="EH8" s="109"/>
      <c r="EI8" s="109"/>
      <c r="EJ8" s="109"/>
      <c r="EO8" s="46"/>
      <c r="EP8" s="109"/>
      <c r="EQ8" s="109"/>
      <c r="ER8" s="109"/>
      <c r="EW8" s="46"/>
      <c r="EX8" s="109"/>
      <c r="EY8" s="109"/>
      <c r="EZ8" s="109"/>
      <c r="FE8" s="46"/>
      <c r="FF8" s="109"/>
      <c r="FG8" s="109"/>
      <c r="FH8" s="109"/>
      <c r="FM8" s="46"/>
      <c r="FN8" s="109"/>
      <c r="FO8" s="109"/>
      <c r="FP8" s="109"/>
      <c r="FU8" s="46"/>
      <c r="FV8" s="109"/>
      <c r="FW8" s="109"/>
      <c r="FX8" s="109"/>
      <c r="GC8" s="46"/>
      <c r="GD8" s="109"/>
      <c r="GE8" s="109"/>
      <c r="GF8" s="109"/>
      <c r="GK8" s="46"/>
      <c r="GL8" s="109"/>
      <c r="GM8" s="109"/>
      <c r="GN8" s="109"/>
      <c r="GS8" s="46"/>
      <c r="GT8" s="109"/>
      <c r="GU8" s="109"/>
      <c r="GV8" s="109"/>
      <c r="HA8" s="46"/>
      <c r="HB8" s="109"/>
      <c r="HC8" s="109"/>
      <c r="HD8" s="109"/>
      <c r="HI8" s="46"/>
      <c r="HJ8" s="109"/>
      <c r="HK8" s="109"/>
      <c r="HL8" s="109"/>
      <c r="HQ8" s="46"/>
      <c r="HR8" s="109"/>
      <c r="HS8" s="109"/>
      <c r="HT8" s="109"/>
      <c r="HY8" s="46"/>
      <c r="HZ8" s="109"/>
      <c r="IA8" s="109"/>
      <c r="IB8" s="109"/>
      <c r="IG8" s="46"/>
      <c r="IH8" s="109"/>
      <c r="II8" s="109"/>
      <c r="IJ8" s="109"/>
      <c r="IO8" s="46"/>
      <c r="IP8" s="109"/>
      <c r="IQ8" s="109"/>
      <c r="IR8" s="109"/>
      <c r="IW8" s="46"/>
      <c r="IX8" s="109"/>
      <c r="IY8" s="109"/>
      <c r="IZ8" s="109"/>
      <c r="JE8" s="46"/>
      <c r="JF8" s="109"/>
      <c r="JG8" s="109"/>
      <c r="JH8" s="109"/>
      <c r="JM8" s="46"/>
      <c r="JN8" s="109"/>
      <c r="JO8" s="109"/>
      <c r="JP8" s="109"/>
      <c r="JU8" s="46"/>
      <c r="JV8" s="109"/>
      <c r="JW8" s="109"/>
      <c r="JX8" s="109"/>
      <c r="KC8" s="46"/>
      <c r="KD8" s="109"/>
      <c r="KE8" s="109"/>
      <c r="KF8" s="109"/>
      <c r="KK8" s="46"/>
      <c r="KL8" s="109"/>
      <c r="KM8" s="109"/>
      <c r="KN8" s="109"/>
      <c r="KS8" s="46"/>
      <c r="KT8" s="109"/>
      <c r="KU8" s="109"/>
      <c r="KV8" s="109"/>
      <c r="LA8" s="46"/>
      <c r="LB8" s="109"/>
      <c r="LC8" s="109"/>
      <c r="LD8" s="109"/>
      <c r="LI8" s="46"/>
      <c r="LJ8" s="109"/>
      <c r="LK8" s="109"/>
      <c r="LL8" s="109"/>
      <c r="LQ8" s="46"/>
      <c r="LR8" s="109"/>
      <c r="LS8" s="109"/>
      <c r="LT8" s="109"/>
      <c r="LY8" s="46"/>
      <c r="LZ8" s="109"/>
      <c r="MA8" s="109"/>
      <c r="MB8" s="109"/>
      <c r="MG8" s="46"/>
      <c r="MH8" s="109"/>
      <c r="MI8" s="109"/>
      <c r="MJ8" s="109"/>
      <c r="MO8" s="46"/>
      <c r="MP8" s="109"/>
      <c r="MQ8" s="109"/>
      <c r="MR8" s="109"/>
      <c r="MW8" s="46"/>
      <c r="MX8" s="109"/>
      <c r="MY8" s="109"/>
      <c r="MZ8" s="109"/>
      <c r="NE8" s="46"/>
      <c r="NF8" s="109"/>
      <c r="NG8" s="109"/>
      <c r="NH8" s="109"/>
      <c r="NM8" s="46"/>
      <c r="NN8" s="109"/>
      <c r="NO8" s="109"/>
      <c r="NP8" s="109"/>
      <c r="NU8" s="46"/>
      <c r="NV8" s="109"/>
      <c r="NW8" s="109"/>
      <c r="NX8" s="109"/>
      <c r="OC8" s="46"/>
      <c r="OD8" s="109"/>
      <c r="OE8" s="109"/>
      <c r="OF8" s="109"/>
      <c r="OK8" s="46"/>
      <c r="OL8" s="109"/>
      <c r="OM8" s="109"/>
      <c r="ON8" s="109"/>
      <c r="OS8" s="46"/>
      <c r="OT8" s="109"/>
      <c r="OU8" s="109"/>
      <c r="OV8" s="109"/>
      <c r="PA8" s="46"/>
      <c r="PB8" s="109"/>
      <c r="PC8" s="109"/>
      <c r="PD8" s="109"/>
      <c r="PI8" s="46"/>
      <c r="PJ8" s="109"/>
      <c r="PK8" s="109"/>
      <c r="PL8" s="109"/>
      <c r="PQ8" s="46"/>
      <c r="PR8" s="109"/>
      <c r="PS8" s="109"/>
      <c r="PT8" s="109"/>
      <c r="PY8" s="46"/>
      <c r="PZ8" s="109"/>
      <c r="QA8" s="109"/>
      <c r="QB8" s="109"/>
      <c r="QG8" s="46"/>
      <c r="QH8" s="109"/>
      <c r="QI8" s="109"/>
      <c r="QJ8" s="109"/>
      <c r="QO8" s="46"/>
      <c r="QP8" s="109"/>
      <c r="QQ8" s="109"/>
      <c r="QR8" s="109"/>
      <c r="QW8" s="46"/>
      <c r="QX8" s="109"/>
      <c r="QY8" s="109"/>
      <c r="QZ8" s="109"/>
      <c r="RE8" s="46"/>
      <c r="RF8" s="109"/>
      <c r="RG8" s="109"/>
      <c r="RH8" s="109"/>
      <c r="RM8" s="46"/>
      <c r="RN8" s="109"/>
      <c r="RO8" s="109"/>
      <c r="RP8" s="109"/>
      <c r="RU8" s="46"/>
      <c r="RV8" s="109"/>
      <c r="RW8" s="109"/>
      <c r="RX8" s="109"/>
      <c r="SC8" s="46"/>
      <c r="SD8" s="109"/>
      <c r="SE8" s="109"/>
      <c r="SF8" s="109"/>
      <c r="SK8" s="46"/>
      <c r="SL8" s="109"/>
      <c r="SM8" s="109"/>
      <c r="SN8" s="109"/>
      <c r="SS8" s="46"/>
      <c r="ST8" s="109"/>
      <c r="SU8" s="109"/>
      <c r="SV8" s="109"/>
      <c r="TA8" s="46"/>
      <c r="TB8" s="109"/>
      <c r="TC8" s="109"/>
      <c r="TD8" s="109"/>
      <c r="TI8" s="46"/>
      <c r="TJ8" s="109"/>
      <c r="TK8" s="109"/>
      <c r="TL8" s="109"/>
      <c r="TQ8" s="46"/>
      <c r="TR8" s="109"/>
      <c r="TS8" s="109"/>
      <c r="TT8" s="109"/>
      <c r="TY8" s="46"/>
      <c r="TZ8" s="109"/>
      <c r="UA8" s="109"/>
      <c r="UB8" s="109"/>
      <c r="UG8" s="46"/>
      <c r="UH8" s="109"/>
      <c r="UI8" s="109"/>
      <c r="UJ8" s="109"/>
      <c r="UO8" s="46"/>
      <c r="UP8" s="109"/>
      <c r="UQ8" s="109"/>
      <c r="UR8" s="109"/>
      <c r="UW8" s="46"/>
      <c r="UX8" s="109"/>
      <c r="UY8" s="109"/>
      <c r="UZ8" s="109"/>
      <c r="VE8" s="46"/>
      <c r="VF8" s="109"/>
      <c r="VG8" s="109"/>
      <c r="VH8" s="109"/>
      <c r="VM8" s="46"/>
      <c r="VN8" s="109"/>
      <c r="VO8" s="109"/>
      <c r="VP8" s="109"/>
      <c r="VU8" s="46"/>
      <c r="VV8" s="109"/>
      <c r="VW8" s="109"/>
      <c r="VX8" s="109"/>
      <c r="WC8" s="46"/>
      <c r="WD8" s="109"/>
      <c r="WE8" s="109"/>
      <c r="WF8" s="109"/>
      <c r="WK8" s="46"/>
      <c r="WL8" s="109"/>
      <c r="WM8" s="109"/>
      <c r="WN8" s="109"/>
      <c r="WS8" s="46"/>
      <c r="WT8" s="109"/>
      <c r="WU8" s="109"/>
      <c r="WV8" s="109"/>
      <c r="XA8" s="46"/>
      <c r="XB8" s="109"/>
      <c r="XC8" s="109"/>
      <c r="XD8" s="109"/>
      <c r="XI8" s="46"/>
      <c r="XJ8" s="109"/>
      <c r="XK8" s="109"/>
      <c r="XL8" s="109"/>
      <c r="XQ8" s="46"/>
      <c r="XR8" s="109"/>
      <c r="XS8" s="109"/>
      <c r="XT8" s="109"/>
      <c r="XY8" s="46"/>
      <c r="XZ8" s="109"/>
      <c r="YA8" s="109"/>
      <c r="YB8" s="109"/>
      <c r="YG8" s="46"/>
      <c r="YH8" s="109"/>
      <c r="YI8" s="109"/>
      <c r="YJ8" s="109"/>
      <c r="YO8" s="46"/>
      <c r="YP8" s="109"/>
      <c r="YQ8" s="109"/>
      <c r="YR8" s="109"/>
      <c r="YW8" s="46"/>
      <c r="YX8" s="109"/>
      <c r="YY8" s="109"/>
      <c r="YZ8" s="109"/>
      <c r="ZE8" s="46"/>
      <c r="ZF8" s="109"/>
      <c r="ZG8" s="109"/>
      <c r="ZH8" s="109"/>
      <c r="ZM8" s="46"/>
      <c r="ZN8" s="109"/>
      <c r="ZO8" s="109"/>
      <c r="ZP8" s="109"/>
      <c r="ZU8" s="46"/>
      <c r="ZV8" s="109"/>
      <c r="ZW8" s="109"/>
      <c r="ZX8" s="109"/>
      <c r="AAC8" s="46"/>
      <c r="AAD8" s="109"/>
      <c r="AAE8" s="109"/>
      <c r="AAF8" s="109"/>
      <c r="AAK8" s="46"/>
      <c r="AAL8" s="109"/>
      <c r="AAM8" s="109"/>
      <c r="AAN8" s="109"/>
      <c r="AAS8" s="46"/>
      <c r="AAT8" s="109"/>
      <c r="AAU8" s="109"/>
      <c r="AAV8" s="109"/>
      <c r="ABA8" s="46"/>
      <c r="ABB8" s="109"/>
      <c r="ABC8" s="109"/>
      <c r="ABD8" s="109"/>
      <c r="ABI8" s="46"/>
      <c r="ABJ8" s="109"/>
      <c r="ABK8" s="109"/>
      <c r="ABL8" s="109"/>
      <c r="ABQ8" s="46"/>
      <c r="ABR8" s="109"/>
      <c r="ABS8" s="109"/>
      <c r="ABT8" s="109"/>
      <c r="ABY8" s="46"/>
      <c r="ABZ8" s="109"/>
      <c r="ACA8" s="109"/>
      <c r="ACB8" s="109"/>
      <c r="ACG8" s="46"/>
      <c r="ACH8" s="109"/>
      <c r="ACI8" s="109"/>
      <c r="ACJ8" s="109"/>
      <c r="ACO8" s="46"/>
      <c r="ACP8" s="109"/>
      <c r="ACQ8" s="109"/>
      <c r="ACR8" s="109"/>
      <c r="ACW8" s="46"/>
      <c r="ACX8" s="109"/>
      <c r="ACY8" s="109"/>
      <c r="ACZ8" s="109"/>
      <c r="ADE8" s="46"/>
      <c r="ADF8" s="109"/>
      <c r="ADG8" s="109"/>
      <c r="ADH8" s="109"/>
      <c r="ADM8" s="46"/>
      <c r="ADN8" s="109"/>
      <c r="ADO8" s="109"/>
      <c r="ADP8" s="109"/>
      <c r="ADU8" s="46"/>
      <c r="ADV8" s="109"/>
      <c r="ADW8" s="109"/>
      <c r="ADX8" s="109"/>
      <c r="AEC8" s="46"/>
      <c r="AED8" s="109"/>
      <c r="AEE8" s="109"/>
      <c r="AEF8" s="109"/>
      <c r="AEK8" s="46"/>
      <c r="AEL8" s="109"/>
      <c r="AEM8" s="109"/>
      <c r="AEN8" s="109"/>
      <c r="AES8" s="46"/>
      <c r="AET8" s="109"/>
      <c r="AEU8" s="109"/>
      <c r="AEV8" s="109"/>
      <c r="AFA8" s="46"/>
      <c r="AFB8" s="109"/>
      <c r="AFC8" s="109"/>
      <c r="AFD8" s="109"/>
      <c r="AFI8" s="46"/>
      <c r="AFJ8" s="109"/>
      <c r="AFK8" s="109"/>
      <c r="AFL8" s="109"/>
      <c r="AFQ8" s="46"/>
      <c r="AFR8" s="109"/>
      <c r="AFS8" s="109"/>
      <c r="AFT8" s="109"/>
      <c r="AFY8" s="46"/>
      <c r="AFZ8" s="109"/>
      <c r="AGA8" s="109"/>
      <c r="AGB8" s="109"/>
      <c r="AGG8" s="46"/>
      <c r="AGH8" s="109"/>
      <c r="AGI8" s="109"/>
      <c r="AGJ8" s="109"/>
      <c r="AGO8" s="46"/>
      <c r="AGP8" s="109"/>
      <c r="AGQ8" s="109"/>
      <c r="AGR8" s="109"/>
      <c r="AGW8" s="46"/>
      <c r="AGX8" s="109"/>
      <c r="AGY8" s="109"/>
      <c r="AGZ8" s="109"/>
      <c r="AHE8" s="46"/>
      <c r="AHF8" s="109"/>
      <c r="AHG8" s="109"/>
      <c r="AHH8" s="109"/>
      <c r="AHM8" s="46"/>
      <c r="AHN8" s="109"/>
      <c r="AHO8" s="109"/>
      <c r="AHP8" s="109"/>
      <c r="AHU8" s="46"/>
      <c r="AHV8" s="109"/>
      <c r="AHW8" s="109"/>
      <c r="AHX8" s="109"/>
      <c r="AIC8" s="46"/>
      <c r="AID8" s="109"/>
      <c r="AIE8" s="109"/>
      <c r="AIF8" s="109"/>
      <c r="AIK8" s="46"/>
      <c r="AIL8" s="109"/>
      <c r="AIM8" s="109"/>
      <c r="AIN8" s="109"/>
      <c r="AIS8" s="46"/>
      <c r="AIT8" s="109"/>
      <c r="AIU8" s="109"/>
      <c r="AIV8" s="109"/>
      <c r="AJA8" s="46"/>
      <c r="AJB8" s="109"/>
      <c r="AJC8" s="109"/>
      <c r="AJD8" s="109"/>
      <c r="AJI8" s="46"/>
      <c r="AJJ8" s="109"/>
      <c r="AJK8" s="109"/>
      <c r="AJL8" s="109"/>
      <c r="AJQ8" s="46"/>
      <c r="AJR8" s="109"/>
      <c r="AJS8" s="109"/>
      <c r="AJT8" s="109"/>
      <c r="AJY8" s="46"/>
      <c r="AJZ8" s="109"/>
      <c r="AKA8" s="109"/>
      <c r="AKB8" s="109"/>
      <c r="AKG8" s="46"/>
      <c r="AKH8" s="109"/>
      <c r="AKI8" s="109"/>
      <c r="AKJ8" s="109"/>
      <c r="AKO8" s="46"/>
      <c r="AKP8" s="109"/>
      <c r="AKQ8" s="109"/>
      <c r="AKR8" s="109"/>
      <c r="AKW8" s="46"/>
      <c r="AKX8" s="109"/>
      <c r="AKY8" s="109"/>
      <c r="AKZ8" s="109"/>
      <c r="ALE8" s="46"/>
      <c r="ALF8" s="109"/>
      <c r="ALG8" s="109"/>
      <c r="ALH8" s="109"/>
      <c r="ALM8" s="46"/>
      <c r="ALN8" s="109"/>
      <c r="ALO8" s="109"/>
      <c r="ALP8" s="109"/>
      <c r="ALU8" s="46"/>
      <c r="ALV8" s="109"/>
      <c r="ALW8" s="109"/>
      <c r="ALX8" s="109"/>
      <c r="AMC8" s="46"/>
      <c r="AMD8" s="109"/>
      <c r="AME8" s="109"/>
      <c r="AMF8" s="109"/>
      <c r="AMK8" s="46"/>
      <c r="AML8" s="109"/>
      <c r="AMM8" s="109"/>
      <c r="AMN8" s="109"/>
      <c r="AMS8" s="46"/>
      <c r="AMT8" s="109"/>
      <c r="AMU8" s="109"/>
      <c r="AMV8" s="109"/>
      <c r="ANA8" s="46"/>
      <c r="ANB8" s="109"/>
      <c r="ANC8" s="109"/>
      <c r="AND8" s="109"/>
      <c r="ANI8" s="46"/>
      <c r="ANJ8" s="109"/>
      <c r="ANK8" s="109"/>
      <c r="ANL8" s="109"/>
      <c r="ANQ8" s="46"/>
      <c r="ANR8" s="109"/>
      <c r="ANS8" s="109"/>
      <c r="ANT8" s="109"/>
      <c r="ANY8" s="46"/>
      <c r="ANZ8" s="109"/>
      <c r="AOA8" s="109"/>
      <c r="AOB8" s="109"/>
      <c r="AOG8" s="46"/>
      <c r="AOH8" s="109"/>
      <c r="AOI8" s="109"/>
      <c r="AOJ8" s="109"/>
      <c r="AOO8" s="46"/>
      <c r="AOP8" s="109"/>
      <c r="AOQ8" s="109"/>
      <c r="AOR8" s="109"/>
      <c r="AOW8" s="46"/>
      <c r="AOX8" s="109"/>
      <c r="AOY8" s="109"/>
      <c r="AOZ8" s="109"/>
      <c r="APE8" s="46"/>
      <c r="APF8" s="109"/>
      <c r="APG8" s="109"/>
      <c r="APH8" s="109"/>
      <c r="APM8" s="46"/>
      <c r="APN8" s="109"/>
      <c r="APO8" s="109"/>
      <c r="APP8" s="109"/>
      <c r="APU8" s="46"/>
      <c r="APV8" s="109"/>
      <c r="APW8" s="109"/>
      <c r="APX8" s="109"/>
      <c r="AQC8" s="46"/>
      <c r="AQD8" s="109"/>
      <c r="AQE8" s="109"/>
      <c r="AQF8" s="109"/>
      <c r="AQK8" s="46"/>
      <c r="AQL8" s="109"/>
      <c r="AQM8" s="109"/>
      <c r="AQN8" s="109"/>
      <c r="AQS8" s="46"/>
      <c r="AQT8" s="109"/>
      <c r="AQU8" s="109"/>
      <c r="AQV8" s="109"/>
      <c r="ARA8" s="46"/>
      <c r="ARB8" s="109"/>
      <c r="ARC8" s="109"/>
      <c r="ARD8" s="109"/>
      <c r="ARI8" s="46"/>
      <c r="ARJ8" s="109"/>
      <c r="ARK8" s="109"/>
      <c r="ARL8" s="109"/>
      <c r="ARQ8" s="46"/>
      <c r="ARR8" s="109"/>
      <c r="ARS8" s="109"/>
      <c r="ART8" s="109"/>
      <c r="ARY8" s="46"/>
      <c r="ARZ8" s="109"/>
      <c r="ASA8" s="109"/>
      <c r="ASB8" s="109"/>
      <c r="ASG8" s="46"/>
      <c r="ASH8" s="109"/>
      <c r="ASI8" s="109"/>
      <c r="ASJ8" s="109"/>
      <c r="ASO8" s="46"/>
      <c r="ASP8" s="109"/>
      <c r="ASQ8" s="109"/>
      <c r="ASR8" s="109"/>
      <c r="ASW8" s="46"/>
      <c r="ASX8" s="109"/>
      <c r="ASY8" s="109"/>
      <c r="ASZ8" s="109"/>
      <c r="ATE8" s="46"/>
      <c r="ATF8" s="109"/>
      <c r="ATG8" s="109"/>
      <c r="ATH8" s="109"/>
      <c r="ATM8" s="46"/>
      <c r="ATN8" s="109"/>
      <c r="ATO8" s="109"/>
      <c r="ATP8" s="109"/>
      <c r="ATU8" s="46"/>
      <c r="ATV8" s="109"/>
      <c r="ATW8" s="109"/>
      <c r="ATX8" s="109"/>
      <c r="AUC8" s="46"/>
      <c r="AUD8" s="109"/>
      <c r="AUE8" s="109"/>
      <c r="AUF8" s="109"/>
      <c r="AUK8" s="46"/>
      <c r="AUL8" s="109"/>
      <c r="AUM8" s="109"/>
      <c r="AUN8" s="109"/>
      <c r="AUS8" s="46"/>
      <c r="AUT8" s="109"/>
      <c r="AUU8" s="109"/>
      <c r="AUV8" s="109"/>
      <c r="AVA8" s="46"/>
      <c r="AVB8" s="109"/>
      <c r="AVC8" s="109"/>
      <c r="AVD8" s="109"/>
      <c r="AVI8" s="46"/>
      <c r="AVJ8" s="109"/>
      <c r="AVK8" s="109"/>
      <c r="AVL8" s="109"/>
      <c r="AVQ8" s="46"/>
      <c r="AVR8" s="109"/>
      <c r="AVS8" s="109"/>
      <c r="AVT8" s="109"/>
      <c r="AVY8" s="46"/>
      <c r="AVZ8" s="109"/>
      <c r="AWA8" s="109"/>
      <c r="AWB8" s="109"/>
      <c r="AWG8" s="46"/>
      <c r="AWH8" s="109"/>
      <c r="AWI8" s="109"/>
      <c r="AWJ8" s="109"/>
      <c r="AWO8" s="46"/>
      <c r="AWP8" s="109"/>
      <c r="AWQ8" s="109"/>
      <c r="AWR8" s="109"/>
      <c r="AWW8" s="46"/>
      <c r="AWX8" s="109"/>
      <c r="AWY8" s="109"/>
      <c r="AWZ8" s="109"/>
      <c r="AXE8" s="46"/>
      <c r="AXF8" s="109"/>
      <c r="AXG8" s="109"/>
      <c r="AXH8" s="109"/>
      <c r="AXM8" s="46"/>
      <c r="AXN8" s="109"/>
      <c r="AXO8" s="109"/>
      <c r="AXP8" s="109"/>
      <c r="AXU8" s="46"/>
      <c r="AXV8" s="109"/>
      <c r="AXW8" s="109"/>
      <c r="AXX8" s="109"/>
      <c r="AYC8" s="46"/>
      <c r="AYD8" s="109"/>
      <c r="AYE8" s="109"/>
      <c r="AYF8" s="109"/>
      <c r="AYK8" s="46"/>
      <c r="AYL8" s="109"/>
      <c r="AYM8" s="109"/>
      <c r="AYN8" s="109"/>
      <c r="AYS8" s="46"/>
      <c r="AYT8" s="109"/>
      <c r="AYU8" s="109"/>
      <c r="AYV8" s="109"/>
      <c r="AZA8" s="46"/>
      <c r="AZB8" s="109"/>
      <c r="AZC8" s="109"/>
      <c r="AZD8" s="109"/>
      <c r="AZI8" s="46"/>
      <c r="AZJ8" s="109"/>
      <c r="AZK8" s="109"/>
      <c r="AZL8" s="109"/>
      <c r="AZQ8" s="46"/>
      <c r="AZR8" s="109"/>
      <c r="AZS8" s="109"/>
      <c r="AZT8" s="109"/>
      <c r="AZY8" s="46"/>
      <c r="AZZ8" s="109"/>
      <c r="BAA8" s="109"/>
      <c r="BAB8" s="109"/>
      <c r="BAG8" s="46"/>
      <c r="BAH8" s="109"/>
      <c r="BAI8" s="109"/>
      <c r="BAJ8" s="109"/>
      <c r="BAO8" s="46"/>
      <c r="BAP8" s="109"/>
      <c r="BAQ8" s="109"/>
      <c r="BAR8" s="109"/>
      <c r="BAW8" s="46"/>
      <c r="BAX8" s="109"/>
      <c r="BAY8" s="109"/>
      <c r="BAZ8" s="109"/>
      <c r="BBE8" s="46"/>
      <c r="BBF8" s="109"/>
      <c r="BBG8" s="109"/>
      <c r="BBH8" s="109"/>
      <c r="BBM8" s="46"/>
      <c r="BBN8" s="109"/>
      <c r="BBO8" s="109"/>
      <c r="BBP8" s="109"/>
      <c r="BBU8" s="46"/>
      <c r="BBV8" s="109"/>
      <c r="BBW8" s="109"/>
      <c r="BBX8" s="109"/>
      <c r="BCC8" s="46"/>
      <c r="BCD8" s="109"/>
      <c r="BCE8" s="109"/>
      <c r="BCF8" s="109"/>
      <c r="BCK8" s="46"/>
      <c r="BCL8" s="109"/>
      <c r="BCM8" s="109"/>
      <c r="BCN8" s="109"/>
      <c r="BCS8" s="46"/>
      <c r="BCT8" s="109"/>
      <c r="BCU8" s="109"/>
      <c r="BCV8" s="109"/>
      <c r="BDA8" s="46"/>
      <c r="BDB8" s="109"/>
      <c r="BDC8" s="109"/>
      <c r="BDD8" s="109"/>
      <c r="BDI8" s="46"/>
      <c r="BDJ8" s="109"/>
      <c r="BDK8" s="109"/>
      <c r="BDL8" s="109"/>
      <c r="BDQ8" s="46"/>
      <c r="BDR8" s="109"/>
      <c r="BDS8" s="109"/>
      <c r="BDT8" s="109"/>
      <c r="BDY8" s="46"/>
      <c r="BDZ8" s="109"/>
      <c r="BEA8" s="109"/>
      <c r="BEB8" s="109"/>
      <c r="BEG8" s="46"/>
      <c r="BEH8" s="109"/>
      <c r="BEI8" s="109"/>
      <c r="BEJ8" s="109"/>
      <c r="BEO8" s="46"/>
      <c r="BEP8" s="109"/>
      <c r="BEQ8" s="109"/>
      <c r="BER8" s="109"/>
      <c r="BEW8" s="46"/>
      <c r="BEX8" s="109"/>
      <c r="BEY8" s="109"/>
      <c r="BEZ8" s="109"/>
      <c r="BFE8" s="46"/>
      <c r="BFF8" s="109"/>
      <c r="BFG8" s="109"/>
      <c r="BFH8" s="109"/>
      <c r="BFM8" s="46"/>
      <c r="BFN8" s="109"/>
      <c r="BFO8" s="109"/>
      <c r="BFP8" s="109"/>
      <c r="BFU8" s="46"/>
      <c r="BFV8" s="109"/>
      <c r="BFW8" s="109"/>
      <c r="BFX8" s="109"/>
      <c r="BGC8" s="46"/>
      <c r="BGD8" s="109"/>
      <c r="BGE8" s="109"/>
      <c r="BGF8" s="109"/>
      <c r="BGK8" s="46"/>
      <c r="BGL8" s="109"/>
      <c r="BGM8" s="109"/>
      <c r="BGN8" s="109"/>
      <c r="BGS8" s="46"/>
      <c r="BGT8" s="109"/>
      <c r="BGU8" s="109"/>
      <c r="BGV8" s="109"/>
      <c r="BHA8" s="46"/>
      <c r="BHB8" s="109"/>
      <c r="BHC8" s="109"/>
      <c r="BHD8" s="109"/>
      <c r="BHI8" s="46"/>
      <c r="BHJ8" s="109"/>
      <c r="BHK8" s="109"/>
      <c r="BHL8" s="109"/>
      <c r="BHQ8" s="46"/>
      <c r="BHR8" s="109"/>
      <c r="BHS8" s="109"/>
      <c r="BHT8" s="109"/>
      <c r="BHY8" s="46"/>
      <c r="BHZ8" s="109"/>
      <c r="BIA8" s="109"/>
      <c r="BIB8" s="109"/>
      <c r="BIG8" s="46"/>
      <c r="BIH8" s="109"/>
      <c r="BII8" s="109"/>
      <c r="BIJ8" s="109"/>
      <c r="BIO8" s="46"/>
      <c r="BIP8" s="109"/>
      <c r="BIQ8" s="109"/>
      <c r="BIR8" s="109"/>
      <c r="BIW8" s="46"/>
      <c r="BIX8" s="109"/>
      <c r="BIY8" s="109"/>
      <c r="BIZ8" s="109"/>
      <c r="BJE8" s="46"/>
      <c r="BJF8" s="109"/>
      <c r="BJG8" s="109"/>
      <c r="BJH8" s="109"/>
      <c r="BJM8" s="46"/>
      <c r="BJN8" s="109"/>
      <c r="BJO8" s="109"/>
      <c r="BJP8" s="109"/>
      <c r="BJU8" s="46"/>
      <c r="BJV8" s="109"/>
      <c r="BJW8" s="109"/>
      <c r="BJX8" s="109"/>
      <c r="BKC8" s="46"/>
      <c r="BKD8" s="109"/>
      <c r="BKE8" s="109"/>
      <c r="BKF8" s="109"/>
      <c r="BKK8" s="46"/>
      <c r="BKL8" s="109"/>
      <c r="BKM8" s="109"/>
      <c r="BKN8" s="109"/>
      <c r="BKS8" s="46"/>
      <c r="BKT8" s="109"/>
      <c r="BKU8" s="109"/>
      <c r="BKV8" s="109"/>
      <c r="BLA8" s="46"/>
      <c r="BLB8" s="109"/>
      <c r="BLC8" s="109"/>
      <c r="BLD8" s="109"/>
      <c r="BLI8" s="46"/>
      <c r="BLJ8" s="109"/>
      <c r="BLK8" s="109"/>
      <c r="BLL8" s="109"/>
      <c r="BLQ8" s="46"/>
      <c r="BLR8" s="109"/>
      <c r="BLS8" s="109"/>
      <c r="BLT8" s="109"/>
      <c r="BLY8" s="46"/>
      <c r="BLZ8" s="109"/>
      <c r="BMA8" s="109"/>
      <c r="BMB8" s="109"/>
      <c r="BMG8" s="46"/>
      <c r="BMH8" s="109"/>
      <c r="BMI8" s="109"/>
      <c r="BMJ8" s="109"/>
      <c r="BMO8" s="46"/>
      <c r="BMP8" s="109"/>
      <c r="BMQ8" s="109"/>
      <c r="BMR8" s="109"/>
      <c r="BMW8" s="46"/>
      <c r="BMX8" s="109"/>
      <c r="BMY8" s="109"/>
      <c r="BMZ8" s="109"/>
      <c r="BNE8" s="46"/>
      <c r="BNF8" s="109"/>
      <c r="BNG8" s="109"/>
      <c r="BNH8" s="109"/>
      <c r="BNM8" s="46"/>
      <c r="BNN8" s="109"/>
      <c r="BNO8" s="109"/>
      <c r="BNP8" s="109"/>
      <c r="BNU8" s="46"/>
      <c r="BNV8" s="109"/>
      <c r="BNW8" s="109"/>
      <c r="BNX8" s="109"/>
      <c r="BOC8" s="46"/>
      <c r="BOD8" s="109"/>
      <c r="BOE8" s="109"/>
      <c r="BOF8" s="109"/>
      <c r="BOK8" s="46"/>
      <c r="BOL8" s="109"/>
      <c r="BOM8" s="109"/>
      <c r="BON8" s="109"/>
      <c r="BOS8" s="46"/>
      <c r="BOT8" s="109"/>
      <c r="BOU8" s="109"/>
      <c r="BOV8" s="109"/>
      <c r="BPA8" s="46"/>
      <c r="BPB8" s="109"/>
      <c r="BPC8" s="109"/>
      <c r="BPD8" s="109"/>
      <c r="BPI8" s="46"/>
      <c r="BPJ8" s="109"/>
      <c r="BPK8" s="109"/>
      <c r="BPL8" s="109"/>
      <c r="BPQ8" s="46"/>
      <c r="BPR8" s="109"/>
      <c r="BPS8" s="109"/>
      <c r="BPT8" s="109"/>
      <c r="BPY8" s="46"/>
      <c r="BPZ8" s="109"/>
      <c r="BQA8" s="109"/>
      <c r="BQB8" s="109"/>
      <c r="BQG8" s="46"/>
      <c r="BQH8" s="109"/>
      <c r="BQI8" s="109"/>
      <c r="BQJ8" s="109"/>
      <c r="BQO8" s="46"/>
      <c r="BQP8" s="109"/>
      <c r="BQQ8" s="109"/>
      <c r="BQR8" s="109"/>
      <c r="BQW8" s="46"/>
      <c r="BQX8" s="109"/>
      <c r="BQY8" s="109"/>
      <c r="BQZ8" s="109"/>
      <c r="BRE8" s="46"/>
      <c r="BRF8" s="109"/>
      <c r="BRG8" s="109"/>
      <c r="BRH8" s="109"/>
      <c r="BRM8" s="46"/>
      <c r="BRN8" s="109"/>
      <c r="BRO8" s="109"/>
      <c r="BRP8" s="109"/>
      <c r="BRU8" s="46"/>
      <c r="BRV8" s="109"/>
      <c r="BRW8" s="109"/>
      <c r="BRX8" s="109"/>
      <c r="BSC8" s="46"/>
      <c r="BSD8" s="109"/>
      <c r="BSE8" s="109"/>
      <c r="BSF8" s="109"/>
      <c r="BSK8" s="46"/>
      <c r="BSL8" s="109"/>
      <c r="BSM8" s="109"/>
      <c r="BSN8" s="109"/>
      <c r="BSS8" s="46"/>
      <c r="BST8" s="109"/>
      <c r="BSU8" s="109"/>
      <c r="BSV8" s="109"/>
      <c r="BTA8" s="46"/>
      <c r="BTB8" s="109"/>
      <c r="BTC8" s="109"/>
      <c r="BTD8" s="109"/>
      <c r="BTI8" s="46"/>
      <c r="BTJ8" s="109"/>
      <c r="BTK8" s="109"/>
      <c r="BTL8" s="109"/>
      <c r="BTQ8" s="46"/>
      <c r="BTR8" s="109"/>
      <c r="BTS8" s="109"/>
      <c r="BTT8" s="109"/>
      <c r="BTY8" s="46"/>
      <c r="BTZ8" s="109"/>
      <c r="BUA8" s="109"/>
      <c r="BUB8" s="109"/>
      <c r="BUG8" s="46"/>
      <c r="BUH8" s="109"/>
      <c r="BUI8" s="109"/>
      <c r="BUJ8" s="109"/>
      <c r="BUO8" s="46"/>
      <c r="BUP8" s="109"/>
      <c r="BUQ8" s="109"/>
      <c r="BUR8" s="109"/>
      <c r="BUW8" s="46"/>
      <c r="BUX8" s="109"/>
      <c r="BUY8" s="109"/>
      <c r="BUZ8" s="109"/>
      <c r="BVE8" s="46"/>
      <c r="BVF8" s="109"/>
      <c r="BVG8" s="109"/>
      <c r="BVH8" s="109"/>
      <c r="BVM8" s="46"/>
      <c r="BVN8" s="109"/>
      <c r="BVO8" s="109"/>
      <c r="BVP8" s="109"/>
      <c r="BVU8" s="46"/>
      <c r="BVV8" s="109"/>
      <c r="BVW8" s="109"/>
      <c r="BVX8" s="109"/>
      <c r="BWC8" s="46"/>
      <c r="BWD8" s="109"/>
      <c r="BWE8" s="109"/>
      <c r="BWF8" s="109"/>
      <c r="BWK8" s="46"/>
      <c r="BWL8" s="109"/>
      <c r="BWM8" s="109"/>
      <c r="BWN8" s="109"/>
      <c r="BWS8" s="46"/>
      <c r="BWT8" s="109"/>
      <c r="BWU8" s="109"/>
      <c r="BWV8" s="109"/>
      <c r="BXA8" s="46"/>
      <c r="BXB8" s="109"/>
      <c r="BXC8" s="109"/>
      <c r="BXD8" s="109"/>
      <c r="BXI8" s="46"/>
      <c r="BXJ8" s="109"/>
      <c r="BXK8" s="109"/>
      <c r="BXL8" s="109"/>
      <c r="BXQ8" s="46"/>
      <c r="BXR8" s="109"/>
      <c r="BXS8" s="109"/>
      <c r="BXT8" s="109"/>
      <c r="BXY8" s="46"/>
      <c r="BXZ8" s="109"/>
      <c r="BYA8" s="109"/>
      <c r="BYB8" s="109"/>
      <c r="BYG8" s="46"/>
      <c r="BYH8" s="109"/>
      <c r="BYI8" s="109"/>
      <c r="BYJ8" s="109"/>
      <c r="BYO8" s="46"/>
      <c r="BYP8" s="109"/>
      <c r="BYQ8" s="109"/>
      <c r="BYR8" s="109"/>
      <c r="BYW8" s="46"/>
      <c r="BYX8" s="109"/>
      <c r="BYY8" s="109"/>
      <c r="BYZ8" s="109"/>
      <c r="BZE8" s="46"/>
      <c r="BZF8" s="109"/>
      <c r="BZG8" s="109"/>
      <c r="BZH8" s="109"/>
      <c r="BZM8" s="46"/>
      <c r="BZN8" s="109"/>
      <c r="BZO8" s="109"/>
      <c r="BZP8" s="109"/>
      <c r="BZU8" s="46"/>
      <c r="BZV8" s="109"/>
      <c r="BZW8" s="109"/>
      <c r="BZX8" s="109"/>
      <c r="CAC8" s="46"/>
      <c r="CAD8" s="109"/>
      <c r="CAE8" s="109"/>
      <c r="CAF8" s="109"/>
      <c r="CAK8" s="46"/>
      <c r="CAL8" s="109"/>
      <c r="CAM8" s="109"/>
      <c r="CAN8" s="109"/>
      <c r="CAS8" s="46"/>
      <c r="CAT8" s="109"/>
      <c r="CAU8" s="109"/>
      <c r="CAV8" s="109"/>
      <c r="CBA8" s="46"/>
      <c r="CBB8" s="109"/>
      <c r="CBC8" s="109"/>
      <c r="CBD8" s="109"/>
      <c r="CBI8" s="46"/>
      <c r="CBJ8" s="109"/>
      <c r="CBK8" s="109"/>
      <c r="CBL8" s="109"/>
      <c r="CBQ8" s="46"/>
      <c r="CBR8" s="109"/>
      <c r="CBS8" s="109"/>
      <c r="CBT8" s="109"/>
      <c r="CBY8" s="46"/>
      <c r="CBZ8" s="109"/>
      <c r="CCA8" s="109"/>
      <c r="CCB8" s="109"/>
      <c r="CCG8" s="46"/>
      <c r="CCH8" s="109"/>
      <c r="CCI8" s="109"/>
      <c r="CCJ8" s="109"/>
      <c r="CCO8" s="46"/>
      <c r="CCP8" s="109"/>
      <c r="CCQ8" s="109"/>
      <c r="CCR8" s="109"/>
      <c r="CCW8" s="46"/>
      <c r="CCX8" s="109"/>
      <c r="CCY8" s="109"/>
      <c r="CCZ8" s="109"/>
      <c r="CDE8" s="46"/>
      <c r="CDF8" s="109"/>
      <c r="CDG8" s="109"/>
      <c r="CDH8" s="109"/>
      <c r="CDM8" s="46"/>
      <c r="CDN8" s="109"/>
      <c r="CDO8" s="109"/>
      <c r="CDP8" s="109"/>
      <c r="CDU8" s="46"/>
      <c r="CDV8" s="109"/>
      <c r="CDW8" s="109"/>
      <c r="CDX8" s="109"/>
      <c r="CEC8" s="46"/>
      <c r="CED8" s="109"/>
      <c r="CEE8" s="109"/>
      <c r="CEF8" s="109"/>
      <c r="CEK8" s="46"/>
      <c r="CEL8" s="109"/>
      <c r="CEM8" s="109"/>
      <c r="CEN8" s="109"/>
      <c r="CES8" s="46"/>
      <c r="CET8" s="109"/>
      <c r="CEU8" s="109"/>
      <c r="CEV8" s="109"/>
      <c r="CFA8" s="46"/>
      <c r="CFB8" s="109"/>
      <c r="CFC8" s="109"/>
      <c r="CFD8" s="109"/>
      <c r="CFI8" s="46"/>
      <c r="CFJ8" s="109"/>
      <c r="CFK8" s="109"/>
      <c r="CFL8" s="109"/>
      <c r="CFQ8" s="46"/>
      <c r="CFR8" s="109"/>
      <c r="CFS8" s="109"/>
      <c r="CFT8" s="109"/>
      <c r="CFY8" s="46"/>
      <c r="CFZ8" s="109"/>
      <c r="CGA8" s="109"/>
      <c r="CGB8" s="109"/>
      <c r="CGG8" s="46"/>
      <c r="CGH8" s="109"/>
      <c r="CGI8" s="109"/>
      <c r="CGJ8" s="109"/>
      <c r="CGO8" s="46"/>
      <c r="CGP8" s="109"/>
      <c r="CGQ8" s="109"/>
      <c r="CGR8" s="109"/>
      <c r="CGW8" s="46"/>
      <c r="CGX8" s="109"/>
      <c r="CGY8" s="109"/>
      <c r="CGZ8" s="109"/>
      <c r="CHE8" s="46"/>
      <c r="CHF8" s="109"/>
      <c r="CHG8" s="109"/>
      <c r="CHH8" s="109"/>
      <c r="CHM8" s="46"/>
      <c r="CHN8" s="109"/>
      <c r="CHO8" s="109"/>
      <c r="CHP8" s="109"/>
      <c r="CHU8" s="46"/>
      <c r="CHV8" s="109"/>
      <c r="CHW8" s="109"/>
      <c r="CHX8" s="109"/>
      <c r="CIC8" s="46"/>
      <c r="CID8" s="109"/>
      <c r="CIE8" s="109"/>
      <c r="CIF8" s="109"/>
      <c r="CIK8" s="46"/>
      <c r="CIL8" s="109"/>
      <c r="CIM8" s="109"/>
      <c r="CIN8" s="109"/>
      <c r="CIS8" s="46"/>
      <c r="CIT8" s="109"/>
      <c r="CIU8" s="109"/>
      <c r="CIV8" s="109"/>
      <c r="CJA8" s="46"/>
      <c r="CJB8" s="109"/>
      <c r="CJC8" s="109"/>
      <c r="CJD8" s="109"/>
      <c r="CJI8" s="46"/>
      <c r="CJJ8" s="109"/>
      <c r="CJK8" s="109"/>
      <c r="CJL8" s="109"/>
      <c r="CJQ8" s="46"/>
      <c r="CJR8" s="109"/>
      <c r="CJS8" s="109"/>
      <c r="CJT8" s="109"/>
      <c r="CJY8" s="46"/>
      <c r="CJZ8" s="109"/>
      <c r="CKA8" s="109"/>
      <c r="CKB8" s="109"/>
      <c r="CKG8" s="46"/>
      <c r="CKH8" s="109"/>
      <c r="CKI8" s="109"/>
      <c r="CKJ8" s="109"/>
      <c r="CKO8" s="46"/>
      <c r="CKP8" s="109"/>
      <c r="CKQ8" s="109"/>
      <c r="CKR8" s="109"/>
      <c r="CKW8" s="46"/>
      <c r="CKX8" s="109"/>
      <c r="CKY8" s="109"/>
      <c r="CKZ8" s="109"/>
      <c r="CLE8" s="46"/>
      <c r="CLF8" s="109"/>
      <c r="CLG8" s="109"/>
      <c r="CLH8" s="109"/>
      <c r="CLM8" s="46"/>
      <c r="CLN8" s="109"/>
      <c r="CLO8" s="109"/>
      <c r="CLP8" s="109"/>
      <c r="CLU8" s="46"/>
      <c r="CLV8" s="109"/>
      <c r="CLW8" s="109"/>
      <c r="CLX8" s="109"/>
      <c r="CMC8" s="46"/>
      <c r="CMD8" s="109"/>
      <c r="CME8" s="109"/>
      <c r="CMF8" s="109"/>
      <c r="CMK8" s="46"/>
      <c r="CML8" s="109"/>
      <c r="CMM8" s="109"/>
      <c r="CMN8" s="109"/>
      <c r="CMS8" s="46"/>
      <c r="CMT8" s="109"/>
      <c r="CMU8" s="109"/>
      <c r="CMV8" s="109"/>
      <c r="CNA8" s="46"/>
      <c r="CNB8" s="109"/>
      <c r="CNC8" s="109"/>
      <c r="CND8" s="109"/>
      <c r="CNI8" s="46"/>
      <c r="CNJ8" s="109"/>
      <c r="CNK8" s="109"/>
      <c r="CNL8" s="109"/>
      <c r="CNQ8" s="46"/>
      <c r="CNR8" s="109"/>
      <c r="CNS8" s="109"/>
      <c r="CNT8" s="109"/>
      <c r="CNY8" s="46"/>
      <c r="CNZ8" s="109"/>
      <c r="COA8" s="109"/>
      <c r="COB8" s="109"/>
      <c r="COG8" s="46"/>
      <c r="COH8" s="109"/>
      <c r="COI8" s="109"/>
      <c r="COJ8" s="109"/>
      <c r="COO8" s="46"/>
      <c r="COP8" s="109"/>
      <c r="COQ8" s="109"/>
      <c r="COR8" s="109"/>
      <c r="COW8" s="46"/>
      <c r="COX8" s="109"/>
      <c r="COY8" s="109"/>
      <c r="COZ8" s="109"/>
      <c r="CPE8" s="46"/>
      <c r="CPF8" s="109"/>
      <c r="CPG8" s="109"/>
      <c r="CPH8" s="109"/>
      <c r="CPM8" s="46"/>
      <c r="CPN8" s="109"/>
      <c r="CPO8" s="109"/>
      <c r="CPP8" s="109"/>
      <c r="CPU8" s="46"/>
      <c r="CPV8" s="109"/>
      <c r="CPW8" s="109"/>
      <c r="CPX8" s="109"/>
      <c r="CQC8" s="46"/>
      <c r="CQD8" s="109"/>
      <c r="CQE8" s="109"/>
      <c r="CQF8" s="109"/>
      <c r="CQK8" s="46"/>
      <c r="CQL8" s="109"/>
      <c r="CQM8" s="109"/>
      <c r="CQN8" s="109"/>
      <c r="CQS8" s="46"/>
      <c r="CQT8" s="109"/>
      <c r="CQU8" s="109"/>
      <c r="CQV8" s="109"/>
      <c r="CRA8" s="46"/>
      <c r="CRB8" s="109"/>
      <c r="CRC8" s="109"/>
      <c r="CRD8" s="109"/>
      <c r="CRI8" s="46"/>
      <c r="CRJ8" s="109"/>
      <c r="CRK8" s="109"/>
      <c r="CRL8" s="109"/>
      <c r="CRQ8" s="46"/>
      <c r="CRR8" s="109"/>
      <c r="CRS8" s="109"/>
      <c r="CRT8" s="109"/>
      <c r="CRY8" s="46"/>
      <c r="CRZ8" s="109"/>
      <c r="CSA8" s="109"/>
      <c r="CSB8" s="109"/>
      <c r="CSG8" s="46"/>
      <c r="CSH8" s="109"/>
      <c r="CSI8" s="109"/>
      <c r="CSJ8" s="109"/>
      <c r="CSO8" s="46"/>
      <c r="CSP8" s="109"/>
      <c r="CSQ8" s="109"/>
      <c r="CSR8" s="109"/>
      <c r="CSW8" s="46"/>
      <c r="CSX8" s="109"/>
      <c r="CSY8" s="109"/>
      <c r="CSZ8" s="109"/>
      <c r="CTE8" s="46"/>
      <c r="CTF8" s="109"/>
      <c r="CTG8" s="109"/>
      <c r="CTH8" s="109"/>
      <c r="CTM8" s="46"/>
      <c r="CTN8" s="109"/>
      <c r="CTO8" s="109"/>
      <c r="CTP8" s="109"/>
      <c r="CTU8" s="46"/>
      <c r="CTV8" s="109"/>
      <c r="CTW8" s="109"/>
      <c r="CTX8" s="109"/>
      <c r="CUC8" s="46"/>
      <c r="CUD8" s="109"/>
      <c r="CUE8" s="109"/>
      <c r="CUF8" s="109"/>
      <c r="CUK8" s="46"/>
      <c r="CUL8" s="109"/>
      <c r="CUM8" s="109"/>
      <c r="CUN8" s="109"/>
      <c r="CUS8" s="46"/>
      <c r="CUT8" s="109"/>
      <c r="CUU8" s="109"/>
      <c r="CUV8" s="109"/>
      <c r="CVA8" s="46"/>
      <c r="CVB8" s="109"/>
      <c r="CVC8" s="109"/>
      <c r="CVD8" s="109"/>
      <c r="CVI8" s="46"/>
      <c r="CVJ8" s="109"/>
      <c r="CVK8" s="109"/>
      <c r="CVL8" s="109"/>
      <c r="CVQ8" s="46"/>
      <c r="CVR8" s="109"/>
      <c r="CVS8" s="109"/>
      <c r="CVT8" s="109"/>
      <c r="CVY8" s="46"/>
      <c r="CVZ8" s="109"/>
      <c r="CWA8" s="109"/>
      <c r="CWB8" s="109"/>
      <c r="CWG8" s="46"/>
      <c r="CWH8" s="109"/>
      <c r="CWI8" s="109"/>
      <c r="CWJ8" s="109"/>
      <c r="CWO8" s="46"/>
      <c r="CWP8" s="109"/>
      <c r="CWQ8" s="109"/>
      <c r="CWR8" s="109"/>
      <c r="CWW8" s="46"/>
      <c r="CWX8" s="109"/>
      <c r="CWY8" s="109"/>
      <c r="CWZ8" s="109"/>
      <c r="CXE8" s="46"/>
      <c r="CXF8" s="109"/>
      <c r="CXG8" s="109"/>
      <c r="CXH8" s="109"/>
      <c r="CXM8" s="46"/>
      <c r="CXN8" s="109"/>
      <c r="CXO8" s="109"/>
      <c r="CXP8" s="109"/>
      <c r="CXU8" s="46"/>
      <c r="CXV8" s="109"/>
      <c r="CXW8" s="109"/>
      <c r="CXX8" s="109"/>
      <c r="CYC8" s="46"/>
      <c r="CYD8" s="109"/>
      <c r="CYE8" s="109"/>
      <c r="CYF8" s="109"/>
      <c r="CYK8" s="46"/>
      <c r="CYL8" s="109"/>
      <c r="CYM8" s="109"/>
      <c r="CYN8" s="109"/>
      <c r="CYS8" s="46"/>
      <c r="CYT8" s="109"/>
      <c r="CYU8" s="109"/>
      <c r="CYV8" s="109"/>
      <c r="CZA8" s="46"/>
      <c r="CZB8" s="109"/>
      <c r="CZC8" s="109"/>
      <c r="CZD8" s="109"/>
      <c r="CZI8" s="46"/>
      <c r="CZJ8" s="109"/>
      <c r="CZK8" s="109"/>
      <c r="CZL8" s="109"/>
      <c r="CZQ8" s="46"/>
      <c r="CZR8" s="109"/>
      <c r="CZS8" s="109"/>
      <c r="CZT8" s="109"/>
      <c r="CZY8" s="46"/>
      <c r="CZZ8" s="109"/>
      <c r="DAA8" s="109"/>
      <c r="DAB8" s="109"/>
      <c r="DAG8" s="46"/>
      <c r="DAH8" s="109"/>
      <c r="DAI8" s="109"/>
      <c r="DAJ8" s="109"/>
      <c r="DAO8" s="46"/>
      <c r="DAP8" s="109"/>
      <c r="DAQ8" s="109"/>
      <c r="DAR8" s="109"/>
      <c r="DAW8" s="46"/>
      <c r="DAX8" s="109"/>
      <c r="DAY8" s="109"/>
      <c r="DAZ8" s="109"/>
      <c r="DBE8" s="46"/>
      <c r="DBF8" s="109"/>
      <c r="DBG8" s="109"/>
      <c r="DBH8" s="109"/>
      <c r="DBM8" s="46"/>
      <c r="DBN8" s="109"/>
      <c r="DBO8" s="109"/>
      <c r="DBP8" s="109"/>
      <c r="DBU8" s="46"/>
      <c r="DBV8" s="109"/>
      <c r="DBW8" s="109"/>
      <c r="DBX8" s="109"/>
      <c r="DCC8" s="46"/>
      <c r="DCD8" s="109"/>
      <c r="DCE8" s="109"/>
      <c r="DCF8" s="109"/>
      <c r="DCK8" s="46"/>
      <c r="DCL8" s="109"/>
      <c r="DCM8" s="109"/>
      <c r="DCN8" s="109"/>
      <c r="DCS8" s="46"/>
      <c r="DCT8" s="109"/>
      <c r="DCU8" s="109"/>
      <c r="DCV8" s="109"/>
      <c r="DDA8" s="46"/>
      <c r="DDB8" s="109"/>
      <c r="DDC8" s="109"/>
      <c r="DDD8" s="109"/>
      <c r="DDI8" s="46"/>
      <c r="DDJ8" s="109"/>
      <c r="DDK8" s="109"/>
      <c r="DDL8" s="109"/>
      <c r="DDQ8" s="46"/>
      <c r="DDR8" s="109"/>
      <c r="DDS8" s="109"/>
      <c r="DDT8" s="109"/>
      <c r="DDY8" s="46"/>
      <c r="DDZ8" s="109"/>
      <c r="DEA8" s="109"/>
      <c r="DEB8" s="109"/>
      <c r="DEG8" s="46"/>
      <c r="DEH8" s="109"/>
      <c r="DEI8" s="109"/>
      <c r="DEJ8" s="109"/>
      <c r="DEO8" s="46"/>
      <c r="DEP8" s="109"/>
      <c r="DEQ8" s="109"/>
      <c r="DER8" s="109"/>
      <c r="DEW8" s="46"/>
      <c r="DEX8" s="109"/>
      <c r="DEY8" s="109"/>
      <c r="DEZ8" s="109"/>
      <c r="DFE8" s="46"/>
      <c r="DFF8" s="109"/>
      <c r="DFG8" s="109"/>
      <c r="DFH8" s="109"/>
      <c r="DFM8" s="46"/>
      <c r="DFN8" s="109"/>
      <c r="DFO8" s="109"/>
      <c r="DFP8" s="109"/>
      <c r="DFU8" s="46"/>
      <c r="DFV8" s="109"/>
      <c r="DFW8" s="109"/>
      <c r="DFX8" s="109"/>
      <c r="DGC8" s="46"/>
      <c r="DGD8" s="109"/>
      <c r="DGE8" s="109"/>
      <c r="DGF8" s="109"/>
      <c r="DGK8" s="46"/>
      <c r="DGL8" s="109"/>
      <c r="DGM8" s="109"/>
      <c r="DGN8" s="109"/>
      <c r="DGS8" s="46"/>
      <c r="DGT8" s="109"/>
      <c r="DGU8" s="109"/>
      <c r="DGV8" s="109"/>
      <c r="DHA8" s="46"/>
      <c r="DHB8" s="109"/>
      <c r="DHC8" s="109"/>
      <c r="DHD8" s="109"/>
      <c r="DHI8" s="46"/>
      <c r="DHJ8" s="109"/>
      <c r="DHK8" s="109"/>
      <c r="DHL8" s="109"/>
      <c r="DHQ8" s="46"/>
      <c r="DHR8" s="109"/>
      <c r="DHS8" s="109"/>
      <c r="DHT8" s="109"/>
      <c r="DHY8" s="46"/>
      <c r="DHZ8" s="109"/>
      <c r="DIA8" s="109"/>
      <c r="DIB8" s="109"/>
      <c r="DIG8" s="46"/>
      <c r="DIH8" s="109"/>
      <c r="DII8" s="109"/>
      <c r="DIJ8" s="109"/>
      <c r="DIO8" s="46"/>
      <c r="DIP8" s="109"/>
      <c r="DIQ8" s="109"/>
      <c r="DIR8" s="109"/>
      <c r="DIW8" s="46"/>
      <c r="DIX8" s="109"/>
      <c r="DIY8" s="109"/>
      <c r="DIZ8" s="109"/>
      <c r="DJE8" s="46"/>
      <c r="DJF8" s="109"/>
      <c r="DJG8" s="109"/>
      <c r="DJH8" s="109"/>
      <c r="DJM8" s="46"/>
      <c r="DJN8" s="109"/>
      <c r="DJO8" s="109"/>
      <c r="DJP8" s="109"/>
      <c r="DJU8" s="46"/>
      <c r="DJV8" s="109"/>
      <c r="DJW8" s="109"/>
      <c r="DJX8" s="109"/>
      <c r="DKC8" s="46"/>
      <c r="DKD8" s="109"/>
      <c r="DKE8" s="109"/>
      <c r="DKF8" s="109"/>
      <c r="DKK8" s="46"/>
      <c r="DKL8" s="109"/>
      <c r="DKM8" s="109"/>
      <c r="DKN8" s="109"/>
      <c r="DKS8" s="46"/>
      <c r="DKT8" s="109"/>
      <c r="DKU8" s="109"/>
      <c r="DKV8" s="109"/>
      <c r="DLA8" s="46"/>
      <c r="DLB8" s="109"/>
      <c r="DLC8" s="109"/>
      <c r="DLD8" s="109"/>
      <c r="DLI8" s="46"/>
      <c r="DLJ8" s="109"/>
      <c r="DLK8" s="109"/>
      <c r="DLL8" s="109"/>
      <c r="DLQ8" s="46"/>
      <c r="DLR8" s="109"/>
      <c r="DLS8" s="109"/>
      <c r="DLT8" s="109"/>
      <c r="DLY8" s="46"/>
      <c r="DLZ8" s="109"/>
      <c r="DMA8" s="109"/>
      <c r="DMB8" s="109"/>
      <c r="DMG8" s="46"/>
      <c r="DMH8" s="109"/>
      <c r="DMI8" s="109"/>
      <c r="DMJ8" s="109"/>
      <c r="DMO8" s="46"/>
      <c r="DMP8" s="109"/>
      <c r="DMQ8" s="109"/>
      <c r="DMR8" s="109"/>
      <c r="DMW8" s="46"/>
      <c r="DMX8" s="109"/>
      <c r="DMY8" s="109"/>
      <c r="DMZ8" s="109"/>
      <c r="DNE8" s="46"/>
      <c r="DNF8" s="109"/>
      <c r="DNG8" s="109"/>
      <c r="DNH8" s="109"/>
      <c r="DNM8" s="46"/>
      <c r="DNN8" s="109"/>
      <c r="DNO8" s="109"/>
      <c r="DNP8" s="109"/>
      <c r="DNU8" s="46"/>
      <c r="DNV8" s="109"/>
      <c r="DNW8" s="109"/>
      <c r="DNX8" s="109"/>
      <c r="DOC8" s="46"/>
      <c r="DOD8" s="109"/>
      <c r="DOE8" s="109"/>
      <c r="DOF8" s="109"/>
      <c r="DOK8" s="46"/>
      <c r="DOL8" s="109"/>
      <c r="DOM8" s="109"/>
      <c r="DON8" s="109"/>
      <c r="DOS8" s="46"/>
      <c r="DOT8" s="109"/>
      <c r="DOU8" s="109"/>
      <c r="DOV8" s="109"/>
      <c r="DPA8" s="46"/>
      <c r="DPB8" s="109"/>
      <c r="DPC8" s="109"/>
      <c r="DPD8" s="109"/>
      <c r="DPI8" s="46"/>
      <c r="DPJ8" s="109"/>
      <c r="DPK8" s="109"/>
      <c r="DPL8" s="109"/>
      <c r="DPQ8" s="46"/>
      <c r="DPR8" s="109"/>
      <c r="DPS8" s="109"/>
      <c r="DPT8" s="109"/>
      <c r="DPY8" s="46"/>
      <c r="DPZ8" s="109"/>
      <c r="DQA8" s="109"/>
      <c r="DQB8" s="109"/>
      <c r="DQG8" s="46"/>
      <c r="DQH8" s="109"/>
      <c r="DQI8" s="109"/>
      <c r="DQJ8" s="109"/>
      <c r="DQO8" s="46"/>
      <c r="DQP8" s="109"/>
      <c r="DQQ8" s="109"/>
      <c r="DQR8" s="109"/>
      <c r="DQW8" s="46"/>
      <c r="DQX8" s="109"/>
      <c r="DQY8" s="109"/>
      <c r="DQZ8" s="109"/>
      <c r="DRE8" s="46"/>
      <c r="DRF8" s="109"/>
      <c r="DRG8" s="109"/>
      <c r="DRH8" s="109"/>
      <c r="DRM8" s="46"/>
      <c r="DRN8" s="109"/>
      <c r="DRO8" s="109"/>
      <c r="DRP8" s="109"/>
      <c r="DRU8" s="46"/>
      <c r="DRV8" s="109"/>
      <c r="DRW8" s="109"/>
      <c r="DRX8" s="109"/>
      <c r="DSC8" s="46"/>
      <c r="DSD8" s="109"/>
      <c r="DSE8" s="109"/>
      <c r="DSF8" s="109"/>
      <c r="DSK8" s="46"/>
      <c r="DSL8" s="109"/>
      <c r="DSM8" s="109"/>
      <c r="DSN8" s="109"/>
      <c r="DSS8" s="46"/>
      <c r="DST8" s="109"/>
      <c r="DSU8" s="109"/>
      <c r="DSV8" s="109"/>
      <c r="DTA8" s="46"/>
      <c r="DTB8" s="109"/>
      <c r="DTC8" s="109"/>
      <c r="DTD8" s="109"/>
      <c r="DTI8" s="46"/>
      <c r="DTJ8" s="109"/>
      <c r="DTK8" s="109"/>
      <c r="DTL8" s="109"/>
      <c r="DTQ8" s="46"/>
      <c r="DTR8" s="109"/>
      <c r="DTS8" s="109"/>
      <c r="DTT8" s="109"/>
      <c r="DTY8" s="46"/>
      <c r="DTZ8" s="109"/>
      <c r="DUA8" s="109"/>
      <c r="DUB8" s="109"/>
      <c r="DUG8" s="46"/>
      <c r="DUH8" s="109"/>
      <c r="DUI8" s="109"/>
      <c r="DUJ8" s="109"/>
      <c r="DUO8" s="46"/>
      <c r="DUP8" s="109"/>
      <c r="DUQ8" s="109"/>
      <c r="DUR8" s="109"/>
      <c r="DUW8" s="46"/>
      <c r="DUX8" s="109"/>
      <c r="DUY8" s="109"/>
      <c r="DUZ8" s="109"/>
      <c r="DVE8" s="46"/>
      <c r="DVF8" s="109"/>
      <c r="DVG8" s="109"/>
      <c r="DVH8" s="109"/>
      <c r="DVM8" s="46"/>
      <c r="DVN8" s="109"/>
      <c r="DVO8" s="109"/>
      <c r="DVP8" s="109"/>
      <c r="DVU8" s="46"/>
      <c r="DVV8" s="109"/>
      <c r="DVW8" s="109"/>
      <c r="DVX8" s="109"/>
      <c r="DWC8" s="46"/>
      <c r="DWD8" s="109"/>
      <c r="DWE8" s="109"/>
      <c r="DWF8" s="109"/>
      <c r="DWK8" s="46"/>
      <c r="DWL8" s="109"/>
      <c r="DWM8" s="109"/>
      <c r="DWN8" s="109"/>
      <c r="DWS8" s="46"/>
      <c r="DWT8" s="109"/>
      <c r="DWU8" s="109"/>
      <c r="DWV8" s="109"/>
      <c r="DXA8" s="46"/>
      <c r="DXB8" s="109"/>
      <c r="DXC8" s="109"/>
      <c r="DXD8" s="109"/>
      <c r="DXI8" s="46"/>
      <c r="DXJ8" s="109"/>
      <c r="DXK8" s="109"/>
      <c r="DXL8" s="109"/>
      <c r="DXQ8" s="46"/>
      <c r="DXR8" s="109"/>
      <c r="DXS8" s="109"/>
      <c r="DXT8" s="109"/>
      <c r="DXY8" s="46"/>
      <c r="DXZ8" s="109"/>
      <c r="DYA8" s="109"/>
      <c r="DYB8" s="109"/>
      <c r="DYG8" s="46"/>
      <c r="DYH8" s="109"/>
      <c r="DYI8" s="109"/>
      <c r="DYJ8" s="109"/>
      <c r="DYO8" s="46"/>
      <c r="DYP8" s="109"/>
      <c r="DYQ8" s="109"/>
      <c r="DYR8" s="109"/>
      <c r="DYW8" s="46"/>
      <c r="DYX8" s="109"/>
      <c r="DYY8" s="109"/>
      <c r="DYZ8" s="109"/>
      <c r="DZE8" s="46"/>
      <c r="DZF8" s="109"/>
      <c r="DZG8" s="109"/>
      <c r="DZH8" s="109"/>
      <c r="DZM8" s="46"/>
      <c r="DZN8" s="109"/>
      <c r="DZO8" s="109"/>
      <c r="DZP8" s="109"/>
      <c r="DZU8" s="46"/>
      <c r="DZV8" s="109"/>
      <c r="DZW8" s="109"/>
      <c r="DZX8" s="109"/>
      <c r="EAC8" s="46"/>
      <c r="EAD8" s="109"/>
      <c r="EAE8" s="109"/>
      <c r="EAF8" s="109"/>
      <c r="EAK8" s="46"/>
      <c r="EAL8" s="109"/>
      <c r="EAM8" s="109"/>
      <c r="EAN8" s="109"/>
      <c r="EAS8" s="46"/>
      <c r="EAT8" s="109"/>
      <c r="EAU8" s="109"/>
      <c r="EAV8" s="109"/>
      <c r="EBA8" s="46"/>
      <c r="EBB8" s="109"/>
      <c r="EBC8" s="109"/>
      <c r="EBD8" s="109"/>
      <c r="EBI8" s="46"/>
      <c r="EBJ8" s="109"/>
      <c r="EBK8" s="109"/>
      <c r="EBL8" s="109"/>
      <c r="EBQ8" s="46"/>
      <c r="EBR8" s="109"/>
      <c r="EBS8" s="109"/>
      <c r="EBT8" s="109"/>
      <c r="EBY8" s="46"/>
      <c r="EBZ8" s="109"/>
      <c r="ECA8" s="109"/>
      <c r="ECB8" s="109"/>
      <c r="ECG8" s="46"/>
      <c r="ECH8" s="109"/>
      <c r="ECI8" s="109"/>
      <c r="ECJ8" s="109"/>
      <c r="ECO8" s="46"/>
      <c r="ECP8" s="109"/>
      <c r="ECQ8" s="109"/>
      <c r="ECR8" s="109"/>
      <c r="ECW8" s="46"/>
      <c r="ECX8" s="109"/>
      <c r="ECY8" s="109"/>
      <c r="ECZ8" s="109"/>
      <c r="EDE8" s="46"/>
      <c r="EDF8" s="109"/>
      <c r="EDG8" s="109"/>
      <c r="EDH8" s="109"/>
      <c r="EDM8" s="46"/>
      <c r="EDN8" s="109"/>
      <c r="EDO8" s="109"/>
      <c r="EDP8" s="109"/>
      <c r="EDU8" s="46"/>
      <c r="EDV8" s="109"/>
      <c r="EDW8" s="109"/>
      <c r="EDX8" s="109"/>
      <c r="EEC8" s="46"/>
      <c r="EED8" s="109"/>
      <c r="EEE8" s="109"/>
      <c r="EEF8" s="109"/>
      <c r="EEK8" s="46"/>
      <c r="EEL8" s="109"/>
      <c r="EEM8" s="109"/>
      <c r="EEN8" s="109"/>
      <c r="EES8" s="46"/>
      <c r="EET8" s="109"/>
      <c r="EEU8" s="109"/>
      <c r="EEV8" s="109"/>
      <c r="EFA8" s="46"/>
      <c r="EFB8" s="109"/>
      <c r="EFC8" s="109"/>
      <c r="EFD8" s="109"/>
      <c r="EFI8" s="46"/>
      <c r="EFJ8" s="109"/>
      <c r="EFK8" s="109"/>
      <c r="EFL8" s="109"/>
      <c r="EFQ8" s="46"/>
      <c r="EFR8" s="109"/>
      <c r="EFS8" s="109"/>
      <c r="EFT8" s="109"/>
      <c r="EFY8" s="46"/>
      <c r="EFZ8" s="109"/>
      <c r="EGA8" s="109"/>
      <c r="EGB8" s="109"/>
      <c r="EGG8" s="46"/>
      <c r="EGH8" s="109"/>
      <c r="EGI8" s="109"/>
      <c r="EGJ8" s="109"/>
      <c r="EGO8" s="46"/>
      <c r="EGP8" s="109"/>
      <c r="EGQ8" s="109"/>
      <c r="EGR8" s="109"/>
      <c r="EGW8" s="46"/>
      <c r="EGX8" s="109"/>
      <c r="EGY8" s="109"/>
      <c r="EGZ8" s="109"/>
      <c r="EHE8" s="46"/>
      <c r="EHF8" s="109"/>
      <c r="EHG8" s="109"/>
      <c r="EHH8" s="109"/>
      <c r="EHM8" s="46"/>
      <c r="EHN8" s="109"/>
      <c r="EHO8" s="109"/>
      <c r="EHP8" s="109"/>
      <c r="EHU8" s="46"/>
      <c r="EHV8" s="109"/>
      <c r="EHW8" s="109"/>
      <c r="EHX8" s="109"/>
      <c r="EIC8" s="46"/>
      <c r="EID8" s="109"/>
      <c r="EIE8" s="109"/>
      <c r="EIF8" s="109"/>
      <c r="EIK8" s="46"/>
      <c r="EIL8" s="109"/>
      <c r="EIM8" s="109"/>
      <c r="EIN8" s="109"/>
      <c r="EIS8" s="46"/>
      <c r="EIT8" s="109"/>
      <c r="EIU8" s="109"/>
      <c r="EIV8" s="109"/>
      <c r="EJA8" s="46"/>
      <c r="EJB8" s="109"/>
      <c r="EJC8" s="109"/>
      <c r="EJD8" s="109"/>
      <c r="EJI8" s="46"/>
      <c r="EJJ8" s="109"/>
      <c r="EJK8" s="109"/>
      <c r="EJL8" s="109"/>
      <c r="EJQ8" s="46"/>
      <c r="EJR8" s="109"/>
      <c r="EJS8" s="109"/>
      <c r="EJT8" s="109"/>
      <c r="EJY8" s="46"/>
      <c r="EJZ8" s="109"/>
      <c r="EKA8" s="109"/>
      <c r="EKB8" s="109"/>
      <c r="EKG8" s="46"/>
      <c r="EKH8" s="109"/>
      <c r="EKI8" s="109"/>
      <c r="EKJ8" s="109"/>
      <c r="EKO8" s="46"/>
      <c r="EKP8" s="109"/>
      <c r="EKQ8" s="109"/>
      <c r="EKR8" s="109"/>
      <c r="EKW8" s="46"/>
      <c r="EKX8" s="109"/>
      <c r="EKY8" s="109"/>
      <c r="EKZ8" s="109"/>
      <c r="ELE8" s="46"/>
      <c r="ELF8" s="109"/>
      <c r="ELG8" s="109"/>
      <c r="ELH8" s="109"/>
      <c r="ELM8" s="46"/>
      <c r="ELN8" s="109"/>
      <c r="ELO8" s="109"/>
      <c r="ELP8" s="109"/>
      <c r="ELU8" s="46"/>
      <c r="ELV8" s="109"/>
      <c r="ELW8" s="109"/>
      <c r="ELX8" s="109"/>
      <c r="EMC8" s="46"/>
      <c r="EMD8" s="109"/>
      <c r="EME8" s="109"/>
      <c r="EMF8" s="109"/>
      <c r="EMK8" s="46"/>
      <c r="EML8" s="109"/>
      <c r="EMM8" s="109"/>
      <c r="EMN8" s="109"/>
      <c r="EMS8" s="46"/>
      <c r="EMT8" s="109"/>
      <c r="EMU8" s="109"/>
      <c r="EMV8" s="109"/>
      <c r="ENA8" s="46"/>
      <c r="ENB8" s="109"/>
      <c r="ENC8" s="109"/>
      <c r="END8" s="109"/>
      <c r="ENI8" s="46"/>
      <c r="ENJ8" s="109"/>
      <c r="ENK8" s="109"/>
      <c r="ENL8" s="109"/>
      <c r="ENQ8" s="46"/>
      <c r="ENR8" s="109"/>
      <c r="ENS8" s="109"/>
      <c r="ENT8" s="109"/>
      <c r="ENY8" s="46"/>
      <c r="ENZ8" s="109"/>
      <c r="EOA8" s="109"/>
      <c r="EOB8" s="109"/>
      <c r="EOG8" s="46"/>
      <c r="EOH8" s="109"/>
      <c r="EOI8" s="109"/>
      <c r="EOJ8" s="109"/>
      <c r="EOO8" s="46"/>
      <c r="EOP8" s="109"/>
      <c r="EOQ8" s="109"/>
      <c r="EOR8" s="109"/>
      <c r="EOW8" s="46"/>
      <c r="EOX8" s="109"/>
      <c r="EOY8" s="109"/>
      <c r="EOZ8" s="109"/>
      <c r="EPE8" s="46"/>
      <c r="EPF8" s="109"/>
      <c r="EPG8" s="109"/>
      <c r="EPH8" s="109"/>
      <c r="EPM8" s="46"/>
      <c r="EPN8" s="109"/>
      <c r="EPO8" s="109"/>
      <c r="EPP8" s="109"/>
      <c r="EPU8" s="46"/>
      <c r="EPV8" s="109"/>
      <c r="EPW8" s="109"/>
      <c r="EPX8" s="109"/>
      <c r="EQC8" s="46"/>
      <c r="EQD8" s="109"/>
      <c r="EQE8" s="109"/>
      <c r="EQF8" s="109"/>
      <c r="EQK8" s="46"/>
      <c r="EQL8" s="109"/>
      <c r="EQM8" s="109"/>
      <c r="EQN8" s="109"/>
      <c r="EQS8" s="46"/>
      <c r="EQT8" s="109"/>
      <c r="EQU8" s="109"/>
      <c r="EQV8" s="109"/>
      <c r="ERA8" s="46"/>
      <c r="ERB8" s="109"/>
      <c r="ERC8" s="109"/>
      <c r="ERD8" s="109"/>
      <c r="ERI8" s="46"/>
      <c r="ERJ8" s="109"/>
      <c r="ERK8" s="109"/>
      <c r="ERL8" s="109"/>
      <c r="ERQ8" s="46"/>
      <c r="ERR8" s="109"/>
      <c r="ERS8" s="109"/>
      <c r="ERT8" s="109"/>
      <c r="ERY8" s="46"/>
      <c r="ERZ8" s="109"/>
      <c r="ESA8" s="109"/>
      <c r="ESB8" s="109"/>
      <c r="ESG8" s="46"/>
      <c r="ESH8" s="109"/>
      <c r="ESI8" s="109"/>
      <c r="ESJ8" s="109"/>
      <c r="ESO8" s="46"/>
      <c r="ESP8" s="109"/>
      <c r="ESQ8" s="109"/>
      <c r="ESR8" s="109"/>
      <c r="ESW8" s="46"/>
      <c r="ESX8" s="109"/>
      <c r="ESY8" s="109"/>
      <c r="ESZ8" s="109"/>
      <c r="ETE8" s="46"/>
      <c r="ETF8" s="109"/>
      <c r="ETG8" s="109"/>
      <c r="ETH8" s="109"/>
      <c r="ETM8" s="46"/>
      <c r="ETN8" s="109"/>
      <c r="ETO8" s="109"/>
      <c r="ETP8" s="109"/>
      <c r="ETU8" s="46"/>
      <c r="ETV8" s="109"/>
      <c r="ETW8" s="109"/>
      <c r="ETX8" s="109"/>
      <c r="EUC8" s="46"/>
      <c r="EUD8" s="109"/>
      <c r="EUE8" s="109"/>
      <c r="EUF8" s="109"/>
      <c r="EUK8" s="46"/>
      <c r="EUL8" s="109"/>
      <c r="EUM8" s="109"/>
      <c r="EUN8" s="109"/>
      <c r="EUS8" s="46"/>
      <c r="EUT8" s="109"/>
      <c r="EUU8" s="109"/>
      <c r="EUV8" s="109"/>
      <c r="EVA8" s="46"/>
      <c r="EVB8" s="109"/>
      <c r="EVC8" s="109"/>
      <c r="EVD8" s="109"/>
      <c r="EVI8" s="46"/>
      <c r="EVJ8" s="109"/>
      <c r="EVK8" s="109"/>
      <c r="EVL8" s="109"/>
      <c r="EVQ8" s="46"/>
      <c r="EVR8" s="109"/>
      <c r="EVS8" s="109"/>
      <c r="EVT8" s="109"/>
      <c r="EVY8" s="46"/>
      <c r="EVZ8" s="109"/>
      <c r="EWA8" s="109"/>
      <c r="EWB8" s="109"/>
      <c r="EWG8" s="46"/>
      <c r="EWH8" s="109"/>
      <c r="EWI8" s="109"/>
      <c r="EWJ8" s="109"/>
      <c r="EWO8" s="46"/>
      <c r="EWP8" s="109"/>
      <c r="EWQ8" s="109"/>
      <c r="EWR8" s="109"/>
      <c r="EWW8" s="46"/>
      <c r="EWX8" s="109"/>
      <c r="EWY8" s="109"/>
      <c r="EWZ8" s="109"/>
      <c r="EXE8" s="46"/>
      <c r="EXF8" s="109"/>
      <c r="EXG8" s="109"/>
      <c r="EXH8" s="109"/>
      <c r="EXM8" s="46"/>
      <c r="EXN8" s="109"/>
      <c r="EXO8" s="109"/>
      <c r="EXP8" s="109"/>
      <c r="EXU8" s="46"/>
      <c r="EXV8" s="109"/>
      <c r="EXW8" s="109"/>
      <c r="EXX8" s="109"/>
      <c r="EYC8" s="46"/>
      <c r="EYD8" s="109"/>
      <c r="EYE8" s="109"/>
      <c r="EYF8" s="109"/>
      <c r="EYK8" s="46"/>
      <c r="EYL8" s="109"/>
      <c r="EYM8" s="109"/>
      <c r="EYN8" s="109"/>
      <c r="EYS8" s="46"/>
      <c r="EYT8" s="109"/>
      <c r="EYU8" s="109"/>
      <c r="EYV8" s="109"/>
      <c r="EZA8" s="46"/>
      <c r="EZB8" s="109"/>
      <c r="EZC8" s="109"/>
      <c r="EZD8" s="109"/>
      <c r="EZI8" s="46"/>
      <c r="EZJ8" s="109"/>
      <c r="EZK8" s="109"/>
      <c r="EZL8" s="109"/>
      <c r="EZQ8" s="46"/>
      <c r="EZR8" s="109"/>
      <c r="EZS8" s="109"/>
      <c r="EZT8" s="109"/>
      <c r="EZY8" s="46"/>
      <c r="EZZ8" s="109"/>
      <c r="FAA8" s="109"/>
      <c r="FAB8" s="109"/>
      <c r="FAG8" s="46"/>
      <c r="FAH8" s="109"/>
      <c r="FAI8" s="109"/>
      <c r="FAJ8" s="109"/>
      <c r="FAO8" s="46"/>
      <c r="FAP8" s="109"/>
      <c r="FAQ8" s="109"/>
      <c r="FAR8" s="109"/>
      <c r="FAW8" s="46"/>
      <c r="FAX8" s="109"/>
      <c r="FAY8" s="109"/>
      <c r="FAZ8" s="109"/>
      <c r="FBE8" s="46"/>
      <c r="FBF8" s="109"/>
      <c r="FBG8" s="109"/>
      <c r="FBH8" s="109"/>
      <c r="FBM8" s="46"/>
      <c r="FBN8" s="109"/>
      <c r="FBO8" s="109"/>
      <c r="FBP8" s="109"/>
      <c r="FBU8" s="46"/>
      <c r="FBV8" s="109"/>
      <c r="FBW8" s="109"/>
      <c r="FBX8" s="109"/>
      <c r="FCC8" s="46"/>
      <c r="FCD8" s="109"/>
      <c r="FCE8" s="109"/>
      <c r="FCF8" s="109"/>
      <c r="FCK8" s="46"/>
      <c r="FCL8" s="109"/>
      <c r="FCM8" s="109"/>
      <c r="FCN8" s="109"/>
      <c r="FCS8" s="46"/>
      <c r="FCT8" s="109"/>
      <c r="FCU8" s="109"/>
      <c r="FCV8" s="109"/>
      <c r="FDA8" s="46"/>
      <c r="FDB8" s="109"/>
      <c r="FDC8" s="109"/>
      <c r="FDD8" s="109"/>
      <c r="FDI8" s="46"/>
      <c r="FDJ8" s="109"/>
      <c r="FDK8" s="109"/>
      <c r="FDL8" s="109"/>
      <c r="FDQ8" s="46"/>
      <c r="FDR8" s="109"/>
      <c r="FDS8" s="109"/>
      <c r="FDT8" s="109"/>
      <c r="FDY8" s="46"/>
      <c r="FDZ8" s="109"/>
      <c r="FEA8" s="109"/>
      <c r="FEB8" s="109"/>
      <c r="FEG8" s="46"/>
      <c r="FEH8" s="109"/>
      <c r="FEI8" s="109"/>
      <c r="FEJ8" s="109"/>
      <c r="FEO8" s="46"/>
      <c r="FEP8" s="109"/>
      <c r="FEQ8" s="109"/>
      <c r="FER8" s="109"/>
      <c r="FEW8" s="46"/>
      <c r="FEX8" s="109"/>
      <c r="FEY8" s="109"/>
      <c r="FEZ8" s="109"/>
      <c r="FFE8" s="46"/>
      <c r="FFF8" s="109"/>
      <c r="FFG8" s="109"/>
      <c r="FFH8" s="109"/>
      <c r="FFM8" s="46"/>
      <c r="FFN8" s="109"/>
      <c r="FFO8" s="109"/>
      <c r="FFP8" s="109"/>
      <c r="FFU8" s="46"/>
      <c r="FFV8" s="109"/>
      <c r="FFW8" s="109"/>
      <c r="FFX8" s="109"/>
      <c r="FGC8" s="46"/>
      <c r="FGD8" s="109"/>
      <c r="FGE8" s="109"/>
      <c r="FGF8" s="109"/>
      <c r="FGK8" s="46"/>
      <c r="FGL8" s="109"/>
      <c r="FGM8" s="109"/>
      <c r="FGN8" s="109"/>
      <c r="FGS8" s="46"/>
      <c r="FGT8" s="109"/>
      <c r="FGU8" s="109"/>
      <c r="FGV8" s="109"/>
      <c r="FHA8" s="46"/>
      <c r="FHB8" s="109"/>
      <c r="FHC8" s="109"/>
      <c r="FHD8" s="109"/>
      <c r="FHI8" s="46"/>
      <c r="FHJ8" s="109"/>
      <c r="FHK8" s="109"/>
      <c r="FHL8" s="109"/>
      <c r="FHQ8" s="46"/>
      <c r="FHR8" s="109"/>
      <c r="FHS8" s="109"/>
      <c r="FHT8" s="109"/>
      <c r="FHY8" s="46"/>
      <c r="FHZ8" s="109"/>
      <c r="FIA8" s="109"/>
      <c r="FIB8" s="109"/>
      <c r="FIG8" s="46"/>
      <c r="FIH8" s="109"/>
      <c r="FII8" s="109"/>
      <c r="FIJ8" s="109"/>
      <c r="FIO8" s="46"/>
      <c r="FIP8" s="109"/>
      <c r="FIQ8" s="109"/>
      <c r="FIR8" s="109"/>
      <c r="FIW8" s="46"/>
      <c r="FIX8" s="109"/>
      <c r="FIY8" s="109"/>
      <c r="FIZ8" s="109"/>
      <c r="FJE8" s="46"/>
      <c r="FJF8" s="109"/>
      <c r="FJG8" s="109"/>
      <c r="FJH8" s="109"/>
      <c r="FJM8" s="46"/>
      <c r="FJN8" s="109"/>
      <c r="FJO8" s="109"/>
      <c r="FJP8" s="109"/>
      <c r="FJU8" s="46"/>
      <c r="FJV8" s="109"/>
      <c r="FJW8" s="109"/>
      <c r="FJX8" s="109"/>
      <c r="FKC8" s="46"/>
      <c r="FKD8" s="109"/>
      <c r="FKE8" s="109"/>
      <c r="FKF8" s="109"/>
      <c r="FKK8" s="46"/>
      <c r="FKL8" s="109"/>
      <c r="FKM8" s="109"/>
      <c r="FKN8" s="109"/>
      <c r="FKS8" s="46"/>
      <c r="FKT8" s="109"/>
      <c r="FKU8" s="109"/>
      <c r="FKV8" s="109"/>
      <c r="FLA8" s="46"/>
      <c r="FLB8" s="109"/>
      <c r="FLC8" s="109"/>
      <c r="FLD8" s="109"/>
      <c r="FLI8" s="46"/>
      <c r="FLJ8" s="109"/>
      <c r="FLK8" s="109"/>
      <c r="FLL8" s="109"/>
      <c r="FLQ8" s="46"/>
      <c r="FLR8" s="109"/>
      <c r="FLS8" s="109"/>
      <c r="FLT8" s="109"/>
      <c r="FLY8" s="46"/>
      <c r="FLZ8" s="109"/>
      <c r="FMA8" s="109"/>
      <c r="FMB8" s="109"/>
      <c r="FMG8" s="46"/>
      <c r="FMH8" s="109"/>
      <c r="FMI8" s="109"/>
      <c r="FMJ8" s="109"/>
      <c r="FMO8" s="46"/>
      <c r="FMP8" s="109"/>
      <c r="FMQ8" s="109"/>
      <c r="FMR8" s="109"/>
      <c r="FMW8" s="46"/>
      <c r="FMX8" s="109"/>
      <c r="FMY8" s="109"/>
      <c r="FMZ8" s="109"/>
      <c r="FNE8" s="46"/>
      <c r="FNF8" s="109"/>
      <c r="FNG8" s="109"/>
      <c r="FNH8" s="109"/>
      <c r="FNM8" s="46"/>
      <c r="FNN8" s="109"/>
      <c r="FNO8" s="109"/>
      <c r="FNP8" s="109"/>
      <c r="FNU8" s="46"/>
      <c r="FNV8" s="109"/>
      <c r="FNW8" s="109"/>
      <c r="FNX8" s="109"/>
      <c r="FOC8" s="46"/>
      <c r="FOD8" s="109"/>
      <c r="FOE8" s="109"/>
      <c r="FOF8" s="109"/>
      <c r="FOK8" s="46"/>
      <c r="FOL8" s="109"/>
      <c r="FOM8" s="109"/>
      <c r="FON8" s="109"/>
      <c r="FOS8" s="46"/>
      <c r="FOT8" s="109"/>
      <c r="FOU8" s="109"/>
      <c r="FOV8" s="109"/>
      <c r="FPA8" s="46"/>
      <c r="FPB8" s="109"/>
      <c r="FPC8" s="109"/>
      <c r="FPD8" s="109"/>
      <c r="FPI8" s="46"/>
      <c r="FPJ8" s="109"/>
      <c r="FPK8" s="109"/>
      <c r="FPL8" s="109"/>
      <c r="FPQ8" s="46"/>
      <c r="FPR8" s="109"/>
      <c r="FPS8" s="109"/>
      <c r="FPT8" s="109"/>
      <c r="FPY8" s="46"/>
      <c r="FPZ8" s="109"/>
      <c r="FQA8" s="109"/>
      <c r="FQB8" s="109"/>
      <c r="FQG8" s="46"/>
      <c r="FQH8" s="109"/>
      <c r="FQI8" s="109"/>
      <c r="FQJ8" s="109"/>
      <c r="FQO8" s="46"/>
      <c r="FQP8" s="109"/>
      <c r="FQQ8" s="109"/>
      <c r="FQR8" s="109"/>
      <c r="FQW8" s="46"/>
      <c r="FQX8" s="109"/>
      <c r="FQY8" s="109"/>
      <c r="FQZ8" s="109"/>
      <c r="FRE8" s="46"/>
      <c r="FRF8" s="109"/>
      <c r="FRG8" s="109"/>
      <c r="FRH8" s="109"/>
      <c r="FRM8" s="46"/>
      <c r="FRN8" s="109"/>
      <c r="FRO8" s="109"/>
      <c r="FRP8" s="109"/>
      <c r="FRU8" s="46"/>
      <c r="FRV8" s="109"/>
      <c r="FRW8" s="109"/>
      <c r="FRX8" s="109"/>
      <c r="FSC8" s="46"/>
      <c r="FSD8" s="109"/>
      <c r="FSE8" s="109"/>
      <c r="FSF8" s="109"/>
      <c r="FSK8" s="46"/>
      <c r="FSL8" s="109"/>
      <c r="FSM8" s="109"/>
      <c r="FSN8" s="109"/>
      <c r="FSS8" s="46"/>
      <c r="FST8" s="109"/>
      <c r="FSU8" s="109"/>
      <c r="FSV8" s="109"/>
      <c r="FTA8" s="46"/>
      <c r="FTB8" s="109"/>
      <c r="FTC8" s="109"/>
      <c r="FTD8" s="109"/>
      <c r="FTI8" s="46"/>
      <c r="FTJ8" s="109"/>
      <c r="FTK8" s="109"/>
      <c r="FTL8" s="109"/>
      <c r="FTQ8" s="46"/>
      <c r="FTR8" s="109"/>
      <c r="FTS8" s="109"/>
      <c r="FTT8" s="109"/>
      <c r="FTY8" s="46"/>
      <c r="FTZ8" s="109"/>
      <c r="FUA8" s="109"/>
      <c r="FUB8" s="109"/>
      <c r="FUG8" s="46"/>
      <c r="FUH8" s="109"/>
      <c r="FUI8" s="109"/>
      <c r="FUJ8" s="109"/>
      <c r="FUO8" s="46"/>
      <c r="FUP8" s="109"/>
      <c r="FUQ8" s="109"/>
      <c r="FUR8" s="109"/>
      <c r="FUW8" s="46"/>
      <c r="FUX8" s="109"/>
      <c r="FUY8" s="109"/>
      <c r="FUZ8" s="109"/>
      <c r="FVE8" s="46"/>
      <c r="FVF8" s="109"/>
      <c r="FVG8" s="109"/>
      <c r="FVH8" s="109"/>
      <c r="FVM8" s="46"/>
      <c r="FVN8" s="109"/>
      <c r="FVO8" s="109"/>
      <c r="FVP8" s="109"/>
      <c r="FVU8" s="46"/>
      <c r="FVV8" s="109"/>
      <c r="FVW8" s="109"/>
      <c r="FVX8" s="109"/>
      <c r="FWC8" s="46"/>
      <c r="FWD8" s="109"/>
      <c r="FWE8" s="109"/>
      <c r="FWF8" s="109"/>
      <c r="FWK8" s="46"/>
      <c r="FWL8" s="109"/>
      <c r="FWM8" s="109"/>
      <c r="FWN8" s="109"/>
      <c r="FWS8" s="46"/>
      <c r="FWT8" s="109"/>
      <c r="FWU8" s="109"/>
      <c r="FWV8" s="109"/>
      <c r="FXA8" s="46"/>
      <c r="FXB8" s="109"/>
      <c r="FXC8" s="109"/>
      <c r="FXD8" s="109"/>
      <c r="FXI8" s="46"/>
      <c r="FXJ8" s="109"/>
      <c r="FXK8" s="109"/>
      <c r="FXL8" s="109"/>
      <c r="FXQ8" s="46"/>
      <c r="FXR8" s="109"/>
      <c r="FXS8" s="109"/>
      <c r="FXT8" s="109"/>
      <c r="FXY8" s="46"/>
      <c r="FXZ8" s="109"/>
      <c r="FYA8" s="109"/>
      <c r="FYB8" s="109"/>
      <c r="FYG8" s="46"/>
      <c r="FYH8" s="109"/>
      <c r="FYI8" s="109"/>
      <c r="FYJ8" s="109"/>
      <c r="FYO8" s="46"/>
      <c r="FYP8" s="109"/>
      <c r="FYQ8" s="109"/>
      <c r="FYR8" s="109"/>
      <c r="FYW8" s="46"/>
      <c r="FYX8" s="109"/>
      <c r="FYY8" s="109"/>
      <c r="FYZ8" s="109"/>
      <c r="FZE8" s="46"/>
      <c r="FZF8" s="109"/>
      <c r="FZG8" s="109"/>
      <c r="FZH8" s="109"/>
      <c r="FZM8" s="46"/>
      <c r="FZN8" s="109"/>
      <c r="FZO8" s="109"/>
      <c r="FZP8" s="109"/>
      <c r="FZU8" s="46"/>
      <c r="FZV8" s="109"/>
      <c r="FZW8" s="109"/>
      <c r="FZX8" s="109"/>
      <c r="GAC8" s="46"/>
      <c r="GAD8" s="109"/>
      <c r="GAE8" s="109"/>
      <c r="GAF8" s="109"/>
      <c r="GAK8" s="46"/>
      <c r="GAL8" s="109"/>
      <c r="GAM8" s="109"/>
      <c r="GAN8" s="109"/>
      <c r="GAS8" s="46"/>
      <c r="GAT8" s="109"/>
      <c r="GAU8" s="109"/>
      <c r="GAV8" s="109"/>
      <c r="GBA8" s="46"/>
      <c r="GBB8" s="109"/>
      <c r="GBC8" s="109"/>
      <c r="GBD8" s="109"/>
      <c r="GBI8" s="46"/>
      <c r="GBJ8" s="109"/>
      <c r="GBK8" s="109"/>
      <c r="GBL8" s="109"/>
      <c r="GBQ8" s="46"/>
      <c r="GBR8" s="109"/>
      <c r="GBS8" s="109"/>
      <c r="GBT8" s="109"/>
      <c r="GBY8" s="46"/>
      <c r="GBZ8" s="109"/>
      <c r="GCA8" s="109"/>
      <c r="GCB8" s="109"/>
      <c r="GCG8" s="46"/>
      <c r="GCH8" s="109"/>
      <c r="GCI8" s="109"/>
      <c r="GCJ8" s="109"/>
      <c r="GCO8" s="46"/>
      <c r="GCP8" s="109"/>
      <c r="GCQ8" s="109"/>
      <c r="GCR8" s="109"/>
      <c r="GCW8" s="46"/>
      <c r="GCX8" s="109"/>
      <c r="GCY8" s="109"/>
      <c r="GCZ8" s="109"/>
      <c r="GDE8" s="46"/>
      <c r="GDF8" s="109"/>
      <c r="GDG8" s="109"/>
      <c r="GDH8" s="109"/>
      <c r="GDM8" s="46"/>
      <c r="GDN8" s="109"/>
      <c r="GDO8" s="109"/>
      <c r="GDP8" s="109"/>
      <c r="GDU8" s="46"/>
      <c r="GDV8" s="109"/>
      <c r="GDW8" s="109"/>
      <c r="GDX8" s="109"/>
      <c r="GEC8" s="46"/>
      <c r="GED8" s="109"/>
      <c r="GEE8" s="109"/>
      <c r="GEF8" s="109"/>
      <c r="GEK8" s="46"/>
      <c r="GEL8" s="109"/>
      <c r="GEM8" s="109"/>
      <c r="GEN8" s="109"/>
      <c r="GES8" s="46"/>
      <c r="GET8" s="109"/>
      <c r="GEU8" s="109"/>
      <c r="GEV8" s="109"/>
      <c r="GFA8" s="46"/>
      <c r="GFB8" s="109"/>
      <c r="GFC8" s="109"/>
      <c r="GFD8" s="109"/>
      <c r="GFI8" s="46"/>
      <c r="GFJ8" s="109"/>
      <c r="GFK8" s="109"/>
      <c r="GFL8" s="109"/>
      <c r="GFQ8" s="46"/>
      <c r="GFR8" s="109"/>
      <c r="GFS8" s="109"/>
      <c r="GFT8" s="109"/>
      <c r="GFY8" s="46"/>
      <c r="GFZ8" s="109"/>
      <c r="GGA8" s="109"/>
      <c r="GGB8" s="109"/>
      <c r="GGG8" s="46"/>
      <c r="GGH8" s="109"/>
      <c r="GGI8" s="109"/>
      <c r="GGJ8" s="109"/>
      <c r="GGO8" s="46"/>
      <c r="GGP8" s="109"/>
      <c r="GGQ8" s="109"/>
      <c r="GGR8" s="109"/>
      <c r="GGW8" s="46"/>
      <c r="GGX8" s="109"/>
      <c r="GGY8" s="109"/>
      <c r="GGZ8" s="109"/>
      <c r="GHE8" s="46"/>
      <c r="GHF8" s="109"/>
      <c r="GHG8" s="109"/>
      <c r="GHH8" s="109"/>
      <c r="GHM8" s="46"/>
      <c r="GHN8" s="109"/>
      <c r="GHO8" s="109"/>
      <c r="GHP8" s="109"/>
      <c r="GHU8" s="46"/>
      <c r="GHV8" s="109"/>
      <c r="GHW8" s="109"/>
      <c r="GHX8" s="109"/>
      <c r="GIC8" s="46"/>
      <c r="GID8" s="109"/>
      <c r="GIE8" s="109"/>
      <c r="GIF8" s="109"/>
      <c r="GIK8" s="46"/>
      <c r="GIL8" s="109"/>
      <c r="GIM8" s="109"/>
      <c r="GIN8" s="109"/>
      <c r="GIS8" s="46"/>
      <c r="GIT8" s="109"/>
      <c r="GIU8" s="109"/>
      <c r="GIV8" s="109"/>
      <c r="GJA8" s="46"/>
      <c r="GJB8" s="109"/>
      <c r="GJC8" s="109"/>
      <c r="GJD8" s="109"/>
      <c r="GJI8" s="46"/>
      <c r="GJJ8" s="109"/>
      <c r="GJK8" s="109"/>
      <c r="GJL8" s="109"/>
      <c r="GJQ8" s="46"/>
      <c r="GJR8" s="109"/>
      <c r="GJS8" s="109"/>
      <c r="GJT8" s="109"/>
      <c r="GJY8" s="46"/>
      <c r="GJZ8" s="109"/>
      <c r="GKA8" s="109"/>
      <c r="GKB8" s="109"/>
      <c r="GKG8" s="46"/>
      <c r="GKH8" s="109"/>
      <c r="GKI8" s="109"/>
      <c r="GKJ8" s="109"/>
      <c r="GKO8" s="46"/>
      <c r="GKP8" s="109"/>
      <c r="GKQ8" s="109"/>
      <c r="GKR8" s="109"/>
      <c r="GKW8" s="46"/>
      <c r="GKX8" s="109"/>
      <c r="GKY8" s="109"/>
      <c r="GKZ8" s="109"/>
      <c r="GLE8" s="46"/>
      <c r="GLF8" s="109"/>
      <c r="GLG8" s="109"/>
      <c r="GLH8" s="109"/>
      <c r="GLM8" s="46"/>
      <c r="GLN8" s="109"/>
      <c r="GLO8" s="109"/>
      <c r="GLP8" s="109"/>
      <c r="GLU8" s="46"/>
      <c r="GLV8" s="109"/>
      <c r="GLW8" s="109"/>
      <c r="GLX8" s="109"/>
      <c r="GMC8" s="46"/>
      <c r="GMD8" s="109"/>
      <c r="GME8" s="109"/>
      <c r="GMF8" s="109"/>
      <c r="GMK8" s="46"/>
      <c r="GML8" s="109"/>
      <c r="GMM8" s="109"/>
      <c r="GMN8" s="109"/>
      <c r="GMS8" s="46"/>
      <c r="GMT8" s="109"/>
      <c r="GMU8" s="109"/>
      <c r="GMV8" s="109"/>
      <c r="GNA8" s="46"/>
      <c r="GNB8" s="109"/>
      <c r="GNC8" s="109"/>
      <c r="GND8" s="109"/>
      <c r="GNI8" s="46"/>
      <c r="GNJ8" s="109"/>
      <c r="GNK8" s="109"/>
      <c r="GNL8" s="109"/>
      <c r="GNQ8" s="46"/>
      <c r="GNR8" s="109"/>
      <c r="GNS8" s="109"/>
      <c r="GNT8" s="109"/>
      <c r="GNY8" s="46"/>
      <c r="GNZ8" s="109"/>
      <c r="GOA8" s="109"/>
      <c r="GOB8" s="109"/>
      <c r="GOG8" s="46"/>
      <c r="GOH8" s="109"/>
      <c r="GOI8" s="109"/>
      <c r="GOJ8" s="109"/>
      <c r="GOO8" s="46"/>
      <c r="GOP8" s="109"/>
      <c r="GOQ8" s="109"/>
      <c r="GOR8" s="109"/>
      <c r="GOW8" s="46"/>
      <c r="GOX8" s="109"/>
      <c r="GOY8" s="109"/>
      <c r="GOZ8" s="109"/>
      <c r="GPE8" s="46"/>
      <c r="GPF8" s="109"/>
      <c r="GPG8" s="109"/>
      <c r="GPH8" s="109"/>
      <c r="GPM8" s="46"/>
      <c r="GPN8" s="109"/>
      <c r="GPO8" s="109"/>
      <c r="GPP8" s="109"/>
      <c r="GPU8" s="46"/>
      <c r="GPV8" s="109"/>
      <c r="GPW8" s="109"/>
      <c r="GPX8" s="109"/>
      <c r="GQC8" s="46"/>
      <c r="GQD8" s="109"/>
      <c r="GQE8" s="109"/>
      <c r="GQF8" s="109"/>
      <c r="GQK8" s="46"/>
      <c r="GQL8" s="109"/>
      <c r="GQM8" s="109"/>
      <c r="GQN8" s="109"/>
      <c r="GQS8" s="46"/>
      <c r="GQT8" s="109"/>
      <c r="GQU8" s="109"/>
      <c r="GQV8" s="109"/>
      <c r="GRA8" s="46"/>
      <c r="GRB8" s="109"/>
      <c r="GRC8" s="109"/>
      <c r="GRD8" s="109"/>
      <c r="GRI8" s="46"/>
      <c r="GRJ8" s="109"/>
      <c r="GRK8" s="109"/>
      <c r="GRL8" s="109"/>
      <c r="GRQ8" s="46"/>
      <c r="GRR8" s="109"/>
      <c r="GRS8" s="109"/>
      <c r="GRT8" s="109"/>
      <c r="GRY8" s="46"/>
      <c r="GRZ8" s="109"/>
      <c r="GSA8" s="109"/>
      <c r="GSB8" s="109"/>
      <c r="GSG8" s="46"/>
      <c r="GSH8" s="109"/>
      <c r="GSI8" s="109"/>
      <c r="GSJ8" s="109"/>
      <c r="GSO8" s="46"/>
      <c r="GSP8" s="109"/>
      <c r="GSQ8" s="109"/>
      <c r="GSR8" s="109"/>
      <c r="GSW8" s="46"/>
      <c r="GSX8" s="109"/>
      <c r="GSY8" s="109"/>
      <c r="GSZ8" s="109"/>
      <c r="GTE8" s="46"/>
      <c r="GTF8" s="109"/>
      <c r="GTG8" s="109"/>
      <c r="GTH8" s="109"/>
      <c r="GTM8" s="46"/>
      <c r="GTN8" s="109"/>
      <c r="GTO8" s="109"/>
      <c r="GTP8" s="109"/>
      <c r="GTU8" s="46"/>
      <c r="GTV8" s="109"/>
      <c r="GTW8" s="109"/>
      <c r="GTX8" s="109"/>
      <c r="GUC8" s="46"/>
      <c r="GUD8" s="109"/>
      <c r="GUE8" s="109"/>
      <c r="GUF8" s="109"/>
      <c r="GUK8" s="46"/>
      <c r="GUL8" s="109"/>
      <c r="GUM8" s="109"/>
      <c r="GUN8" s="109"/>
      <c r="GUS8" s="46"/>
      <c r="GUT8" s="109"/>
      <c r="GUU8" s="109"/>
      <c r="GUV8" s="109"/>
      <c r="GVA8" s="46"/>
      <c r="GVB8" s="109"/>
      <c r="GVC8" s="109"/>
      <c r="GVD8" s="109"/>
      <c r="GVI8" s="46"/>
      <c r="GVJ8" s="109"/>
      <c r="GVK8" s="109"/>
      <c r="GVL8" s="109"/>
      <c r="GVQ8" s="46"/>
      <c r="GVR8" s="109"/>
      <c r="GVS8" s="109"/>
      <c r="GVT8" s="109"/>
      <c r="GVY8" s="46"/>
      <c r="GVZ8" s="109"/>
      <c r="GWA8" s="109"/>
      <c r="GWB8" s="109"/>
      <c r="GWG8" s="46"/>
      <c r="GWH8" s="109"/>
      <c r="GWI8" s="109"/>
      <c r="GWJ8" s="109"/>
      <c r="GWO8" s="46"/>
      <c r="GWP8" s="109"/>
      <c r="GWQ8" s="109"/>
      <c r="GWR8" s="109"/>
      <c r="GWW8" s="46"/>
      <c r="GWX8" s="109"/>
      <c r="GWY8" s="109"/>
      <c r="GWZ8" s="109"/>
      <c r="GXE8" s="46"/>
      <c r="GXF8" s="109"/>
      <c r="GXG8" s="109"/>
      <c r="GXH8" s="109"/>
      <c r="GXM8" s="46"/>
      <c r="GXN8" s="109"/>
      <c r="GXO8" s="109"/>
      <c r="GXP8" s="109"/>
      <c r="GXU8" s="46"/>
      <c r="GXV8" s="109"/>
      <c r="GXW8" s="109"/>
      <c r="GXX8" s="109"/>
      <c r="GYC8" s="46"/>
      <c r="GYD8" s="109"/>
      <c r="GYE8" s="109"/>
      <c r="GYF8" s="109"/>
      <c r="GYK8" s="46"/>
      <c r="GYL8" s="109"/>
      <c r="GYM8" s="109"/>
      <c r="GYN8" s="109"/>
      <c r="GYS8" s="46"/>
      <c r="GYT8" s="109"/>
      <c r="GYU8" s="109"/>
      <c r="GYV8" s="109"/>
      <c r="GZA8" s="46"/>
      <c r="GZB8" s="109"/>
      <c r="GZC8" s="109"/>
      <c r="GZD8" s="109"/>
      <c r="GZI8" s="46"/>
      <c r="GZJ8" s="109"/>
      <c r="GZK8" s="109"/>
      <c r="GZL8" s="109"/>
      <c r="GZQ8" s="46"/>
      <c r="GZR8" s="109"/>
      <c r="GZS8" s="109"/>
      <c r="GZT8" s="109"/>
      <c r="GZY8" s="46"/>
      <c r="GZZ8" s="109"/>
      <c r="HAA8" s="109"/>
      <c r="HAB8" s="109"/>
      <c r="HAG8" s="46"/>
      <c r="HAH8" s="109"/>
      <c r="HAI8" s="109"/>
      <c r="HAJ8" s="109"/>
      <c r="HAO8" s="46"/>
      <c r="HAP8" s="109"/>
      <c r="HAQ8" s="109"/>
      <c r="HAR8" s="109"/>
      <c r="HAW8" s="46"/>
      <c r="HAX8" s="109"/>
      <c r="HAY8" s="109"/>
      <c r="HAZ8" s="109"/>
      <c r="HBE8" s="46"/>
      <c r="HBF8" s="109"/>
      <c r="HBG8" s="109"/>
      <c r="HBH8" s="109"/>
      <c r="HBM8" s="46"/>
      <c r="HBN8" s="109"/>
      <c r="HBO8" s="109"/>
      <c r="HBP8" s="109"/>
      <c r="HBU8" s="46"/>
      <c r="HBV8" s="109"/>
      <c r="HBW8" s="109"/>
      <c r="HBX8" s="109"/>
      <c r="HCC8" s="46"/>
      <c r="HCD8" s="109"/>
      <c r="HCE8" s="109"/>
      <c r="HCF8" s="109"/>
      <c r="HCK8" s="46"/>
      <c r="HCL8" s="109"/>
      <c r="HCM8" s="109"/>
      <c r="HCN8" s="109"/>
      <c r="HCS8" s="46"/>
      <c r="HCT8" s="109"/>
      <c r="HCU8" s="109"/>
      <c r="HCV8" s="109"/>
      <c r="HDA8" s="46"/>
      <c r="HDB8" s="109"/>
      <c r="HDC8" s="109"/>
      <c r="HDD8" s="109"/>
      <c r="HDI8" s="46"/>
      <c r="HDJ8" s="109"/>
      <c r="HDK8" s="109"/>
      <c r="HDL8" s="109"/>
      <c r="HDQ8" s="46"/>
      <c r="HDR8" s="109"/>
      <c r="HDS8" s="109"/>
      <c r="HDT8" s="109"/>
      <c r="HDY8" s="46"/>
      <c r="HDZ8" s="109"/>
      <c r="HEA8" s="109"/>
      <c r="HEB8" s="109"/>
      <c r="HEG8" s="46"/>
      <c r="HEH8" s="109"/>
      <c r="HEI8" s="109"/>
      <c r="HEJ8" s="109"/>
      <c r="HEO8" s="46"/>
      <c r="HEP8" s="109"/>
      <c r="HEQ8" s="109"/>
      <c r="HER8" s="109"/>
      <c r="HEW8" s="46"/>
      <c r="HEX8" s="109"/>
      <c r="HEY8" s="109"/>
      <c r="HEZ8" s="109"/>
      <c r="HFE8" s="46"/>
      <c r="HFF8" s="109"/>
      <c r="HFG8" s="109"/>
      <c r="HFH8" s="109"/>
      <c r="HFM8" s="46"/>
      <c r="HFN8" s="109"/>
      <c r="HFO8" s="109"/>
      <c r="HFP8" s="109"/>
      <c r="HFU8" s="46"/>
      <c r="HFV8" s="109"/>
      <c r="HFW8" s="109"/>
      <c r="HFX8" s="109"/>
      <c r="HGC8" s="46"/>
      <c r="HGD8" s="109"/>
      <c r="HGE8" s="109"/>
      <c r="HGF8" s="109"/>
      <c r="HGK8" s="46"/>
      <c r="HGL8" s="109"/>
      <c r="HGM8" s="109"/>
      <c r="HGN8" s="109"/>
      <c r="HGS8" s="46"/>
      <c r="HGT8" s="109"/>
      <c r="HGU8" s="109"/>
      <c r="HGV8" s="109"/>
      <c r="HHA8" s="46"/>
      <c r="HHB8" s="109"/>
      <c r="HHC8" s="109"/>
      <c r="HHD8" s="109"/>
      <c r="HHI8" s="46"/>
      <c r="HHJ8" s="109"/>
      <c r="HHK8" s="109"/>
      <c r="HHL8" s="109"/>
      <c r="HHQ8" s="46"/>
      <c r="HHR8" s="109"/>
      <c r="HHS8" s="109"/>
      <c r="HHT8" s="109"/>
      <c r="HHY8" s="46"/>
      <c r="HHZ8" s="109"/>
      <c r="HIA8" s="109"/>
      <c r="HIB8" s="109"/>
      <c r="HIG8" s="46"/>
      <c r="HIH8" s="109"/>
      <c r="HII8" s="109"/>
      <c r="HIJ8" s="109"/>
      <c r="HIO8" s="46"/>
      <c r="HIP8" s="109"/>
      <c r="HIQ8" s="109"/>
      <c r="HIR8" s="109"/>
      <c r="HIW8" s="46"/>
      <c r="HIX8" s="109"/>
      <c r="HIY8" s="109"/>
      <c r="HIZ8" s="109"/>
      <c r="HJE8" s="46"/>
      <c r="HJF8" s="109"/>
      <c r="HJG8" s="109"/>
      <c r="HJH8" s="109"/>
      <c r="HJM8" s="46"/>
      <c r="HJN8" s="109"/>
      <c r="HJO8" s="109"/>
      <c r="HJP8" s="109"/>
      <c r="HJU8" s="46"/>
      <c r="HJV8" s="109"/>
      <c r="HJW8" s="109"/>
      <c r="HJX8" s="109"/>
      <c r="HKC8" s="46"/>
      <c r="HKD8" s="109"/>
      <c r="HKE8" s="109"/>
      <c r="HKF8" s="109"/>
      <c r="HKK8" s="46"/>
      <c r="HKL8" s="109"/>
      <c r="HKM8" s="109"/>
      <c r="HKN8" s="109"/>
      <c r="HKS8" s="46"/>
      <c r="HKT8" s="109"/>
      <c r="HKU8" s="109"/>
      <c r="HKV8" s="109"/>
      <c r="HLA8" s="46"/>
      <c r="HLB8" s="109"/>
      <c r="HLC8" s="109"/>
      <c r="HLD8" s="109"/>
      <c r="HLI8" s="46"/>
      <c r="HLJ8" s="109"/>
      <c r="HLK8" s="109"/>
      <c r="HLL8" s="109"/>
      <c r="HLQ8" s="46"/>
      <c r="HLR8" s="109"/>
      <c r="HLS8" s="109"/>
      <c r="HLT8" s="109"/>
      <c r="HLY8" s="46"/>
      <c r="HLZ8" s="109"/>
      <c r="HMA8" s="109"/>
      <c r="HMB8" s="109"/>
      <c r="HMG8" s="46"/>
      <c r="HMH8" s="109"/>
      <c r="HMI8" s="109"/>
      <c r="HMJ8" s="109"/>
      <c r="HMO8" s="46"/>
      <c r="HMP8" s="109"/>
      <c r="HMQ8" s="109"/>
      <c r="HMR8" s="109"/>
      <c r="HMW8" s="46"/>
      <c r="HMX8" s="109"/>
      <c r="HMY8" s="109"/>
      <c r="HMZ8" s="109"/>
      <c r="HNE8" s="46"/>
      <c r="HNF8" s="109"/>
      <c r="HNG8" s="109"/>
      <c r="HNH8" s="109"/>
      <c r="HNM8" s="46"/>
      <c r="HNN8" s="109"/>
      <c r="HNO8" s="109"/>
      <c r="HNP8" s="109"/>
      <c r="HNU8" s="46"/>
      <c r="HNV8" s="109"/>
      <c r="HNW8" s="109"/>
      <c r="HNX8" s="109"/>
      <c r="HOC8" s="46"/>
      <c r="HOD8" s="109"/>
      <c r="HOE8" s="109"/>
      <c r="HOF8" s="109"/>
      <c r="HOK8" s="46"/>
      <c r="HOL8" s="109"/>
      <c r="HOM8" s="109"/>
      <c r="HON8" s="109"/>
      <c r="HOS8" s="46"/>
      <c r="HOT8" s="109"/>
      <c r="HOU8" s="109"/>
      <c r="HOV8" s="109"/>
      <c r="HPA8" s="46"/>
      <c r="HPB8" s="109"/>
      <c r="HPC8" s="109"/>
      <c r="HPD8" s="109"/>
      <c r="HPI8" s="46"/>
      <c r="HPJ8" s="109"/>
      <c r="HPK8" s="109"/>
      <c r="HPL8" s="109"/>
      <c r="HPQ8" s="46"/>
      <c r="HPR8" s="109"/>
      <c r="HPS8" s="109"/>
      <c r="HPT8" s="109"/>
      <c r="HPY8" s="46"/>
      <c r="HPZ8" s="109"/>
      <c r="HQA8" s="109"/>
      <c r="HQB8" s="109"/>
      <c r="HQG8" s="46"/>
      <c r="HQH8" s="109"/>
      <c r="HQI8" s="109"/>
      <c r="HQJ8" s="109"/>
      <c r="HQO8" s="46"/>
      <c r="HQP8" s="109"/>
      <c r="HQQ8" s="109"/>
      <c r="HQR8" s="109"/>
      <c r="HQW8" s="46"/>
      <c r="HQX8" s="109"/>
      <c r="HQY8" s="109"/>
      <c r="HQZ8" s="109"/>
      <c r="HRE8" s="46"/>
      <c r="HRF8" s="109"/>
      <c r="HRG8" s="109"/>
      <c r="HRH8" s="109"/>
      <c r="HRM8" s="46"/>
      <c r="HRN8" s="109"/>
      <c r="HRO8" s="109"/>
      <c r="HRP8" s="109"/>
      <c r="HRU8" s="46"/>
      <c r="HRV8" s="109"/>
      <c r="HRW8" s="109"/>
      <c r="HRX8" s="109"/>
      <c r="HSC8" s="46"/>
      <c r="HSD8" s="109"/>
      <c r="HSE8" s="109"/>
      <c r="HSF8" s="109"/>
      <c r="HSK8" s="46"/>
      <c r="HSL8" s="109"/>
      <c r="HSM8" s="109"/>
      <c r="HSN8" s="109"/>
      <c r="HSS8" s="46"/>
      <c r="HST8" s="109"/>
      <c r="HSU8" s="109"/>
      <c r="HSV8" s="109"/>
      <c r="HTA8" s="46"/>
      <c r="HTB8" s="109"/>
      <c r="HTC8" s="109"/>
      <c r="HTD8" s="109"/>
      <c r="HTI8" s="46"/>
      <c r="HTJ8" s="109"/>
      <c r="HTK8" s="109"/>
      <c r="HTL8" s="109"/>
      <c r="HTQ8" s="46"/>
      <c r="HTR8" s="109"/>
      <c r="HTS8" s="109"/>
      <c r="HTT8" s="109"/>
      <c r="HTY8" s="46"/>
      <c r="HTZ8" s="109"/>
      <c r="HUA8" s="109"/>
      <c r="HUB8" s="109"/>
      <c r="HUG8" s="46"/>
      <c r="HUH8" s="109"/>
      <c r="HUI8" s="109"/>
      <c r="HUJ8" s="109"/>
      <c r="HUO8" s="46"/>
      <c r="HUP8" s="109"/>
      <c r="HUQ8" s="109"/>
      <c r="HUR8" s="109"/>
      <c r="HUW8" s="46"/>
      <c r="HUX8" s="109"/>
      <c r="HUY8" s="109"/>
      <c r="HUZ8" s="109"/>
      <c r="HVE8" s="46"/>
      <c r="HVF8" s="109"/>
      <c r="HVG8" s="109"/>
      <c r="HVH8" s="109"/>
      <c r="HVM8" s="46"/>
      <c r="HVN8" s="109"/>
      <c r="HVO8" s="109"/>
      <c r="HVP8" s="109"/>
      <c r="HVU8" s="46"/>
      <c r="HVV8" s="109"/>
      <c r="HVW8" s="109"/>
      <c r="HVX8" s="109"/>
      <c r="HWC8" s="46"/>
      <c r="HWD8" s="109"/>
      <c r="HWE8" s="109"/>
      <c r="HWF8" s="109"/>
      <c r="HWK8" s="46"/>
      <c r="HWL8" s="109"/>
      <c r="HWM8" s="109"/>
      <c r="HWN8" s="109"/>
      <c r="HWS8" s="46"/>
      <c r="HWT8" s="109"/>
      <c r="HWU8" s="109"/>
      <c r="HWV8" s="109"/>
      <c r="HXA8" s="46"/>
      <c r="HXB8" s="109"/>
      <c r="HXC8" s="109"/>
      <c r="HXD8" s="109"/>
      <c r="HXI8" s="46"/>
      <c r="HXJ8" s="109"/>
      <c r="HXK8" s="109"/>
      <c r="HXL8" s="109"/>
      <c r="HXQ8" s="46"/>
      <c r="HXR8" s="109"/>
      <c r="HXS8" s="109"/>
      <c r="HXT8" s="109"/>
      <c r="HXY8" s="46"/>
      <c r="HXZ8" s="109"/>
      <c r="HYA8" s="109"/>
      <c r="HYB8" s="109"/>
      <c r="HYG8" s="46"/>
      <c r="HYH8" s="109"/>
      <c r="HYI8" s="109"/>
      <c r="HYJ8" s="109"/>
      <c r="HYO8" s="46"/>
      <c r="HYP8" s="109"/>
      <c r="HYQ8" s="109"/>
      <c r="HYR8" s="109"/>
      <c r="HYW8" s="46"/>
      <c r="HYX8" s="109"/>
      <c r="HYY8" s="109"/>
      <c r="HYZ8" s="109"/>
      <c r="HZE8" s="46"/>
      <c r="HZF8" s="109"/>
      <c r="HZG8" s="109"/>
      <c r="HZH8" s="109"/>
      <c r="HZM8" s="46"/>
      <c r="HZN8" s="109"/>
      <c r="HZO8" s="109"/>
      <c r="HZP8" s="109"/>
      <c r="HZU8" s="46"/>
      <c r="HZV8" s="109"/>
      <c r="HZW8" s="109"/>
      <c r="HZX8" s="109"/>
      <c r="IAC8" s="46"/>
      <c r="IAD8" s="109"/>
      <c r="IAE8" s="109"/>
      <c r="IAF8" s="109"/>
      <c r="IAK8" s="46"/>
      <c r="IAL8" s="109"/>
      <c r="IAM8" s="109"/>
      <c r="IAN8" s="109"/>
      <c r="IAS8" s="46"/>
      <c r="IAT8" s="109"/>
      <c r="IAU8" s="109"/>
      <c r="IAV8" s="109"/>
      <c r="IBA8" s="46"/>
      <c r="IBB8" s="109"/>
      <c r="IBC8" s="109"/>
      <c r="IBD8" s="109"/>
      <c r="IBI8" s="46"/>
      <c r="IBJ8" s="109"/>
      <c r="IBK8" s="109"/>
      <c r="IBL8" s="109"/>
      <c r="IBQ8" s="46"/>
      <c r="IBR8" s="109"/>
      <c r="IBS8" s="109"/>
      <c r="IBT8" s="109"/>
      <c r="IBY8" s="46"/>
      <c r="IBZ8" s="109"/>
      <c r="ICA8" s="109"/>
      <c r="ICB8" s="109"/>
      <c r="ICG8" s="46"/>
      <c r="ICH8" s="109"/>
      <c r="ICI8" s="109"/>
      <c r="ICJ8" s="109"/>
      <c r="ICO8" s="46"/>
      <c r="ICP8" s="109"/>
      <c r="ICQ8" s="109"/>
      <c r="ICR8" s="109"/>
      <c r="ICW8" s="46"/>
      <c r="ICX8" s="109"/>
      <c r="ICY8" s="109"/>
      <c r="ICZ8" s="109"/>
      <c r="IDE8" s="46"/>
      <c r="IDF8" s="109"/>
      <c r="IDG8" s="109"/>
      <c r="IDH8" s="109"/>
      <c r="IDM8" s="46"/>
      <c r="IDN8" s="109"/>
      <c r="IDO8" s="109"/>
      <c r="IDP8" s="109"/>
      <c r="IDU8" s="46"/>
      <c r="IDV8" s="109"/>
      <c r="IDW8" s="109"/>
      <c r="IDX8" s="109"/>
      <c r="IEC8" s="46"/>
      <c r="IED8" s="109"/>
      <c r="IEE8" s="109"/>
      <c r="IEF8" s="109"/>
      <c r="IEK8" s="46"/>
      <c r="IEL8" s="109"/>
      <c r="IEM8" s="109"/>
      <c r="IEN8" s="109"/>
      <c r="IES8" s="46"/>
      <c r="IET8" s="109"/>
      <c r="IEU8" s="109"/>
      <c r="IEV8" s="109"/>
      <c r="IFA8" s="46"/>
      <c r="IFB8" s="109"/>
      <c r="IFC8" s="109"/>
      <c r="IFD8" s="109"/>
      <c r="IFI8" s="46"/>
      <c r="IFJ8" s="109"/>
      <c r="IFK8" s="109"/>
      <c r="IFL8" s="109"/>
      <c r="IFQ8" s="46"/>
      <c r="IFR8" s="109"/>
      <c r="IFS8" s="109"/>
      <c r="IFT8" s="109"/>
      <c r="IFY8" s="46"/>
      <c r="IFZ8" s="109"/>
      <c r="IGA8" s="109"/>
      <c r="IGB8" s="109"/>
      <c r="IGG8" s="46"/>
      <c r="IGH8" s="109"/>
      <c r="IGI8" s="109"/>
      <c r="IGJ8" s="109"/>
      <c r="IGO8" s="46"/>
      <c r="IGP8" s="109"/>
      <c r="IGQ8" s="109"/>
      <c r="IGR8" s="109"/>
      <c r="IGW8" s="46"/>
      <c r="IGX8" s="109"/>
      <c r="IGY8" s="109"/>
      <c r="IGZ8" s="109"/>
      <c r="IHE8" s="46"/>
      <c r="IHF8" s="109"/>
      <c r="IHG8" s="109"/>
      <c r="IHH8" s="109"/>
      <c r="IHM8" s="46"/>
      <c r="IHN8" s="109"/>
      <c r="IHO8" s="109"/>
      <c r="IHP8" s="109"/>
      <c r="IHU8" s="46"/>
      <c r="IHV8" s="109"/>
      <c r="IHW8" s="109"/>
      <c r="IHX8" s="109"/>
      <c r="IIC8" s="46"/>
      <c r="IID8" s="109"/>
      <c r="IIE8" s="109"/>
      <c r="IIF8" s="109"/>
      <c r="IIK8" s="46"/>
      <c r="IIL8" s="109"/>
      <c r="IIM8" s="109"/>
      <c r="IIN8" s="109"/>
      <c r="IIS8" s="46"/>
      <c r="IIT8" s="109"/>
      <c r="IIU8" s="109"/>
      <c r="IIV8" s="109"/>
      <c r="IJA8" s="46"/>
      <c r="IJB8" s="109"/>
      <c r="IJC8" s="109"/>
      <c r="IJD8" s="109"/>
      <c r="IJI8" s="46"/>
      <c r="IJJ8" s="109"/>
      <c r="IJK8" s="109"/>
      <c r="IJL8" s="109"/>
      <c r="IJQ8" s="46"/>
      <c r="IJR8" s="109"/>
      <c r="IJS8" s="109"/>
      <c r="IJT8" s="109"/>
      <c r="IJY8" s="46"/>
      <c r="IJZ8" s="109"/>
      <c r="IKA8" s="109"/>
      <c r="IKB8" s="109"/>
      <c r="IKG8" s="46"/>
      <c r="IKH8" s="109"/>
      <c r="IKI8" s="109"/>
      <c r="IKJ8" s="109"/>
      <c r="IKO8" s="46"/>
      <c r="IKP8" s="109"/>
      <c r="IKQ8" s="109"/>
      <c r="IKR8" s="109"/>
      <c r="IKW8" s="46"/>
      <c r="IKX8" s="109"/>
      <c r="IKY8" s="109"/>
      <c r="IKZ8" s="109"/>
      <c r="ILE8" s="46"/>
      <c r="ILF8" s="109"/>
      <c r="ILG8" s="109"/>
      <c r="ILH8" s="109"/>
      <c r="ILM8" s="46"/>
      <c r="ILN8" s="109"/>
      <c r="ILO8" s="109"/>
      <c r="ILP8" s="109"/>
      <c r="ILU8" s="46"/>
      <c r="ILV8" s="109"/>
      <c r="ILW8" s="109"/>
      <c r="ILX8" s="109"/>
      <c r="IMC8" s="46"/>
      <c r="IMD8" s="109"/>
      <c r="IME8" s="109"/>
      <c r="IMF8" s="109"/>
      <c r="IMK8" s="46"/>
      <c r="IML8" s="109"/>
      <c r="IMM8" s="109"/>
      <c r="IMN8" s="109"/>
      <c r="IMS8" s="46"/>
      <c r="IMT8" s="109"/>
      <c r="IMU8" s="109"/>
      <c r="IMV8" s="109"/>
      <c r="INA8" s="46"/>
      <c r="INB8" s="109"/>
      <c r="INC8" s="109"/>
      <c r="IND8" s="109"/>
      <c r="INI8" s="46"/>
      <c r="INJ8" s="109"/>
      <c r="INK8" s="109"/>
      <c r="INL8" s="109"/>
      <c r="INQ8" s="46"/>
      <c r="INR8" s="109"/>
      <c r="INS8" s="109"/>
      <c r="INT8" s="109"/>
      <c r="INY8" s="46"/>
      <c r="INZ8" s="109"/>
      <c r="IOA8" s="109"/>
      <c r="IOB8" s="109"/>
      <c r="IOG8" s="46"/>
      <c r="IOH8" s="109"/>
      <c r="IOI8" s="109"/>
      <c r="IOJ8" s="109"/>
      <c r="IOO8" s="46"/>
      <c r="IOP8" s="109"/>
      <c r="IOQ8" s="109"/>
      <c r="IOR8" s="109"/>
      <c r="IOW8" s="46"/>
      <c r="IOX8" s="109"/>
      <c r="IOY8" s="109"/>
      <c r="IOZ8" s="109"/>
      <c r="IPE8" s="46"/>
      <c r="IPF8" s="109"/>
      <c r="IPG8" s="109"/>
      <c r="IPH8" s="109"/>
      <c r="IPM8" s="46"/>
      <c r="IPN8" s="109"/>
      <c r="IPO8" s="109"/>
      <c r="IPP8" s="109"/>
      <c r="IPU8" s="46"/>
      <c r="IPV8" s="109"/>
      <c r="IPW8" s="109"/>
      <c r="IPX8" s="109"/>
      <c r="IQC8" s="46"/>
      <c r="IQD8" s="109"/>
      <c r="IQE8" s="109"/>
      <c r="IQF8" s="109"/>
      <c r="IQK8" s="46"/>
      <c r="IQL8" s="109"/>
      <c r="IQM8" s="109"/>
      <c r="IQN8" s="109"/>
      <c r="IQS8" s="46"/>
      <c r="IQT8" s="109"/>
      <c r="IQU8" s="109"/>
      <c r="IQV8" s="109"/>
      <c r="IRA8" s="46"/>
      <c r="IRB8" s="109"/>
      <c r="IRC8" s="109"/>
      <c r="IRD8" s="109"/>
      <c r="IRI8" s="46"/>
      <c r="IRJ8" s="109"/>
      <c r="IRK8" s="109"/>
      <c r="IRL8" s="109"/>
      <c r="IRQ8" s="46"/>
      <c r="IRR8" s="109"/>
      <c r="IRS8" s="109"/>
      <c r="IRT8" s="109"/>
      <c r="IRY8" s="46"/>
      <c r="IRZ8" s="109"/>
      <c r="ISA8" s="109"/>
      <c r="ISB8" s="109"/>
      <c r="ISG8" s="46"/>
      <c r="ISH8" s="109"/>
      <c r="ISI8" s="109"/>
      <c r="ISJ8" s="109"/>
      <c r="ISO8" s="46"/>
      <c r="ISP8" s="109"/>
      <c r="ISQ8" s="109"/>
      <c r="ISR8" s="109"/>
      <c r="ISW8" s="46"/>
      <c r="ISX8" s="109"/>
      <c r="ISY8" s="109"/>
      <c r="ISZ8" s="109"/>
      <c r="ITE8" s="46"/>
      <c r="ITF8" s="109"/>
      <c r="ITG8" s="109"/>
      <c r="ITH8" s="109"/>
      <c r="ITM8" s="46"/>
      <c r="ITN8" s="109"/>
      <c r="ITO8" s="109"/>
      <c r="ITP8" s="109"/>
      <c r="ITU8" s="46"/>
      <c r="ITV8" s="109"/>
      <c r="ITW8" s="109"/>
      <c r="ITX8" s="109"/>
      <c r="IUC8" s="46"/>
      <c r="IUD8" s="109"/>
      <c r="IUE8" s="109"/>
      <c r="IUF8" s="109"/>
      <c r="IUK8" s="46"/>
      <c r="IUL8" s="109"/>
      <c r="IUM8" s="109"/>
      <c r="IUN8" s="109"/>
      <c r="IUS8" s="46"/>
      <c r="IUT8" s="109"/>
      <c r="IUU8" s="109"/>
      <c r="IUV8" s="109"/>
      <c r="IVA8" s="46"/>
      <c r="IVB8" s="109"/>
      <c r="IVC8" s="109"/>
      <c r="IVD8" s="109"/>
      <c r="IVI8" s="46"/>
      <c r="IVJ8" s="109"/>
      <c r="IVK8" s="109"/>
      <c r="IVL8" s="109"/>
      <c r="IVQ8" s="46"/>
      <c r="IVR8" s="109"/>
      <c r="IVS8" s="109"/>
      <c r="IVT8" s="109"/>
      <c r="IVY8" s="46"/>
      <c r="IVZ8" s="109"/>
      <c r="IWA8" s="109"/>
      <c r="IWB8" s="109"/>
      <c r="IWG8" s="46"/>
      <c r="IWH8" s="109"/>
      <c r="IWI8" s="109"/>
      <c r="IWJ8" s="109"/>
      <c r="IWO8" s="46"/>
      <c r="IWP8" s="109"/>
      <c r="IWQ8" s="109"/>
      <c r="IWR8" s="109"/>
      <c r="IWW8" s="46"/>
      <c r="IWX8" s="109"/>
      <c r="IWY8" s="109"/>
      <c r="IWZ8" s="109"/>
      <c r="IXE8" s="46"/>
      <c r="IXF8" s="109"/>
      <c r="IXG8" s="109"/>
      <c r="IXH8" s="109"/>
      <c r="IXM8" s="46"/>
      <c r="IXN8" s="109"/>
      <c r="IXO8" s="109"/>
      <c r="IXP8" s="109"/>
      <c r="IXU8" s="46"/>
      <c r="IXV8" s="109"/>
      <c r="IXW8" s="109"/>
      <c r="IXX8" s="109"/>
      <c r="IYC8" s="46"/>
      <c r="IYD8" s="109"/>
      <c r="IYE8" s="109"/>
      <c r="IYF8" s="109"/>
      <c r="IYK8" s="46"/>
      <c r="IYL8" s="109"/>
      <c r="IYM8" s="109"/>
      <c r="IYN8" s="109"/>
      <c r="IYS8" s="46"/>
      <c r="IYT8" s="109"/>
      <c r="IYU8" s="109"/>
      <c r="IYV8" s="109"/>
      <c r="IZA8" s="46"/>
      <c r="IZB8" s="109"/>
      <c r="IZC8" s="109"/>
      <c r="IZD8" s="109"/>
      <c r="IZI8" s="46"/>
      <c r="IZJ8" s="109"/>
      <c r="IZK8" s="109"/>
      <c r="IZL8" s="109"/>
      <c r="IZQ8" s="46"/>
      <c r="IZR8" s="109"/>
      <c r="IZS8" s="109"/>
      <c r="IZT8" s="109"/>
      <c r="IZY8" s="46"/>
      <c r="IZZ8" s="109"/>
      <c r="JAA8" s="109"/>
      <c r="JAB8" s="109"/>
      <c r="JAG8" s="46"/>
      <c r="JAH8" s="109"/>
      <c r="JAI8" s="109"/>
      <c r="JAJ8" s="109"/>
      <c r="JAO8" s="46"/>
      <c r="JAP8" s="109"/>
      <c r="JAQ8" s="109"/>
      <c r="JAR8" s="109"/>
      <c r="JAW8" s="46"/>
      <c r="JAX8" s="109"/>
      <c r="JAY8" s="109"/>
      <c r="JAZ8" s="109"/>
      <c r="JBE8" s="46"/>
      <c r="JBF8" s="109"/>
      <c r="JBG8" s="109"/>
      <c r="JBH8" s="109"/>
      <c r="JBM8" s="46"/>
      <c r="JBN8" s="109"/>
      <c r="JBO8" s="109"/>
      <c r="JBP8" s="109"/>
      <c r="JBU8" s="46"/>
      <c r="JBV8" s="109"/>
      <c r="JBW8" s="109"/>
      <c r="JBX8" s="109"/>
      <c r="JCC8" s="46"/>
      <c r="JCD8" s="109"/>
      <c r="JCE8" s="109"/>
      <c r="JCF8" s="109"/>
      <c r="JCK8" s="46"/>
      <c r="JCL8" s="109"/>
      <c r="JCM8" s="109"/>
      <c r="JCN8" s="109"/>
      <c r="JCS8" s="46"/>
      <c r="JCT8" s="109"/>
      <c r="JCU8" s="109"/>
      <c r="JCV8" s="109"/>
      <c r="JDA8" s="46"/>
      <c r="JDB8" s="109"/>
      <c r="JDC8" s="109"/>
      <c r="JDD8" s="109"/>
      <c r="JDI8" s="46"/>
      <c r="JDJ8" s="109"/>
      <c r="JDK8" s="109"/>
      <c r="JDL8" s="109"/>
      <c r="JDQ8" s="46"/>
      <c r="JDR8" s="109"/>
      <c r="JDS8" s="109"/>
      <c r="JDT8" s="109"/>
      <c r="JDY8" s="46"/>
      <c r="JDZ8" s="109"/>
      <c r="JEA8" s="109"/>
      <c r="JEB8" s="109"/>
      <c r="JEG8" s="46"/>
      <c r="JEH8" s="109"/>
      <c r="JEI8" s="109"/>
      <c r="JEJ8" s="109"/>
      <c r="JEO8" s="46"/>
      <c r="JEP8" s="109"/>
      <c r="JEQ8" s="109"/>
      <c r="JER8" s="109"/>
      <c r="JEW8" s="46"/>
      <c r="JEX8" s="109"/>
      <c r="JEY8" s="109"/>
      <c r="JEZ8" s="109"/>
      <c r="JFE8" s="46"/>
      <c r="JFF8" s="109"/>
      <c r="JFG8" s="109"/>
      <c r="JFH8" s="109"/>
      <c r="JFM8" s="46"/>
      <c r="JFN8" s="109"/>
      <c r="JFO8" s="109"/>
      <c r="JFP8" s="109"/>
      <c r="JFU8" s="46"/>
      <c r="JFV8" s="109"/>
      <c r="JFW8" s="109"/>
      <c r="JFX8" s="109"/>
      <c r="JGC8" s="46"/>
      <c r="JGD8" s="109"/>
      <c r="JGE8" s="109"/>
      <c r="JGF8" s="109"/>
      <c r="JGK8" s="46"/>
      <c r="JGL8" s="109"/>
      <c r="JGM8" s="109"/>
      <c r="JGN8" s="109"/>
      <c r="JGS8" s="46"/>
      <c r="JGT8" s="109"/>
      <c r="JGU8" s="109"/>
      <c r="JGV8" s="109"/>
      <c r="JHA8" s="46"/>
      <c r="JHB8" s="109"/>
      <c r="JHC8" s="109"/>
      <c r="JHD8" s="109"/>
      <c r="JHI8" s="46"/>
      <c r="JHJ8" s="109"/>
      <c r="JHK8" s="109"/>
      <c r="JHL8" s="109"/>
      <c r="JHQ8" s="46"/>
      <c r="JHR8" s="109"/>
      <c r="JHS8" s="109"/>
      <c r="JHT8" s="109"/>
      <c r="JHY8" s="46"/>
      <c r="JHZ8" s="109"/>
      <c r="JIA8" s="109"/>
      <c r="JIB8" s="109"/>
      <c r="JIG8" s="46"/>
      <c r="JIH8" s="109"/>
      <c r="JII8" s="109"/>
      <c r="JIJ8" s="109"/>
      <c r="JIO8" s="46"/>
      <c r="JIP8" s="109"/>
      <c r="JIQ8" s="109"/>
      <c r="JIR8" s="109"/>
      <c r="JIW8" s="46"/>
      <c r="JIX8" s="109"/>
      <c r="JIY8" s="109"/>
      <c r="JIZ8" s="109"/>
      <c r="JJE8" s="46"/>
      <c r="JJF8" s="109"/>
      <c r="JJG8" s="109"/>
      <c r="JJH8" s="109"/>
      <c r="JJM8" s="46"/>
      <c r="JJN8" s="109"/>
      <c r="JJO8" s="109"/>
      <c r="JJP8" s="109"/>
      <c r="JJU8" s="46"/>
      <c r="JJV8" s="109"/>
      <c r="JJW8" s="109"/>
      <c r="JJX8" s="109"/>
      <c r="JKC8" s="46"/>
      <c r="JKD8" s="109"/>
      <c r="JKE8" s="109"/>
      <c r="JKF8" s="109"/>
      <c r="JKK8" s="46"/>
      <c r="JKL8" s="109"/>
      <c r="JKM8" s="109"/>
      <c r="JKN8" s="109"/>
      <c r="JKS8" s="46"/>
      <c r="JKT8" s="109"/>
      <c r="JKU8" s="109"/>
      <c r="JKV8" s="109"/>
      <c r="JLA8" s="46"/>
      <c r="JLB8" s="109"/>
      <c r="JLC8" s="109"/>
      <c r="JLD8" s="109"/>
      <c r="JLI8" s="46"/>
      <c r="JLJ8" s="109"/>
      <c r="JLK8" s="109"/>
      <c r="JLL8" s="109"/>
      <c r="JLQ8" s="46"/>
      <c r="JLR8" s="109"/>
      <c r="JLS8" s="109"/>
      <c r="JLT8" s="109"/>
      <c r="JLY8" s="46"/>
      <c r="JLZ8" s="109"/>
      <c r="JMA8" s="109"/>
      <c r="JMB8" s="109"/>
      <c r="JMG8" s="46"/>
      <c r="JMH8" s="109"/>
      <c r="JMI8" s="109"/>
      <c r="JMJ8" s="109"/>
      <c r="JMO8" s="46"/>
      <c r="JMP8" s="109"/>
      <c r="JMQ8" s="109"/>
      <c r="JMR8" s="109"/>
      <c r="JMW8" s="46"/>
      <c r="JMX8" s="109"/>
      <c r="JMY8" s="109"/>
      <c r="JMZ8" s="109"/>
      <c r="JNE8" s="46"/>
      <c r="JNF8" s="109"/>
      <c r="JNG8" s="109"/>
      <c r="JNH8" s="109"/>
      <c r="JNM8" s="46"/>
      <c r="JNN8" s="109"/>
      <c r="JNO8" s="109"/>
      <c r="JNP8" s="109"/>
      <c r="JNU8" s="46"/>
      <c r="JNV8" s="109"/>
      <c r="JNW8" s="109"/>
      <c r="JNX8" s="109"/>
      <c r="JOC8" s="46"/>
      <c r="JOD8" s="109"/>
      <c r="JOE8" s="109"/>
      <c r="JOF8" s="109"/>
      <c r="JOK8" s="46"/>
      <c r="JOL8" s="109"/>
      <c r="JOM8" s="109"/>
      <c r="JON8" s="109"/>
      <c r="JOS8" s="46"/>
      <c r="JOT8" s="109"/>
      <c r="JOU8" s="109"/>
      <c r="JOV8" s="109"/>
      <c r="JPA8" s="46"/>
      <c r="JPB8" s="109"/>
      <c r="JPC8" s="109"/>
      <c r="JPD8" s="109"/>
      <c r="JPI8" s="46"/>
      <c r="JPJ8" s="109"/>
      <c r="JPK8" s="109"/>
      <c r="JPL8" s="109"/>
      <c r="JPQ8" s="46"/>
      <c r="JPR8" s="109"/>
      <c r="JPS8" s="109"/>
      <c r="JPT8" s="109"/>
      <c r="JPY8" s="46"/>
      <c r="JPZ8" s="109"/>
      <c r="JQA8" s="109"/>
      <c r="JQB8" s="109"/>
      <c r="JQG8" s="46"/>
      <c r="JQH8" s="109"/>
      <c r="JQI8" s="109"/>
      <c r="JQJ8" s="109"/>
      <c r="JQO8" s="46"/>
      <c r="JQP8" s="109"/>
      <c r="JQQ8" s="109"/>
      <c r="JQR8" s="109"/>
      <c r="JQW8" s="46"/>
      <c r="JQX8" s="109"/>
      <c r="JQY8" s="109"/>
      <c r="JQZ8" s="109"/>
      <c r="JRE8" s="46"/>
      <c r="JRF8" s="109"/>
      <c r="JRG8" s="109"/>
      <c r="JRH8" s="109"/>
      <c r="JRM8" s="46"/>
      <c r="JRN8" s="109"/>
      <c r="JRO8" s="109"/>
      <c r="JRP8" s="109"/>
      <c r="JRU8" s="46"/>
      <c r="JRV8" s="109"/>
      <c r="JRW8" s="109"/>
      <c r="JRX8" s="109"/>
      <c r="JSC8" s="46"/>
      <c r="JSD8" s="109"/>
      <c r="JSE8" s="109"/>
      <c r="JSF8" s="109"/>
      <c r="JSK8" s="46"/>
      <c r="JSL8" s="109"/>
      <c r="JSM8" s="109"/>
      <c r="JSN8" s="109"/>
      <c r="JSS8" s="46"/>
      <c r="JST8" s="109"/>
      <c r="JSU8" s="109"/>
      <c r="JSV8" s="109"/>
      <c r="JTA8" s="46"/>
      <c r="JTB8" s="109"/>
      <c r="JTC8" s="109"/>
      <c r="JTD8" s="109"/>
      <c r="JTI8" s="46"/>
      <c r="JTJ8" s="109"/>
      <c r="JTK8" s="109"/>
      <c r="JTL8" s="109"/>
      <c r="JTQ8" s="46"/>
      <c r="JTR8" s="109"/>
      <c r="JTS8" s="109"/>
      <c r="JTT8" s="109"/>
      <c r="JTY8" s="46"/>
      <c r="JTZ8" s="109"/>
      <c r="JUA8" s="109"/>
      <c r="JUB8" s="109"/>
      <c r="JUG8" s="46"/>
      <c r="JUH8" s="109"/>
      <c r="JUI8" s="109"/>
      <c r="JUJ8" s="109"/>
      <c r="JUO8" s="46"/>
      <c r="JUP8" s="109"/>
      <c r="JUQ8" s="109"/>
      <c r="JUR8" s="109"/>
      <c r="JUW8" s="46"/>
      <c r="JUX8" s="109"/>
      <c r="JUY8" s="109"/>
      <c r="JUZ8" s="109"/>
      <c r="JVE8" s="46"/>
      <c r="JVF8" s="109"/>
      <c r="JVG8" s="109"/>
      <c r="JVH8" s="109"/>
      <c r="JVM8" s="46"/>
      <c r="JVN8" s="109"/>
      <c r="JVO8" s="109"/>
      <c r="JVP8" s="109"/>
      <c r="JVU8" s="46"/>
      <c r="JVV8" s="109"/>
      <c r="JVW8" s="109"/>
      <c r="JVX8" s="109"/>
      <c r="JWC8" s="46"/>
      <c r="JWD8" s="109"/>
      <c r="JWE8" s="109"/>
      <c r="JWF8" s="109"/>
      <c r="JWK8" s="46"/>
      <c r="JWL8" s="109"/>
      <c r="JWM8" s="109"/>
      <c r="JWN8" s="109"/>
      <c r="JWS8" s="46"/>
      <c r="JWT8" s="109"/>
      <c r="JWU8" s="109"/>
      <c r="JWV8" s="109"/>
      <c r="JXA8" s="46"/>
      <c r="JXB8" s="109"/>
      <c r="JXC8" s="109"/>
      <c r="JXD8" s="109"/>
      <c r="JXI8" s="46"/>
      <c r="JXJ8" s="109"/>
      <c r="JXK8" s="109"/>
      <c r="JXL8" s="109"/>
      <c r="JXQ8" s="46"/>
      <c r="JXR8" s="109"/>
      <c r="JXS8" s="109"/>
      <c r="JXT8" s="109"/>
      <c r="JXY8" s="46"/>
      <c r="JXZ8" s="109"/>
      <c r="JYA8" s="109"/>
      <c r="JYB8" s="109"/>
      <c r="JYG8" s="46"/>
      <c r="JYH8" s="109"/>
      <c r="JYI8" s="109"/>
      <c r="JYJ8" s="109"/>
      <c r="JYO8" s="46"/>
      <c r="JYP8" s="109"/>
      <c r="JYQ8" s="109"/>
      <c r="JYR8" s="109"/>
      <c r="JYW8" s="46"/>
      <c r="JYX8" s="109"/>
      <c r="JYY8" s="109"/>
      <c r="JYZ8" s="109"/>
      <c r="JZE8" s="46"/>
      <c r="JZF8" s="109"/>
      <c r="JZG8" s="109"/>
      <c r="JZH8" s="109"/>
      <c r="JZM8" s="46"/>
      <c r="JZN8" s="109"/>
      <c r="JZO8" s="109"/>
      <c r="JZP8" s="109"/>
      <c r="JZU8" s="46"/>
      <c r="JZV8" s="109"/>
      <c r="JZW8" s="109"/>
      <c r="JZX8" s="109"/>
      <c r="KAC8" s="46"/>
      <c r="KAD8" s="109"/>
      <c r="KAE8" s="109"/>
      <c r="KAF8" s="109"/>
      <c r="KAK8" s="46"/>
      <c r="KAL8" s="109"/>
      <c r="KAM8" s="109"/>
      <c r="KAN8" s="109"/>
      <c r="KAS8" s="46"/>
      <c r="KAT8" s="109"/>
      <c r="KAU8" s="109"/>
      <c r="KAV8" s="109"/>
      <c r="KBA8" s="46"/>
      <c r="KBB8" s="109"/>
      <c r="KBC8" s="109"/>
      <c r="KBD8" s="109"/>
      <c r="KBI8" s="46"/>
      <c r="KBJ8" s="109"/>
      <c r="KBK8" s="109"/>
      <c r="KBL8" s="109"/>
      <c r="KBQ8" s="46"/>
      <c r="KBR8" s="109"/>
      <c r="KBS8" s="109"/>
      <c r="KBT8" s="109"/>
      <c r="KBY8" s="46"/>
      <c r="KBZ8" s="109"/>
      <c r="KCA8" s="109"/>
      <c r="KCB8" s="109"/>
      <c r="KCG8" s="46"/>
      <c r="KCH8" s="109"/>
      <c r="KCI8" s="109"/>
      <c r="KCJ8" s="109"/>
      <c r="KCO8" s="46"/>
      <c r="KCP8" s="109"/>
      <c r="KCQ8" s="109"/>
      <c r="KCR8" s="109"/>
      <c r="KCW8" s="46"/>
      <c r="KCX8" s="109"/>
      <c r="KCY8" s="109"/>
      <c r="KCZ8" s="109"/>
      <c r="KDE8" s="46"/>
      <c r="KDF8" s="109"/>
      <c r="KDG8" s="109"/>
      <c r="KDH8" s="109"/>
      <c r="KDM8" s="46"/>
      <c r="KDN8" s="109"/>
      <c r="KDO8" s="109"/>
      <c r="KDP8" s="109"/>
      <c r="KDU8" s="46"/>
      <c r="KDV8" s="109"/>
      <c r="KDW8" s="109"/>
      <c r="KDX8" s="109"/>
      <c r="KEC8" s="46"/>
      <c r="KED8" s="109"/>
      <c r="KEE8" s="109"/>
      <c r="KEF8" s="109"/>
      <c r="KEK8" s="46"/>
      <c r="KEL8" s="109"/>
      <c r="KEM8" s="109"/>
      <c r="KEN8" s="109"/>
      <c r="KES8" s="46"/>
      <c r="KET8" s="109"/>
      <c r="KEU8" s="109"/>
      <c r="KEV8" s="109"/>
      <c r="KFA8" s="46"/>
      <c r="KFB8" s="109"/>
      <c r="KFC8" s="109"/>
      <c r="KFD8" s="109"/>
      <c r="KFI8" s="46"/>
      <c r="KFJ8" s="109"/>
      <c r="KFK8" s="109"/>
      <c r="KFL8" s="109"/>
      <c r="KFQ8" s="46"/>
      <c r="KFR8" s="109"/>
      <c r="KFS8" s="109"/>
      <c r="KFT8" s="109"/>
      <c r="KFY8" s="46"/>
      <c r="KFZ8" s="109"/>
      <c r="KGA8" s="109"/>
      <c r="KGB8" s="109"/>
      <c r="KGG8" s="46"/>
      <c r="KGH8" s="109"/>
      <c r="KGI8" s="109"/>
      <c r="KGJ8" s="109"/>
      <c r="KGO8" s="46"/>
      <c r="KGP8" s="109"/>
      <c r="KGQ8" s="109"/>
      <c r="KGR8" s="109"/>
      <c r="KGW8" s="46"/>
      <c r="KGX8" s="109"/>
      <c r="KGY8" s="109"/>
      <c r="KGZ8" s="109"/>
      <c r="KHE8" s="46"/>
      <c r="KHF8" s="109"/>
      <c r="KHG8" s="109"/>
      <c r="KHH8" s="109"/>
      <c r="KHM8" s="46"/>
      <c r="KHN8" s="109"/>
      <c r="KHO8" s="109"/>
      <c r="KHP8" s="109"/>
      <c r="KHU8" s="46"/>
      <c r="KHV8" s="109"/>
      <c r="KHW8" s="109"/>
      <c r="KHX8" s="109"/>
      <c r="KIC8" s="46"/>
      <c r="KID8" s="109"/>
      <c r="KIE8" s="109"/>
      <c r="KIF8" s="109"/>
      <c r="KIK8" s="46"/>
      <c r="KIL8" s="109"/>
      <c r="KIM8" s="109"/>
      <c r="KIN8" s="109"/>
      <c r="KIS8" s="46"/>
      <c r="KIT8" s="109"/>
      <c r="KIU8" s="109"/>
      <c r="KIV8" s="109"/>
      <c r="KJA8" s="46"/>
      <c r="KJB8" s="109"/>
      <c r="KJC8" s="109"/>
      <c r="KJD8" s="109"/>
      <c r="KJI8" s="46"/>
      <c r="KJJ8" s="109"/>
      <c r="KJK8" s="109"/>
      <c r="KJL8" s="109"/>
      <c r="KJQ8" s="46"/>
      <c r="KJR8" s="109"/>
      <c r="KJS8" s="109"/>
      <c r="KJT8" s="109"/>
      <c r="KJY8" s="46"/>
      <c r="KJZ8" s="109"/>
      <c r="KKA8" s="109"/>
      <c r="KKB8" s="109"/>
      <c r="KKG8" s="46"/>
      <c r="KKH8" s="109"/>
      <c r="KKI8" s="109"/>
      <c r="KKJ8" s="109"/>
      <c r="KKO8" s="46"/>
      <c r="KKP8" s="109"/>
      <c r="KKQ8" s="109"/>
      <c r="KKR8" s="109"/>
      <c r="KKW8" s="46"/>
      <c r="KKX8" s="109"/>
      <c r="KKY8" s="109"/>
      <c r="KKZ8" s="109"/>
      <c r="KLE8" s="46"/>
      <c r="KLF8" s="109"/>
      <c r="KLG8" s="109"/>
      <c r="KLH8" s="109"/>
      <c r="KLM8" s="46"/>
      <c r="KLN8" s="109"/>
      <c r="KLO8" s="109"/>
      <c r="KLP8" s="109"/>
      <c r="KLU8" s="46"/>
      <c r="KLV8" s="109"/>
      <c r="KLW8" s="109"/>
      <c r="KLX8" s="109"/>
      <c r="KMC8" s="46"/>
      <c r="KMD8" s="109"/>
      <c r="KME8" s="109"/>
      <c r="KMF8" s="109"/>
      <c r="KMK8" s="46"/>
      <c r="KML8" s="109"/>
      <c r="KMM8" s="109"/>
      <c r="KMN8" s="109"/>
      <c r="KMS8" s="46"/>
      <c r="KMT8" s="109"/>
      <c r="KMU8" s="109"/>
      <c r="KMV8" s="109"/>
      <c r="KNA8" s="46"/>
      <c r="KNB8" s="109"/>
      <c r="KNC8" s="109"/>
      <c r="KND8" s="109"/>
      <c r="KNI8" s="46"/>
      <c r="KNJ8" s="109"/>
      <c r="KNK8" s="109"/>
      <c r="KNL8" s="109"/>
      <c r="KNQ8" s="46"/>
      <c r="KNR8" s="109"/>
      <c r="KNS8" s="109"/>
      <c r="KNT8" s="109"/>
      <c r="KNY8" s="46"/>
      <c r="KNZ8" s="109"/>
      <c r="KOA8" s="109"/>
      <c r="KOB8" s="109"/>
      <c r="KOG8" s="46"/>
      <c r="KOH8" s="109"/>
      <c r="KOI8" s="109"/>
      <c r="KOJ8" s="109"/>
      <c r="KOO8" s="46"/>
      <c r="KOP8" s="109"/>
      <c r="KOQ8" s="109"/>
      <c r="KOR8" s="109"/>
      <c r="KOW8" s="46"/>
      <c r="KOX8" s="109"/>
      <c r="KOY8" s="109"/>
      <c r="KOZ8" s="109"/>
      <c r="KPE8" s="46"/>
      <c r="KPF8" s="109"/>
      <c r="KPG8" s="109"/>
      <c r="KPH8" s="109"/>
      <c r="KPM8" s="46"/>
      <c r="KPN8" s="109"/>
      <c r="KPO8" s="109"/>
      <c r="KPP8" s="109"/>
      <c r="KPU8" s="46"/>
      <c r="KPV8" s="109"/>
      <c r="KPW8" s="109"/>
      <c r="KPX8" s="109"/>
      <c r="KQC8" s="46"/>
      <c r="KQD8" s="109"/>
      <c r="KQE8" s="109"/>
      <c r="KQF8" s="109"/>
      <c r="KQK8" s="46"/>
      <c r="KQL8" s="109"/>
      <c r="KQM8" s="109"/>
      <c r="KQN8" s="109"/>
      <c r="KQS8" s="46"/>
      <c r="KQT8" s="109"/>
      <c r="KQU8" s="109"/>
      <c r="KQV8" s="109"/>
      <c r="KRA8" s="46"/>
      <c r="KRB8" s="109"/>
      <c r="KRC8" s="109"/>
      <c r="KRD8" s="109"/>
      <c r="KRI8" s="46"/>
      <c r="KRJ8" s="109"/>
      <c r="KRK8" s="109"/>
      <c r="KRL8" s="109"/>
      <c r="KRQ8" s="46"/>
      <c r="KRR8" s="109"/>
      <c r="KRS8" s="109"/>
      <c r="KRT8" s="109"/>
      <c r="KRY8" s="46"/>
      <c r="KRZ8" s="109"/>
      <c r="KSA8" s="109"/>
      <c r="KSB8" s="109"/>
      <c r="KSG8" s="46"/>
      <c r="KSH8" s="109"/>
      <c r="KSI8" s="109"/>
      <c r="KSJ8" s="109"/>
      <c r="KSO8" s="46"/>
      <c r="KSP8" s="109"/>
      <c r="KSQ8" s="109"/>
      <c r="KSR8" s="109"/>
      <c r="KSW8" s="46"/>
      <c r="KSX8" s="109"/>
      <c r="KSY8" s="109"/>
      <c r="KSZ8" s="109"/>
      <c r="KTE8" s="46"/>
      <c r="KTF8" s="109"/>
      <c r="KTG8" s="109"/>
      <c r="KTH8" s="109"/>
      <c r="KTM8" s="46"/>
      <c r="KTN8" s="109"/>
      <c r="KTO8" s="109"/>
      <c r="KTP8" s="109"/>
      <c r="KTU8" s="46"/>
      <c r="KTV8" s="109"/>
      <c r="KTW8" s="109"/>
      <c r="KTX8" s="109"/>
      <c r="KUC8" s="46"/>
      <c r="KUD8" s="109"/>
      <c r="KUE8" s="109"/>
      <c r="KUF8" s="109"/>
      <c r="KUK8" s="46"/>
      <c r="KUL8" s="109"/>
      <c r="KUM8" s="109"/>
      <c r="KUN8" s="109"/>
      <c r="KUS8" s="46"/>
      <c r="KUT8" s="109"/>
      <c r="KUU8" s="109"/>
      <c r="KUV8" s="109"/>
      <c r="KVA8" s="46"/>
      <c r="KVB8" s="109"/>
      <c r="KVC8" s="109"/>
      <c r="KVD8" s="109"/>
      <c r="KVI8" s="46"/>
      <c r="KVJ8" s="109"/>
      <c r="KVK8" s="109"/>
      <c r="KVL8" s="109"/>
      <c r="KVQ8" s="46"/>
      <c r="KVR8" s="109"/>
      <c r="KVS8" s="109"/>
      <c r="KVT8" s="109"/>
      <c r="KVY8" s="46"/>
      <c r="KVZ8" s="109"/>
      <c r="KWA8" s="109"/>
      <c r="KWB8" s="109"/>
      <c r="KWG8" s="46"/>
      <c r="KWH8" s="109"/>
      <c r="KWI8" s="109"/>
      <c r="KWJ8" s="109"/>
      <c r="KWO8" s="46"/>
      <c r="KWP8" s="109"/>
      <c r="KWQ8" s="109"/>
      <c r="KWR8" s="109"/>
      <c r="KWW8" s="46"/>
      <c r="KWX8" s="109"/>
      <c r="KWY8" s="109"/>
      <c r="KWZ8" s="109"/>
      <c r="KXE8" s="46"/>
      <c r="KXF8" s="109"/>
      <c r="KXG8" s="109"/>
      <c r="KXH8" s="109"/>
      <c r="KXM8" s="46"/>
      <c r="KXN8" s="109"/>
      <c r="KXO8" s="109"/>
      <c r="KXP8" s="109"/>
      <c r="KXU8" s="46"/>
      <c r="KXV8" s="109"/>
      <c r="KXW8" s="109"/>
      <c r="KXX8" s="109"/>
      <c r="KYC8" s="46"/>
      <c r="KYD8" s="109"/>
      <c r="KYE8" s="109"/>
      <c r="KYF8" s="109"/>
      <c r="KYK8" s="46"/>
      <c r="KYL8" s="109"/>
      <c r="KYM8" s="109"/>
      <c r="KYN8" s="109"/>
      <c r="KYS8" s="46"/>
      <c r="KYT8" s="109"/>
      <c r="KYU8" s="109"/>
      <c r="KYV8" s="109"/>
      <c r="KZA8" s="46"/>
      <c r="KZB8" s="109"/>
      <c r="KZC8" s="109"/>
      <c r="KZD8" s="109"/>
      <c r="KZI8" s="46"/>
      <c r="KZJ8" s="109"/>
      <c r="KZK8" s="109"/>
      <c r="KZL8" s="109"/>
      <c r="KZQ8" s="46"/>
      <c r="KZR8" s="109"/>
      <c r="KZS8" s="109"/>
      <c r="KZT8" s="109"/>
      <c r="KZY8" s="46"/>
      <c r="KZZ8" s="109"/>
      <c r="LAA8" s="109"/>
      <c r="LAB8" s="109"/>
      <c r="LAG8" s="46"/>
      <c r="LAH8" s="109"/>
      <c r="LAI8" s="109"/>
      <c r="LAJ8" s="109"/>
      <c r="LAO8" s="46"/>
      <c r="LAP8" s="109"/>
      <c r="LAQ8" s="109"/>
      <c r="LAR8" s="109"/>
      <c r="LAW8" s="46"/>
      <c r="LAX8" s="109"/>
      <c r="LAY8" s="109"/>
      <c r="LAZ8" s="109"/>
      <c r="LBE8" s="46"/>
      <c r="LBF8" s="109"/>
      <c r="LBG8" s="109"/>
      <c r="LBH8" s="109"/>
      <c r="LBM8" s="46"/>
      <c r="LBN8" s="109"/>
      <c r="LBO8" s="109"/>
      <c r="LBP8" s="109"/>
      <c r="LBU8" s="46"/>
      <c r="LBV8" s="109"/>
      <c r="LBW8" s="109"/>
      <c r="LBX8" s="109"/>
      <c r="LCC8" s="46"/>
      <c r="LCD8" s="109"/>
      <c r="LCE8" s="109"/>
      <c r="LCF8" s="109"/>
      <c r="LCK8" s="46"/>
      <c r="LCL8" s="109"/>
      <c r="LCM8" s="109"/>
      <c r="LCN8" s="109"/>
      <c r="LCS8" s="46"/>
      <c r="LCT8" s="109"/>
      <c r="LCU8" s="109"/>
      <c r="LCV8" s="109"/>
      <c r="LDA8" s="46"/>
      <c r="LDB8" s="109"/>
      <c r="LDC8" s="109"/>
      <c r="LDD8" s="109"/>
      <c r="LDI8" s="46"/>
      <c r="LDJ8" s="109"/>
      <c r="LDK8" s="109"/>
      <c r="LDL8" s="109"/>
      <c r="LDQ8" s="46"/>
      <c r="LDR8" s="109"/>
      <c r="LDS8" s="109"/>
      <c r="LDT8" s="109"/>
      <c r="LDY8" s="46"/>
      <c r="LDZ8" s="109"/>
      <c r="LEA8" s="109"/>
      <c r="LEB8" s="109"/>
      <c r="LEG8" s="46"/>
      <c r="LEH8" s="109"/>
      <c r="LEI8" s="109"/>
      <c r="LEJ8" s="109"/>
      <c r="LEO8" s="46"/>
      <c r="LEP8" s="109"/>
      <c r="LEQ8" s="109"/>
      <c r="LER8" s="109"/>
      <c r="LEW8" s="46"/>
      <c r="LEX8" s="109"/>
      <c r="LEY8" s="109"/>
      <c r="LEZ8" s="109"/>
      <c r="LFE8" s="46"/>
      <c r="LFF8" s="109"/>
      <c r="LFG8" s="109"/>
      <c r="LFH8" s="109"/>
      <c r="LFM8" s="46"/>
      <c r="LFN8" s="109"/>
      <c r="LFO8" s="109"/>
      <c r="LFP8" s="109"/>
      <c r="LFU8" s="46"/>
      <c r="LFV8" s="109"/>
      <c r="LFW8" s="109"/>
      <c r="LFX8" s="109"/>
      <c r="LGC8" s="46"/>
      <c r="LGD8" s="109"/>
      <c r="LGE8" s="109"/>
      <c r="LGF8" s="109"/>
      <c r="LGK8" s="46"/>
      <c r="LGL8" s="109"/>
      <c r="LGM8" s="109"/>
      <c r="LGN8" s="109"/>
      <c r="LGS8" s="46"/>
      <c r="LGT8" s="109"/>
      <c r="LGU8" s="109"/>
      <c r="LGV8" s="109"/>
      <c r="LHA8" s="46"/>
      <c r="LHB8" s="109"/>
      <c r="LHC8" s="109"/>
      <c r="LHD8" s="109"/>
      <c r="LHI8" s="46"/>
      <c r="LHJ8" s="109"/>
      <c r="LHK8" s="109"/>
      <c r="LHL8" s="109"/>
      <c r="LHQ8" s="46"/>
      <c r="LHR8" s="109"/>
      <c r="LHS8" s="109"/>
      <c r="LHT8" s="109"/>
      <c r="LHY8" s="46"/>
      <c r="LHZ8" s="109"/>
      <c r="LIA8" s="109"/>
      <c r="LIB8" s="109"/>
      <c r="LIG8" s="46"/>
      <c r="LIH8" s="109"/>
      <c r="LII8" s="109"/>
      <c r="LIJ8" s="109"/>
      <c r="LIO8" s="46"/>
      <c r="LIP8" s="109"/>
      <c r="LIQ8" s="109"/>
      <c r="LIR8" s="109"/>
      <c r="LIW8" s="46"/>
      <c r="LIX8" s="109"/>
      <c r="LIY8" s="109"/>
      <c r="LIZ8" s="109"/>
      <c r="LJE8" s="46"/>
      <c r="LJF8" s="109"/>
      <c r="LJG8" s="109"/>
      <c r="LJH8" s="109"/>
      <c r="LJM8" s="46"/>
      <c r="LJN8" s="109"/>
      <c r="LJO8" s="109"/>
      <c r="LJP8" s="109"/>
      <c r="LJU8" s="46"/>
      <c r="LJV8" s="109"/>
      <c r="LJW8" s="109"/>
      <c r="LJX8" s="109"/>
      <c r="LKC8" s="46"/>
      <c r="LKD8" s="109"/>
      <c r="LKE8" s="109"/>
      <c r="LKF8" s="109"/>
      <c r="LKK8" s="46"/>
      <c r="LKL8" s="109"/>
      <c r="LKM8" s="109"/>
      <c r="LKN8" s="109"/>
      <c r="LKS8" s="46"/>
      <c r="LKT8" s="109"/>
      <c r="LKU8" s="109"/>
      <c r="LKV8" s="109"/>
      <c r="LLA8" s="46"/>
      <c r="LLB8" s="109"/>
      <c r="LLC8" s="109"/>
      <c r="LLD8" s="109"/>
      <c r="LLI8" s="46"/>
      <c r="LLJ8" s="109"/>
      <c r="LLK8" s="109"/>
      <c r="LLL8" s="109"/>
      <c r="LLQ8" s="46"/>
      <c r="LLR8" s="109"/>
      <c r="LLS8" s="109"/>
      <c r="LLT8" s="109"/>
      <c r="LLY8" s="46"/>
      <c r="LLZ8" s="109"/>
      <c r="LMA8" s="109"/>
      <c r="LMB8" s="109"/>
      <c r="LMG8" s="46"/>
      <c r="LMH8" s="109"/>
      <c r="LMI8" s="109"/>
      <c r="LMJ8" s="109"/>
      <c r="LMO8" s="46"/>
      <c r="LMP8" s="109"/>
      <c r="LMQ8" s="109"/>
      <c r="LMR8" s="109"/>
      <c r="LMW8" s="46"/>
      <c r="LMX8" s="109"/>
      <c r="LMY8" s="109"/>
      <c r="LMZ8" s="109"/>
      <c r="LNE8" s="46"/>
      <c r="LNF8" s="109"/>
      <c r="LNG8" s="109"/>
      <c r="LNH8" s="109"/>
      <c r="LNM8" s="46"/>
      <c r="LNN8" s="109"/>
      <c r="LNO8" s="109"/>
      <c r="LNP8" s="109"/>
      <c r="LNU8" s="46"/>
      <c r="LNV8" s="109"/>
      <c r="LNW8" s="109"/>
      <c r="LNX8" s="109"/>
      <c r="LOC8" s="46"/>
      <c r="LOD8" s="109"/>
      <c r="LOE8" s="109"/>
      <c r="LOF8" s="109"/>
      <c r="LOK8" s="46"/>
      <c r="LOL8" s="109"/>
      <c r="LOM8" s="109"/>
      <c r="LON8" s="109"/>
      <c r="LOS8" s="46"/>
      <c r="LOT8" s="109"/>
      <c r="LOU8" s="109"/>
      <c r="LOV8" s="109"/>
      <c r="LPA8" s="46"/>
      <c r="LPB8" s="109"/>
      <c r="LPC8" s="109"/>
      <c r="LPD8" s="109"/>
      <c r="LPI8" s="46"/>
      <c r="LPJ8" s="109"/>
      <c r="LPK8" s="109"/>
      <c r="LPL8" s="109"/>
      <c r="LPQ8" s="46"/>
      <c r="LPR8" s="109"/>
      <c r="LPS8" s="109"/>
      <c r="LPT8" s="109"/>
      <c r="LPY8" s="46"/>
      <c r="LPZ8" s="109"/>
      <c r="LQA8" s="109"/>
      <c r="LQB8" s="109"/>
      <c r="LQG8" s="46"/>
      <c r="LQH8" s="109"/>
      <c r="LQI8" s="109"/>
      <c r="LQJ8" s="109"/>
      <c r="LQO8" s="46"/>
      <c r="LQP8" s="109"/>
      <c r="LQQ8" s="109"/>
      <c r="LQR8" s="109"/>
      <c r="LQW8" s="46"/>
      <c r="LQX8" s="109"/>
      <c r="LQY8" s="109"/>
      <c r="LQZ8" s="109"/>
      <c r="LRE8" s="46"/>
      <c r="LRF8" s="109"/>
      <c r="LRG8" s="109"/>
      <c r="LRH8" s="109"/>
      <c r="LRM8" s="46"/>
      <c r="LRN8" s="109"/>
      <c r="LRO8" s="109"/>
      <c r="LRP8" s="109"/>
      <c r="LRU8" s="46"/>
      <c r="LRV8" s="109"/>
      <c r="LRW8" s="109"/>
      <c r="LRX8" s="109"/>
      <c r="LSC8" s="46"/>
      <c r="LSD8" s="109"/>
      <c r="LSE8" s="109"/>
      <c r="LSF8" s="109"/>
      <c r="LSK8" s="46"/>
      <c r="LSL8" s="109"/>
      <c r="LSM8" s="109"/>
      <c r="LSN8" s="109"/>
      <c r="LSS8" s="46"/>
      <c r="LST8" s="109"/>
      <c r="LSU8" s="109"/>
      <c r="LSV8" s="109"/>
      <c r="LTA8" s="46"/>
      <c r="LTB8" s="109"/>
      <c r="LTC8" s="109"/>
      <c r="LTD8" s="109"/>
      <c r="LTI8" s="46"/>
      <c r="LTJ8" s="109"/>
      <c r="LTK8" s="109"/>
      <c r="LTL8" s="109"/>
      <c r="LTQ8" s="46"/>
      <c r="LTR8" s="109"/>
      <c r="LTS8" s="109"/>
      <c r="LTT8" s="109"/>
      <c r="LTY8" s="46"/>
      <c r="LTZ8" s="109"/>
      <c r="LUA8" s="109"/>
      <c r="LUB8" s="109"/>
      <c r="LUG8" s="46"/>
      <c r="LUH8" s="109"/>
      <c r="LUI8" s="109"/>
      <c r="LUJ8" s="109"/>
      <c r="LUO8" s="46"/>
      <c r="LUP8" s="109"/>
      <c r="LUQ8" s="109"/>
      <c r="LUR8" s="109"/>
      <c r="LUW8" s="46"/>
      <c r="LUX8" s="109"/>
      <c r="LUY8" s="109"/>
      <c r="LUZ8" s="109"/>
      <c r="LVE8" s="46"/>
      <c r="LVF8" s="109"/>
      <c r="LVG8" s="109"/>
      <c r="LVH8" s="109"/>
      <c r="LVM8" s="46"/>
      <c r="LVN8" s="109"/>
      <c r="LVO8" s="109"/>
      <c r="LVP8" s="109"/>
      <c r="LVU8" s="46"/>
      <c r="LVV8" s="109"/>
      <c r="LVW8" s="109"/>
      <c r="LVX8" s="109"/>
      <c r="LWC8" s="46"/>
      <c r="LWD8" s="109"/>
      <c r="LWE8" s="109"/>
      <c r="LWF8" s="109"/>
      <c r="LWK8" s="46"/>
      <c r="LWL8" s="109"/>
      <c r="LWM8" s="109"/>
      <c r="LWN8" s="109"/>
      <c r="LWS8" s="46"/>
      <c r="LWT8" s="109"/>
      <c r="LWU8" s="109"/>
      <c r="LWV8" s="109"/>
      <c r="LXA8" s="46"/>
      <c r="LXB8" s="109"/>
      <c r="LXC8" s="109"/>
      <c r="LXD8" s="109"/>
      <c r="LXI8" s="46"/>
      <c r="LXJ8" s="109"/>
      <c r="LXK8" s="109"/>
      <c r="LXL8" s="109"/>
      <c r="LXQ8" s="46"/>
      <c r="LXR8" s="109"/>
      <c r="LXS8" s="109"/>
      <c r="LXT8" s="109"/>
      <c r="LXY8" s="46"/>
      <c r="LXZ8" s="109"/>
      <c r="LYA8" s="109"/>
      <c r="LYB8" s="109"/>
      <c r="LYG8" s="46"/>
      <c r="LYH8" s="109"/>
      <c r="LYI8" s="109"/>
      <c r="LYJ8" s="109"/>
      <c r="LYO8" s="46"/>
      <c r="LYP8" s="109"/>
      <c r="LYQ8" s="109"/>
      <c r="LYR8" s="109"/>
      <c r="LYW8" s="46"/>
      <c r="LYX8" s="109"/>
      <c r="LYY8" s="109"/>
      <c r="LYZ8" s="109"/>
      <c r="LZE8" s="46"/>
      <c r="LZF8" s="109"/>
      <c r="LZG8" s="109"/>
      <c r="LZH8" s="109"/>
      <c r="LZM8" s="46"/>
      <c r="LZN8" s="109"/>
      <c r="LZO8" s="109"/>
      <c r="LZP8" s="109"/>
      <c r="LZU8" s="46"/>
      <c r="LZV8" s="109"/>
      <c r="LZW8" s="109"/>
      <c r="LZX8" s="109"/>
      <c r="MAC8" s="46"/>
      <c r="MAD8" s="109"/>
      <c r="MAE8" s="109"/>
      <c r="MAF8" s="109"/>
      <c r="MAK8" s="46"/>
      <c r="MAL8" s="109"/>
      <c r="MAM8" s="109"/>
      <c r="MAN8" s="109"/>
      <c r="MAS8" s="46"/>
      <c r="MAT8" s="109"/>
      <c r="MAU8" s="109"/>
      <c r="MAV8" s="109"/>
      <c r="MBA8" s="46"/>
      <c r="MBB8" s="109"/>
      <c r="MBC8" s="109"/>
      <c r="MBD8" s="109"/>
      <c r="MBI8" s="46"/>
      <c r="MBJ8" s="109"/>
      <c r="MBK8" s="109"/>
      <c r="MBL8" s="109"/>
      <c r="MBQ8" s="46"/>
      <c r="MBR8" s="109"/>
      <c r="MBS8" s="109"/>
      <c r="MBT8" s="109"/>
      <c r="MBY8" s="46"/>
      <c r="MBZ8" s="109"/>
      <c r="MCA8" s="109"/>
      <c r="MCB8" s="109"/>
      <c r="MCG8" s="46"/>
      <c r="MCH8" s="109"/>
      <c r="MCI8" s="109"/>
      <c r="MCJ8" s="109"/>
      <c r="MCO8" s="46"/>
      <c r="MCP8" s="109"/>
      <c r="MCQ8" s="109"/>
      <c r="MCR8" s="109"/>
      <c r="MCW8" s="46"/>
      <c r="MCX8" s="109"/>
      <c r="MCY8" s="109"/>
      <c r="MCZ8" s="109"/>
      <c r="MDE8" s="46"/>
      <c r="MDF8" s="109"/>
      <c r="MDG8" s="109"/>
      <c r="MDH8" s="109"/>
      <c r="MDM8" s="46"/>
      <c r="MDN8" s="109"/>
      <c r="MDO8" s="109"/>
      <c r="MDP8" s="109"/>
      <c r="MDU8" s="46"/>
      <c r="MDV8" s="109"/>
      <c r="MDW8" s="109"/>
      <c r="MDX8" s="109"/>
      <c r="MEC8" s="46"/>
      <c r="MED8" s="109"/>
      <c r="MEE8" s="109"/>
      <c r="MEF8" s="109"/>
      <c r="MEK8" s="46"/>
      <c r="MEL8" s="109"/>
      <c r="MEM8" s="109"/>
      <c r="MEN8" s="109"/>
      <c r="MES8" s="46"/>
      <c r="MET8" s="109"/>
      <c r="MEU8" s="109"/>
      <c r="MEV8" s="109"/>
      <c r="MFA8" s="46"/>
      <c r="MFB8" s="109"/>
      <c r="MFC8" s="109"/>
      <c r="MFD8" s="109"/>
      <c r="MFI8" s="46"/>
      <c r="MFJ8" s="109"/>
      <c r="MFK8" s="109"/>
      <c r="MFL8" s="109"/>
      <c r="MFQ8" s="46"/>
      <c r="MFR8" s="109"/>
      <c r="MFS8" s="109"/>
      <c r="MFT8" s="109"/>
      <c r="MFY8" s="46"/>
      <c r="MFZ8" s="109"/>
      <c r="MGA8" s="109"/>
      <c r="MGB8" s="109"/>
      <c r="MGG8" s="46"/>
      <c r="MGH8" s="109"/>
      <c r="MGI8" s="109"/>
      <c r="MGJ8" s="109"/>
      <c r="MGO8" s="46"/>
      <c r="MGP8" s="109"/>
      <c r="MGQ8" s="109"/>
      <c r="MGR8" s="109"/>
      <c r="MGW8" s="46"/>
      <c r="MGX8" s="109"/>
      <c r="MGY8" s="109"/>
      <c r="MGZ8" s="109"/>
      <c r="MHE8" s="46"/>
      <c r="MHF8" s="109"/>
      <c r="MHG8" s="109"/>
      <c r="MHH8" s="109"/>
      <c r="MHM8" s="46"/>
      <c r="MHN8" s="109"/>
      <c r="MHO8" s="109"/>
      <c r="MHP8" s="109"/>
      <c r="MHU8" s="46"/>
      <c r="MHV8" s="109"/>
      <c r="MHW8" s="109"/>
      <c r="MHX8" s="109"/>
      <c r="MIC8" s="46"/>
      <c r="MID8" s="109"/>
      <c r="MIE8" s="109"/>
      <c r="MIF8" s="109"/>
      <c r="MIK8" s="46"/>
      <c r="MIL8" s="109"/>
      <c r="MIM8" s="109"/>
      <c r="MIN8" s="109"/>
      <c r="MIS8" s="46"/>
      <c r="MIT8" s="109"/>
      <c r="MIU8" s="109"/>
      <c r="MIV8" s="109"/>
      <c r="MJA8" s="46"/>
      <c r="MJB8" s="109"/>
      <c r="MJC8" s="109"/>
      <c r="MJD8" s="109"/>
      <c r="MJI8" s="46"/>
      <c r="MJJ8" s="109"/>
      <c r="MJK8" s="109"/>
      <c r="MJL8" s="109"/>
      <c r="MJQ8" s="46"/>
      <c r="MJR8" s="109"/>
      <c r="MJS8" s="109"/>
      <c r="MJT8" s="109"/>
      <c r="MJY8" s="46"/>
      <c r="MJZ8" s="109"/>
      <c r="MKA8" s="109"/>
      <c r="MKB8" s="109"/>
      <c r="MKG8" s="46"/>
      <c r="MKH8" s="109"/>
      <c r="MKI8" s="109"/>
      <c r="MKJ8" s="109"/>
      <c r="MKO8" s="46"/>
      <c r="MKP8" s="109"/>
      <c r="MKQ8" s="109"/>
      <c r="MKR8" s="109"/>
      <c r="MKW8" s="46"/>
      <c r="MKX8" s="109"/>
      <c r="MKY8" s="109"/>
      <c r="MKZ8" s="109"/>
      <c r="MLE8" s="46"/>
      <c r="MLF8" s="109"/>
      <c r="MLG8" s="109"/>
      <c r="MLH8" s="109"/>
      <c r="MLM8" s="46"/>
      <c r="MLN8" s="109"/>
      <c r="MLO8" s="109"/>
      <c r="MLP8" s="109"/>
      <c r="MLU8" s="46"/>
      <c r="MLV8" s="109"/>
      <c r="MLW8" s="109"/>
      <c r="MLX8" s="109"/>
      <c r="MMC8" s="46"/>
      <c r="MMD8" s="109"/>
      <c r="MME8" s="109"/>
      <c r="MMF8" s="109"/>
      <c r="MMK8" s="46"/>
      <c r="MML8" s="109"/>
      <c r="MMM8" s="109"/>
      <c r="MMN8" s="109"/>
      <c r="MMS8" s="46"/>
      <c r="MMT8" s="109"/>
      <c r="MMU8" s="109"/>
      <c r="MMV8" s="109"/>
      <c r="MNA8" s="46"/>
      <c r="MNB8" s="109"/>
      <c r="MNC8" s="109"/>
      <c r="MND8" s="109"/>
      <c r="MNI8" s="46"/>
      <c r="MNJ8" s="109"/>
      <c r="MNK8" s="109"/>
      <c r="MNL8" s="109"/>
      <c r="MNQ8" s="46"/>
      <c r="MNR8" s="109"/>
      <c r="MNS8" s="109"/>
      <c r="MNT8" s="109"/>
      <c r="MNY8" s="46"/>
      <c r="MNZ8" s="109"/>
      <c r="MOA8" s="109"/>
      <c r="MOB8" s="109"/>
      <c r="MOG8" s="46"/>
      <c r="MOH8" s="109"/>
      <c r="MOI8" s="109"/>
      <c r="MOJ8" s="109"/>
      <c r="MOO8" s="46"/>
      <c r="MOP8" s="109"/>
      <c r="MOQ8" s="109"/>
      <c r="MOR8" s="109"/>
      <c r="MOW8" s="46"/>
      <c r="MOX8" s="109"/>
      <c r="MOY8" s="109"/>
      <c r="MOZ8" s="109"/>
      <c r="MPE8" s="46"/>
      <c r="MPF8" s="109"/>
      <c r="MPG8" s="109"/>
      <c r="MPH8" s="109"/>
      <c r="MPM8" s="46"/>
      <c r="MPN8" s="109"/>
      <c r="MPO8" s="109"/>
      <c r="MPP8" s="109"/>
      <c r="MPU8" s="46"/>
      <c r="MPV8" s="109"/>
      <c r="MPW8" s="109"/>
      <c r="MPX8" s="109"/>
      <c r="MQC8" s="46"/>
      <c r="MQD8" s="109"/>
      <c r="MQE8" s="109"/>
      <c r="MQF8" s="109"/>
      <c r="MQK8" s="46"/>
      <c r="MQL8" s="109"/>
      <c r="MQM8" s="109"/>
      <c r="MQN8" s="109"/>
      <c r="MQS8" s="46"/>
      <c r="MQT8" s="109"/>
      <c r="MQU8" s="109"/>
      <c r="MQV8" s="109"/>
      <c r="MRA8" s="46"/>
      <c r="MRB8" s="109"/>
      <c r="MRC8" s="109"/>
      <c r="MRD8" s="109"/>
      <c r="MRI8" s="46"/>
      <c r="MRJ8" s="109"/>
      <c r="MRK8" s="109"/>
      <c r="MRL8" s="109"/>
      <c r="MRQ8" s="46"/>
      <c r="MRR8" s="109"/>
      <c r="MRS8" s="109"/>
      <c r="MRT8" s="109"/>
      <c r="MRY8" s="46"/>
      <c r="MRZ8" s="109"/>
      <c r="MSA8" s="109"/>
      <c r="MSB8" s="109"/>
      <c r="MSG8" s="46"/>
      <c r="MSH8" s="109"/>
      <c r="MSI8" s="109"/>
      <c r="MSJ8" s="109"/>
      <c r="MSO8" s="46"/>
      <c r="MSP8" s="109"/>
      <c r="MSQ8" s="109"/>
      <c r="MSR8" s="109"/>
      <c r="MSW8" s="46"/>
      <c r="MSX8" s="109"/>
      <c r="MSY8" s="109"/>
      <c r="MSZ8" s="109"/>
      <c r="MTE8" s="46"/>
      <c r="MTF8" s="109"/>
      <c r="MTG8" s="109"/>
      <c r="MTH8" s="109"/>
      <c r="MTM8" s="46"/>
      <c r="MTN8" s="109"/>
      <c r="MTO8" s="109"/>
      <c r="MTP8" s="109"/>
      <c r="MTU8" s="46"/>
      <c r="MTV8" s="109"/>
      <c r="MTW8" s="109"/>
      <c r="MTX8" s="109"/>
      <c r="MUC8" s="46"/>
      <c r="MUD8" s="109"/>
      <c r="MUE8" s="109"/>
      <c r="MUF8" s="109"/>
      <c r="MUK8" s="46"/>
      <c r="MUL8" s="109"/>
      <c r="MUM8" s="109"/>
      <c r="MUN8" s="109"/>
      <c r="MUS8" s="46"/>
      <c r="MUT8" s="109"/>
      <c r="MUU8" s="109"/>
      <c r="MUV8" s="109"/>
      <c r="MVA8" s="46"/>
      <c r="MVB8" s="109"/>
      <c r="MVC8" s="109"/>
      <c r="MVD8" s="109"/>
      <c r="MVI8" s="46"/>
      <c r="MVJ8" s="109"/>
      <c r="MVK8" s="109"/>
      <c r="MVL8" s="109"/>
      <c r="MVQ8" s="46"/>
      <c r="MVR8" s="109"/>
      <c r="MVS8" s="109"/>
      <c r="MVT8" s="109"/>
      <c r="MVY8" s="46"/>
      <c r="MVZ8" s="109"/>
      <c r="MWA8" s="109"/>
      <c r="MWB8" s="109"/>
      <c r="MWG8" s="46"/>
      <c r="MWH8" s="109"/>
      <c r="MWI8" s="109"/>
      <c r="MWJ8" s="109"/>
      <c r="MWO8" s="46"/>
      <c r="MWP8" s="109"/>
      <c r="MWQ8" s="109"/>
      <c r="MWR8" s="109"/>
      <c r="MWW8" s="46"/>
      <c r="MWX8" s="109"/>
      <c r="MWY8" s="109"/>
      <c r="MWZ8" s="109"/>
      <c r="MXE8" s="46"/>
      <c r="MXF8" s="109"/>
      <c r="MXG8" s="109"/>
      <c r="MXH8" s="109"/>
      <c r="MXM8" s="46"/>
      <c r="MXN8" s="109"/>
      <c r="MXO8" s="109"/>
      <c r="MXP8" s="109"/>
      <c r="MXU8" s="46"/>
      <c r="MXV8" s="109"/>
      <c r="MXW8" s="109"/>
      <c r="MXX8" s="109"/>
      <c r="MYC8" s="46"/>
      <c r="MYD8" s="109"/>
      <c r="MYE8" s="109"/>
      <c r="MYF8" s="109"/>
      <c r="MYK8" s="46"/>
      <c r="MYL8" s="109"/>
      <c r="MYM8" s="109"/>
      <c r="MYN8" s="109"/>
      <c r="MYS8" s="46"/>
      <c r="MYT8" s="109"/>
      <c r="MYU8" s="109"/>
      <c r="MYV8" s="109"/>
      <c r="MZA8" s="46"/>
      <c r="MZB8" s="109"/>
      <c r="MZC8" s="109"/>
      <c r="MZD8" s="109"/>
      <c r="MZI8" s="46"/>
      <c r="MZJ8" s="109"/>
      <c r="MZK8" s="109"/>
      <c r="MZL8" s="109"/>
      <c r="MZQ8" s="46"/>
      <c r="MZR8" s="109"/>
      <c r="MZS8" s="109"/>
      <c r="MZT8" s="109"/>
      <c r="MZY8" s="46"/>
      <c r="MZZ8" s="109"/>
      <c r="NAA8" s="109"/>
      <c r="NAB8" s="109"/>
      <c r="NAG8" s="46"/>
      <c r="NAH8" s="109"/>
      <c r="NAI8" s="109"/>
      <c r="NAJ8" s="109"/>
      <c r="NAO8" s="46"/>
      <c r="NAP8" s="109"/>
      <c r="NAQ8" s="109"/>
      <c r="NAR8" s="109"/>
      <c r="NAW8" s="46"/>
      <c r="NAX8" s="109"/>
      <c r="NAY8" s="109"/>
      <c r="NAZ8" s="109"/>
      <c r="NBE8" s="46"/>
      <c r="NBF8" s="109"/>
      <c r="NBG8" s="109"/>
      <c r="NBH8" s="109"/>
      <c r="NBM8" s="46"/>
      <c r="NBN8" s="109"/>
      <c r="NBO8" s="109"/>
      <c r="NBP8" s="109"/>
      <c r="NBU8" s="46"/>
      <c r="NBV8" s="109"/>
      <c r="NBW8" s="109"/>
      <c r="NBX8" s="109"/>
      <c r="NCC8" s="46"/>
      <c r="NCD8" s="109"/>
      <c r="NCE8" s="109"/>
      <c r="NCF8" s="109"/>
      <c r="NCK8" s="46"/>
      <c r="NCL8" s="109"/>
      <c r="NCM8" s="109"/>
      <c r="NCN8" s="109"/>
      <c r="NCS8" s="46"/>
      <c r="NCT8" s="109"/>
      <c r="NCU8" s="109"/>
      <c r="NCV8" s="109"/>
      <c r="NDA8" s="46"/>
      <c r="NDB8" s="109"/>
      <c r="NDC8" s="109"/>
      <c r="NDD8" s="109"/>
      <c r="NDI8" s="46"/>
      <c r="NDJ8" s="109"/>
      <c r="NDK8" s="109"/>
      <c r="NDL8" s="109"/>
      <c r="NDQ8" s="46"/>
      <c r="NDR8" s="109"/>
      <c r="NDS8" s="109"/>
      <c r="NDT8" s="109"/>
      <c r="NDY8" s="46"/>
      <c r="NDZ8" s="109"/>
      <c r="NEA8" s="109"/>
      <c r="NEB8" s="109"/>
      <c r="NEG8" s="46"/>
      <c r="NEH8" s="109"/>
      <c r="NEI8" s="109"/>
      <c r="NEJ8" s="109"/>
      <c r="NEO8" s="46"/>
      <c r="NEP8" s="109"/>
      <c r="NEQ8" s="109"/>
      <c r="NER8" s="109"/>
      <c r="NEW8" s="46"/>
      <c r="NEX8" s="109"/>
      <c r="NEY8" s="109"/>
      <c r="NEZ8" s="109"/>
      <c r="NFE8" s="46"/>
      <c r="NFF8" s="109"/>
      <c r="NFG8" s="109"/>
      <c r="NFH8" s="109"/>
      <c r="NFM8" s="46"/>
      <c r="NFN8" s="109"/>
      <c r="NFO8" s="109"/>
      <c r="NFP8" s="109"/>
      <c r="NFU8" s="46"/>
      <c r="NFV8" s="109"/>
      <c r="NFW8" s="109"/>
      <c r="NFX8" s="109"/>
      <c r="NGC8" s="46"/>
      <c r="NGD8" s="109"/>
      <c r="NGE8" s="109"/>
      <c r="NGF8" s="109"/>
      <c r="NGK8" s="46"/>
      <c r="NGL8" s="109"/>
      <c r="NGM8" s="109"/>
      <c r="NGN8" s="109"/>
      <c r="NGS8" s="46"/>
      <c r="NGT8" s="109"/>
      <c r="NGU8" s="109"/>
      <c r="NGV8" s="109"/>
      <c r="NHA8" s="46"/>
      <c r="NHB8" s="109"/>
      <c r="NHC8" s="109"/>
      <c r="NHD8" s="109"/>
      <c r="NHI8" s="46"/>
      <c r="NHJ8" s="109"/>
      <c r="NHK8" s="109"/>
      <c r="NHL8" s="109"/>
      <c r="NHQ8" s="46"/>
      <c r="NHR8" s="109"/>
      <c r="NHS8" s="109"/>
      <c r="NHT8" s="109"/>
      <c r="NHY8" s="46"/>
      <c r="NHZ8" s="109"/>
      <c r="NIA8" s="109"/>
      <c r="NIB8" s="109"/>
      <c r="NIG8" s="46"/>
      <c r="NIH8" s="109"/>
      <c r="NII8" s="109"/>
      <c r="NIJ8" s="109"/>
      <c r="NIO8" s="46"/>
      <c r="NIP8" s="109"/>
      <c r="NIQ8" s="109"/>
      <c r="NIR8" s="109"/>
      <c r="NIW8" s="46"/>
      <c r="NIX8" s="109"/>
      <c r="NIY8" s="109"/>
      <c r="NIZ8" s="109"/>
      <c r="NJE8" s="46"/>
      <c r="NJF8" s="109"/>
      <c r="NJG8" s="109"/>
      <c r="NJH8" s="109"/>
      <c r="NJM8" s="46"/>
      <c r="NJN8" s="109"/>
      <c r="NJO8" s="109"/>
      <c r="NJP8" s="109"/>
      <c r="NJU8" s="46"/>
      <c r="NJV8" s="109"/>
      <c r="NJW8" s="109"/>
      <c r="NJX8" s="109"/>
      <c r="NKC8" s="46"/>
      <c r="NKD8" s="109"/>
      <c r="NKE8" s="109"/>
      <c r="NKF8" s="109"/>
      <c r="NKK8" s="46"/>
      <c r="NKL8" s="109"/>
      <c r="NKM8" s="109"/>
      <c r="NKN8" s="109"/>
      <c r="NKS8" s="46"/>
      <c r="NKT8" s="109"/>
      <c r="NKU8" s="109"/>
      <c r="NKV8" s="109"/>
      <c r="NLA8" s="46"/>
      <c r="NLB8" s="109"/>
      <c r="NLC8" s="109"/>
      <c r="NLD8" s="109"/>
      <c r="NLI8" s="46"/>
      <c r="NLJ8" s="109"/>
      <c r="NLK8" s="109"/>
      <c r="NLL8" s="109"/>
      <c r="NLQ8" s="46"/>
      <c r="NLR8" s="109"/>
      <c r="NLS8" s="109"/>
      <c r="NLT8" s="109"/>
      <c r="NLY8" s="46"/>
      <c r="NLZ8" s="109"/>
      <c r="NMA8" s="109"/>
      <c r="NMB8" s="109"/>
      <c r="NMG8" s="46"/>
      <c r="NMH8" s="109"/>
      <c r="NMI8" s="109"/>
      <c r="NMJ8" s="109"/>
      <c r="NMO8" s="46"/>
      <c r="NMP8" s="109"/>
      <c r="NMQ8" s="109"/>
      <c r="NMR8" s="109"/>
      <c r="NMW8" s="46"/>
      <c r="NMX8" s="109"/>
      <c r="NMY8" s="109"/>
      <c r="NMZ8" s="109"/>
      <c r="NNE8" s="46"/>
      <c r="NNF8" s="109"/>
      <c r="NNG8" s="109"/>
      <c r="NNH8" s="109"/>
      <c r="NNM8" s="46"/>
      <c r="NNN8" s="109"/>
      <c r="NNO8" s="109"/>
      <c r="NNP8" s="109"/>
      <c r="NNU8" s="46"/>
      <c r="NNV8" s="109"/>
      <c r="NNW8" s="109"/>
      <c r="NNX8" s="109"/>
      <c r="NOC8" s="46"/>
      <c r="NOD8" s="109"/>
      <c r="NOE8" s="109"/>
      <c r="NOF8" s="109"/>
      <c r="NOK8" s="46"/>
      <c r="NOL8" s="109"/>
      <c r="NOM8" s="109"/>
      <c r="NON8" s="109"/>
      <c r="NOS8" s="46"/>
      <c r="NOT8" s="109"/>
      <c r="NOU8" s="109"/>
      <c r="NOV8" s="109"/>
      <c r="NPA8" s="46"/>
      <c r="NPB8" s="109"/>
      <c r="NPC8" s="109"/>
      <c r="NPD8" s="109"/>
      <c r="NPI8" s="46"/>
      <c r="NPJ8" s="109"/>
      <c r="NPK8" s="109"/>
      <c r="NPL8" s="109"/>
      <c r="NPQ8" s="46"/>
      <c r="NPR8" s="109"/>
      <c r="NPS8" s="109"/>
      <c r="NPT8" s="109"/>
      <c r="NPY8" s="46"/>
      <c r="NPZ8" s="109"/>
      <c r="NQA8" s="109"/>
      <c r="NQB8" s="109"/>
      <c r="NQG8" s="46"/>
      <c r="NQH8" s="109"/>
      <c r="NQI8" s="109"/>
      <c r="NQJ8" s="109"/>
      <c r="NQO8" s="46"/>
      <c r="NQP8" s="109"/>
      <c r="NQQ8" s="109"/>
      <c r="NQR8" s="109"/>
      <c r="NQW8" s="46"/>
      <c r="NQX8" s="109"/>
      <c r="NQY8" s="109"/>
      <c r="NQZ8" s="109"/>
      <c r="NRE8" s="46"/>
      <c r="NRF8" s="109"/>
      <c r="NRG8" s="109"/>
      <c r="NRH8" s="109"/>
      <c r="NRM8" s="46"/>
      <c r="NRN8" s="109"/>
      <c r="NRO8" s="109"/>
      <c r="NRP8" s="109"/>
      <c r="NRU8" s="46"/>
      <c r="NRV8" s="109"/>
      <c r="NRW8" s="109"/>
      <c r="NRX8" s="109"/>
      <c r="NSC8" s="46"/>
      <c r="NSD8" s="109"/>
      <c r="NSE8" s="109"/>
      <c r="NSF8" s="109"/>
      <c r="NSK8" s="46"/>
      <c r="NSL8" s="109"/>
      <c r="NSM8" s="109"/>
      <c r="NSN8" s="109"/>
      <c r="NSS8" s="46"/>
      <c r="NST8" s="109"/>
      <c r="NSU8" s="109"/>
      <c r="NSV8" s="109"/>
      <c r="NTA8" s="46"/>
      <c r="NTB8" s="109"/>
      <c r="NTC8" s="109"/>
      <c r="NTD8" s="109"/>
      <c r="NTI8" s="46"/>
      <c r="NTJ8" s="109"/>
      <c r="NTK8" s="109"/>
      <c r="NTL8" s="109"/>
      <c r="NTQ8" s="46"/>
      <c r="NTR8" s="109"/>
      <c r="NTS8" s="109"/>
      <c r="NTT8" s="109"/>
      <c r="NTY8" s="46"/>
      <c r="NTZ8" s="109"/>
      <c r="NUA8" s="109"/>
      <c r="NUB8" s="109"/>
      <c r="NUG8" s="46"/>
      <c r="NUH8" s="109"/>
      <c r="NUI8" s="109"/>
      <c r="NUJ8" s="109"/>
      <c r="NUO8" s="46"/>
      <c r="NUP8" s="109"/>
      <c r="NUQ8" s="109"/>
      <c r="NUR8" s="109"/>
      <c r="NUW8" s="46"/>
      <c r="NUX8" s="109"/>
      <c r="NUY8" s="109"/>
      <c r="NUZ8" s="109"/>
      <c r="NVE8" s="46"/>
      <c r="NVF8" s="109"/>
      <c r="NVG8" s="109"/>
      <c r="NVH8" s="109"/>
      <c r="NVM8" s="46"/>
      <c r="NVN8" s="109"/>
      <c r="NVO8" s="109"/>
      <c r="NVP8" s="109"/>
      <c r="NVU8" s="46"/>
      <c r="NVV8" s="109"/>
      <c r="NVW8" s="109"/>
      <c r="NVX8" s="109"/>
      <c r="NWC8" s="46"/>
      <c r="NWD8" s="109"/>
      <c r="NWE8" s="109"/>
      <c r="NWF8" s="109"/>
      <c r="NWK8" s="46"/>
      <c r="NWL8" s="109"/>
      <c r="NWM8" s="109"/>
      <c r="NWN8" s="109"/>
      <c r="NWS8" s="46"/>
      <c r="NWT8" s="109"/>
      <c r="NWU8" s="109"/>
      <c r="NWV8" s="109"/>
      <c r="NXA8" s="46"/>
      <c r="NXB8" s="109"/>
      <c r="NXC8" s="109"/>
      <c r="NXD8" s="109"/>
      <c r="NXI8" s="46"/>
      <c r="NXJ8" s="109"/>
      <c r="NXK8" s="109"/>
      <c r="NXL8" s="109"/>
      <c r="NXQ8" s="46"/>
      <c r="NXR8" s="109"/>
      <c r="NXS8" s="109"/>
      <c r="NXT8" s="109"/>
      <c r="NXY8" s="46"/>
      <c r="NXZ8" s="109"/>
      <c r="NYA8" s="109"/>
      <c r="NYB8" s="109"/>
      <c r="NYG8" s="46"/>
      <c r="NYH8" s="109"/>
      <c r="NYI8" s="109"/>
      <c r="NYJ8" s="109"/>
      <c r="NYO8" s="46"/>
      <c r="NYP8" s="109"/>
      <c r="NYQ8" s="109"/>
      <c r="NYR8" s="109"/>
      <c r="NYW8" s="46"/>
      <c r="NYX8" s="109"/>
      <c r="NYY8" s="109"/>
      <c r="NYZ8" s="109"/>
      <c r="NZE8" s="46"/>
      <c r="NZF8" s="109"/>
      <c r="NZG8" s="109"/>
      <c r="NZH8" s="109"/>
      <c r="NZM8" s="46"/>
      <c r="NZN8" s="109"/>
      <c r="NZO8" s="109"/>
      <c r="NZP8" s="109"/>
      <c r="NZU8" s="46"/>
      <c r="NZV8" s="109"/>
      <c r="NZW8" s="109"/>
      <c r="NZX8" s="109"/>
      <c r="OAC8" s="46"/>
      <c r="OAD8" s="109"/>
      <c r="OAE8" s="109"/>
      <c r="OAF8" s="109"/>
      <c r="OAK8" s="46"/>
      <c r="OAL8" s="109"/>
      <c r="OAM8" s="109"/>
      <c r="OAN8" s="109"/>
      <c r="OAS8" s="46"/>
      <c r="OAT8" s="109"/>
      <c r="OAU8" s="109"/>
      <c r="OAV8" s="109"/>
      <c r="OBA8" s="46"/>
      <c r="OBB8" s="109"/>
      <c r="OBC8" s="109"/>
      <c r="OBD8" s="109"/>
      <c r="OBI8" s="46"/>
      <c r="OBJ8" s="109"/>
      <c r="OBK8" s="109"/>
      <c r="OBL8" s="109"/>
      <c r="OBQ8" s="46"/>
      <c r="OBR8" s="109"/>
      <c r="OBS8" s="109"/>
      <c r="OBT8" s="109"/>
      <c r="OBY8" s="46"/>
      <c r="OBZ8" s="109"/>
      <c r="OCA8" s="109"/>
      <c r="OCB8" s="109"/>
      <c r="OCG8" s="46"/>
      <c r="OCH8" s="109"/>
      <c r="OCI8" s="109"/>
      <c r="OCJ8" s="109"/>
      <c r="OCO8" s="46"/>
      <c r="OCP8" s="109"/>
      <c r="OCQ8" s="109"/>
      <c r="OCR8" s="109"/>
      <c r="OCW8" s="46"/>
      <c r="OCX8" s="109"/>
      <c r="OCY8" s="109"/>
      <c r="OCZ8" s="109"/>
      <c r="ODE8" s="46"/>
      <c r="ODF8" s="109"/>
      <c r="ODG8" s="109"/>
      <c r="ODH8" s="109"/>
      <c r="ODM8" s="46"/>
      <c r="ODN8" s="109"/>
      <c r="ODO8" s="109"/>
      <c r="ODP8" s="109"/>
      <c r="ODU8" s="46"/>
      <c r="ODV8" s="109"/>
      <c r="ODW8" s="109"/>
      <c r="ODX8" s="109"/>
      <c r="OEC8" s="46"/>
      <c r="OED8" s="109"/>
      <c r="OEE8" s="109"/>
      <c r="OEF8" s="109"/>
      <c r="OEK8" s="46"/>
      <c r="OEL8" s="109"/>
      <c r="OEM8" s="109"/>
      <c r="OEN8" s="109"/>
      <c r="OES8" s="46"/>
      <c r="OET8" s="109"/>
      <c r="OEU8" s="109"/>
      <c r="OEV8" s="109"/>
      <c r="OFA8" s="46"/>
      <c r="OFB8" s="109"/>
      <c r="OFC8" s="109"/>
      <c r="OFD8" s="109"/>
      <c r="OFI8" s="46"/>
      <c r="OFJ8" s="109"/>
      <c r="OFK8" s="109"/>
      <c r="OFL8" s="109"/>
      <c r="OFQ8" s="46"/>
      <c r="OFR8" s="109"/>
      <c r="OFS8" s="109"/>
      <c r="OFT8" s="109"/>
      <c r="OFY8" s="46"/>
      <c r="OFZ8" s="109"/>
      <c r="OGA8" s="109"/>
      <c r="OGB8" s="109"/>
      <c r="OGG8" s="46"/>
      <c r="OGH8" s="109"/>
      <c r="OGI8" s="109"/>
      <c r="OGJ8" s="109"/>
      <c r="OGO8" s="46"/>
      <c r="OGP8" s="109"/>
      <c r="OGQ8" s="109"/>
      <c r="OGR8" s="109"/>
      <c r="OGW8" s="46"/>
      <c r="OGX8" s="109"/>
      <c r="OGY8" s="109"/>
      <c r="OGZ8" s="109"/>
      <c r="OHE8" s="46"/>
      <c r="OHF8" s="109"/>
      <c r="OHG8" s="109"/>
      <c r="OHH8" s="109"/>
      <c r="OHM8" s="46"/>
      <c r="OHN8" s="109"/>
      <c r="OHO8" s="109"/>
      <c r="OHP8" s="109"/>
      <c r="OHU8" s="46"/>
      <c r="OHV8" s="109"/>
      <c r="OHW8" s="109"/>
      <c r="OHX8" s="109"/>
      <c r="OIC8" s="46"/>
      <c r="OID8" s="109"/>
      <c r="OIE8" s="109"/>
      <c r="OIF8" s="109"/>
      <c r="OIK8" s="46"/>
      <c r="OIL8" s="109"/>
      <c r="OIM8" s="109"/>
      <c r="OIN8" s="109"/>
      <c r="OIS8" s="46"/>
      <c r="OIT8" s="109"/>
      <c r="OIU8" s="109"/>
      <c r="OIV8" s="109"/>
      <c r="OJA8" s="46"/>
      <c r="OJB8" s="109"/>
      <c r="OJC8" s="109"/>
      <c r="OJD8" s="109"/>
      <c r="OJI8" s="46"/>
      <c r="OJJ8" s="109"/>
      <c r="OJK8" s="109"/>
      <c r="OJL8" s="109"/>
      <c r="OJQ8" s="46"/>
      <c r="OJR8" s="109"/>
      <c r="OJS8" s="109"/>
      <c r="OJT8" s="109"/>
      <c r="OJY8" s="46"/>
      <c r="OJZ8" s="109"/>
      <c r="OKA8" s="109"/>
      <c r="OKB8" s="109"/>
      <c r="OKG8" s="46"/>
      <c r="OKH8" s="109"/>
      <c r="OKI8" s="109"/>
      <c r="OKJ8" s="109"/>
      <c r="OKO8" s="46"/>
      <c r="OKP8" s="109"/>
      <c r="OKQ8" s="109"/>
      <c r="OKR8" s="109"/>
      <c r="OKW8" s="46"/>
      <c r="OKX8" s="109"/>
      <c r="OKY8" s="109"/>
      <c r="OKZ8" s="109"/>
      <c r="OLE8" s="46"/>
      <c r="OLF8" s="109"/>
      <c r="OLG8" s="109"/>
      <c r="OLH8" s="109"/>
      <c r="OLM8" s="46"/>
      <c r="OLN8" s="109"/>
      <c r="OLO8" s="109"/>
      <c r="OLP8" s="109"/>
      <c r="OLU8" s="46"/>
      <c r="OLV8" s="109"/>
      <c r="OLW8" s="109"/>
      <c r="OLX8" s="109"/>
      <c r="OMC8" s="46"/>
      <c r="OMD8" s="109"/>
      <c r="OME8" s="109"/>
      <c r="OMF8" s="109"/>
      <c r="OMK8" s="46"/>
      <c r="OML8" s="109"/>
      <c r="OMM8" s="109"/>
      <c r="OMN8" s="109"/>
      <c r="OMS8" s="46"/>
      <c r="OMT8" s="109"/>
      <c r="OMU8" s="109"/>
      <c r="OMV8" s="109"/>
      <c r="ONA8" s="46"/>
      <c r="ONB8" s="109"/>
      <c r="ONC8" s="109"/>
      <c r="OND8" s="109"/>
      <c r="ONI8" s="46"/>
      <c r="ONJ8" s="109"/>
      <c r="ONK8" s="109"/>
      <c r="ONL8" s="109"/>
      <c r="ONQ8" s="46"/>
      <c r="ONR8" s="109"/>
      <c r="ONS8" s="109"/>
      <c r="ONT8" s="109"/>
      <c r="ONY8" s="46"/>
      <c r="ONZ8" s="109"/>
      <c r="OOA8" s="109"/>
      <c r="OOB8" s="109"/>
      <c r="OOG8" s="46"/>
      <c r="OOH8" s="109"/>
      <c r="OOI8" s="109"/>
      <c r="OOJ8" s="109"/>
      <c r="OOO8" s="46"/>
      <c r="OOP8" s="109"/>
      <c r="OOQ8" s="109"/>
      <c r="OOR8" s="109"/>
      <c r="OOW8" s="46"/>
      <c r="OOX8" s="109"/>
      <c r="OOY8" s="109"/>
      <c r="OOZ8" s="109"/>
      <c r="OPE8" s="46"/>
      <c r="OPF8" s="109"/>
      <c r="OPG8" s="109"/>
      <c r="OPH8" s="109"/>
      <c r="OPM8" s="46"/>
      <c r="OPN8" s="109"/>
      <c r="OPO8" s="109"/>
      <c r="OPP8" s="109"/>
      <c r="OPU8" s="46"/>
      <c r="OPV8" s="109"/>
      <c r="OPW8" s="109"/>
      <c r="OPX8" s="109"/>
      <c r="OQC8" s="46"/>
      <c r="OQD8" s="109"/>
      <c r="OQE8" s="109"/>
      <c r="OQF8" s="109"/>
      <c r="OQK8" s="46"/>
      <c r="OQL8" s="109"/>
      <c r="OQM8" s="109"/>
      <c r="OQN8" s="109"/>
      <c r="OQS8" s="46"/>
      <c r="OQT8" s="109"/>
      <c r="OQU8" s="109"/>
      <c r="OQV8" s="109"/>
      <c r="ORA8" s="46"/>
      <c r="ORB8" s="109"/>
      <c r="ORC8" s="109"/>
      <c r="ORD8" s="109"/>
      <c r="ORI8" s="46"/>
      <c r="ORJ8" s="109"/>
      <c r="ORK8" s="109"/>
      <c r="ORL8" s="109"/>
      <c r="ORQ8" s="46"/>
      <c r="ORR8" s="109"/>
      <c r="ORS8" s="109"/>
      <c r="ORT8" s="109"/>
      <c r="ORY8" s="46"/>
      <c r="ORZ8" s="109"/>
      <c r="OSA8" s="109"/>
      <c r="OSB8" s="109"/>
      <c r="OSG8" s="46"/>
      <c r="OSH8" s="109"/>
      <c r="OSI8" s="109"/>
      <c r="OSJ8" s="109"/>
      <c r="OSO8" s="46"/>
      <c r="OSP8" s="109"/>
      <c r="OSQ8" s="109"/>
      <c r="OSR8" s="109"/>
      <c r="OSW8" s="46"/>
      <c r="OSX8" s="109"/>
      <c r="OSY8" s="109"/>
      <c r="OSZ8" s="109"/>
      <c r="OTE8" s="46"/>
      <c r="OTF8" s="109"/>
      <c r="OTG8" s="109"/>
      <c r="OTH8" s="109"/>
      <c r="OTM8" s="46"/>
      <c r="OTN8" s="109"/>
      <c r="OTO8" s="109"/>
      <c r="OTP8" s="109"/>
      <c r="OTU8" s="46"/>
      <c r="OTV8" s="109"/>
      <c r="OTW8" s="109"/>
      <c r="OTX8" s="109"/>
      <c r="OUC8" s="46"/>
      <c r="OUD8" s="109"/>
      <c r="OUE8" s="109"/>
      <c r="OUF8" s="109"/>
      <c r="OUK8" s="46"/>
      <c r="OUL8" s="109"/>
      <c r="OUM8" s="109"/>
      <c r="OUN8" s="109"/>
      <c r="OUS8" s="46"/>
      <c r="OUT8" s="109"/>
      <c r="OUU8" s="109"/>
      <c r="OUV8" s="109"/>
      <c r="OVA8" s="46"/>
      <c r="OVB8" s="109"/>
      <c r="OVC8" s="109"/>
      <c r="OVD8" s="109"/>
      <c r="OVI8" s="46"/>
      <c r="OVJ8" s="109"/>
      <c r="OVK8" s="109"/>
      <c r="OVL8" s="109"/>
      <c r="OVQ8" s="46"/>
      <c r="OVR8" s="109"/>
      <c r="OVS8" s="109"/>
      <c r="OVT8" s="109"/>
      <c r="OVY8" s="46"/>
      <c r="OVZ8" s="109"/>
      <c r="OWA8" s="109"/>
      <c r="OWB8" s="109"/>
      <c r="OWG8" s="46"/>
      <c r="OWH8" s="109"/>
      <c r="OWI8" s="109"/>
      <c r="OWJ8" s="109"/>
      <c r="OWO8" s="46"/>
      <c r="OWP8" s="109"/>
      <c r="OWQ8" s="109"/>
      <c r="OWR8" s="109"/>
      <c r="OWW8" s="46"/>
      <c r="OWX8" s="109"/>
      <c r="OWY8" s="109"/>
      <c r="OWZ8" s="109"/>
      <c r="OXE8" s="46"/>
      <c r="OXF8" s="109"/>
      <c r="OXG8" s="109"/>
      <c r="OXH8" s="109"/>
      <c r="OXM8" s="46"/>
      <c r="OXN8" s="109"/>
      <c r="OXO8" s="109"/>
      <c r="OXP8" s="109"/>
      <c r="OXU8" s="46"/>
      <c r="OXV8" s="109"/>
      <c r="OXW8" s="109"/>
      <c r="OXX8" s="109"/>
      <c r="OYC8" s="46"/>
      <c r="OYD8" s="109"/>
      <c r="OYE8" s="109"/>
      <c r="OYF8" s="109"/>
      <c r="OYK8" s="46"/>
      <c r="OYL8" s="109"/>
      <c r="OYM8" s="109"/>
      <c r="OYN8" s="109"/>
      <c r="OYS8" s="46"/>
      <c r="OYT8" s="109"/>
      <c r="OYU8" s="109"/>
      <c r="OYV8" s="109"/>
      <c r="OZA8" s="46"/>
      <c r="OZB8" s="109"/>
      <c r="OZC8" s="109"/>
      <c r="OZD8" s="109"/>
      <c r="OZI8" s="46"/>
      <c r="OZJ8" s="109"/>
      <c r="OZK8" s="109"/>
      <c r="OZL8" s="109"/>
      <c r="OZQ8" s="46"/>
      <c r="OZR8" s="109"/>
      <c r="OZS8" s="109"/>
      <c r="OZT8" s="109"/>
      <c r="OZY8" s="46"/>
      <c r="OZZ8" s="109"/>
      <c r="PAA8" s="109"/>
      <c r="PAB8" s="109"/>
      <c r="PAG8" s="46"/>
      <c r="PAH8" s="109"/>
      <c r="PAI8" s="109"/>
      <c r="PAJ8" s="109"/>
      <c r="PAO8" s="46"/>
      <c r="PAP8" s="109"/>
      <c r="PAQ8" s="109"/>
      <c r="PAR8" s="109"/>
      <c r="PAW8" s="46"/>
      <c r="PAX8" s="109"/>
      <c r="PAY8" s="109"/>
      <c r="PAZ8" s="109"/>
      <c r="PBE8" s="46"/>
      <c r="PBF8" s="109"/>
      <c r="PBG8" s="109"/>
      <c r="PBH8" s="109"/>
      <c r="PBM8" s="46"/>
      <c r="PBN8" s="109"/>
      <c r="PBO8" s="109"/>
      <c r="PBP8" s="109"/>
      <c r="PBU8" s="46"/>
      <c r="PBV8" s="109"/>
      <c r="PBW8" s="109"/>
      <c r="PBX8" s="109"/>
      <c r="PCC8" s="46"/>
      <c r="PCD8" s="109"/>
      <c r="PCE8" s="109"/>
      <c r="PCF8" s="109"/>
      <c r="PCK8" s="46"/>
      <c r="PCL8" s="109"/>
      <c r="PCM8" s="109"/>
      <c r="PCN8" s="109"/>
      <c r="PCS8" s="46"/>
      <c r="PCT8" s="109"/>
      <c r="PCU8" s="109"/>
      <c r="PCV8" s="109"/>
      <c r="PDA8" s="46"/>
      <c r="PDB8" s="109"/>
      <c r="PDC8" s="109"/>
      <c r="PDD8" s="109"/>
      <c r="PDI8" s="46"/>
      <c r="PDJ8" s="109"/>
      <c r="PDK8" s="109"/>
      <c r="PDL8" s="109"/>
      <c r="PDQ8" s="46"/>
      <c r="PDR8" s="109"/>
      <c r="PDS8" s="109"/>
      <c r="PDT8" s="109"/>
      <c r="PDY8" s="46"/>
      <c r="PDZ8" s="109"/>
      <c r="PEA8" s="109"/>
      <c r="PEB8" s="109"/>
      <c r="PEG8" s="46"/>
      <c r="PEH8" s="109"/>
      <c r="PEI8" s="109"/>
      <c r="PEJ8" s="109"/>
      <c r="PEO8" s="46"/>
      <c r="PEP8" s="109"/>
      <c r="PEQ8" s="109"/>
      <c r="PER8" s="109"/>
      <c r="PEW8" s="46"/>
      <c r="PEX8" s="109"/>
      <c r="PEY8" s="109"/>
      <c r="PEZ8" s="109"/>
      <c r="PFE8" s="46"/>
      <c r="PFF8" s="109"/>
      <c r="PFG8" s="109"/>
      <c r="PFH8" s="109"/>
      <c r="PFM8" s="46"/>
      <c r="PFN8" s="109"/>
      <c r="PFO8" s="109"/>
      <c r="PFP8" s="109"/>
      <c r="PFU8" s="46"/>
      <c r="PFV8" s="109"/>
      <c r="PFW8" s="109"/>
      <c r="PFX8" s="109"/>
      <c r="PGC8" s="46"/>
      <c r="PGD8" s="109"/>
      <c r="PGE8" s="109"/>
      <c r="PGF8" s="109"/>
      <c r="PGK8" s="46"/>
      <c r="PGL8" s="109"/>
      <c r="PGM8" s="109"/>
      <c r="PGN8" s="109"/>
      <c r="PGS8" s="46"/>
      <c r="PGT8" s="109"/>
      <c r="PGU8" s="109"/>
      <c r="PGV8" s="109"/>
      <c r="PHA8" s="46"/>
      <c r="PHB8" s="109"/>
      <c r="PHC8" s="109"/>
      <c r="PHD8" s="109"/>
      <c r="PHI8" s="46"/>
      <c r="PHJ8" s="109"/>
      <c r="PHK8" s="109"/>
      <c r="PHL8" s="109"/>
      <c r="PHQ8" s="46"/>
      <c r="PHR8" s="109"/>
      <c r="PHS8" s="109"/>
      <c r="PHT8" s="109"/>
      <c r="PHY8" s="46"/>
      <c r="PHZ8" s="109"/>
      <c r="PIA8" s="109"/>
      <c r="PIB8" s="109"/>
      <c r="PIG8" s="46"/>
      <c r="PIH8" s="109"/>
      <c r="PII8" s="109"/>
      <c r="PIJ8" s="109"/>
      <c r="PIO8" s="46"/>
      <c r="PIP8" s="109"/>
      <c r="PIQ8" s="109"/>
      <c r="PIR8" s="109"/>
      <c r="PIW8" s="46"/>
      <c r="PIX8" s="109"/>
      <c r="PIY8" s="109"/>
      <c r="PIZ8" s="109"/>
      <c r="PJE8" s="46"/>
      <c r="PJF8" s="109"/>
      <c r="PJG8" s="109"/>
      <c r="PJH8" s="109"/>
      <c r="PJM8" s="46"/>
      <c r="PJN8" s="109"/>
      <c r="PJO8" s="109"/>
      <c r="PJP8" s="109"/>
      <c r="PJU8" s="46"/>
      <c r="PJV8" s="109"/>
      <c r="PJW8" s="109"/>
      <c r="PJX8" s="109"/>
      <c r="PKC8" s="46"/>
      <c r="PKD8" s="109"/>
      <c r="PKE8" s="109"/>
      <c r="PKF8" s="109"/>
      <c r="PKK8" s="46"/>
      <c r="PKL8" s="109"/>
      <c r="PKM8" s="109"/>
      <c r="PKN8" s="109"/>
      <c r="PKS8" s="46"/>
      <c r="PKT8" s="109"/>
      <c r="PKU8" s="109"/>
      <c r="PKV8" s="109"/>
      <c r="PLA8" s="46"/>
      <c r="PLB8" s="109"/>
      <c r="PLC8" s="109"/>
      <c r="PLD8" s="109"/>
      <c r="PLI8" s="46"/>
      <c r="PLJ8" s="109"/>
      <c r="PLK8" s="109"/>
      <c r="PLL8" s="109"/>
      <c r="PLQ8" s="46"/>
      <c r="PLR8" s="109"/>
      <c r="PLS8" s="109"/>
      <c r="PLT8" s="109"/>
      <c r="PLY8" s="46"/>
      <c r="PLZ8" s="109"/>
      <c r="PMA8" s="109"/>
      <c r="PMB8" s="109"/>
      <c r="PMG8" s="46"/>
      <c r="PMH8" s="109"/>
      <c r="PMI8" s="109"/>
      <c r="PMJ8" s="109"/>
      <c r="PMO8" s="46"/>
      <c r="PMP8" s="109"/>
      <c r="PMQ8" s="109"/>
      <c r="PMR8" s="109"/>
      <c r="PMW8" s="46"/>
      <c r="PMX8" s="109"/>
      <c r="PMY8" s="109"/>
      <c r="PMZ8" s="109"/>
      <c r="PNE8" s="46"/>
      <c r="PNF8" s="109"/>
      <c r="PNG8" s="109"/>
      <c r="PNH8" s="109"/>
      <c r="PNM8" s="46"/>
      <c r="PNN8" s="109"/>
      <c r="PNO8" s="109"/>
      <c r="PNP8" s="109"/>
      <c r="PNU8" s="46"/>
      <c r="PNV8" s="109"/>
      <c r="PNW8" s="109"/>
      <c r="PNX8" s="109"/>
      <c r="POC8" s="46"/>
      <c r="POD8" s="109"/>
      <c r="POE8" s="109"/>
      <c r="POF8" s="109"/>
      <c r="POK8" s="46"/>
      <c r="POL8" s="109"/>
      <c r="POM8" s="109"/>
      <c r="PON8" s="109"/>
      <c r="POS8" s="46"/>
      <c r="POT8" s="109"/>
      <c r="POU8" s="109"/>
      <c r="POV8" s="109"/>
      <c r="PPA8" s="46"/>
      <c r="PPB8" s="109"/>
      <c r="PPC8" s="109"/>
      <c r="PPD8" s="109"/>
      <c r="PPI8" s="46"/>
      <c r="PPJ8" s="109"/>
      <c r="PPK8" s="109"/>
      <c r="PPL8" s="109"/>
      <c r="PPQ8" s="46"/>
      <c r="PPR8" s="109"/>
      <c r="PPS8" s="109"/>
      <c r="PPT8" s="109"/>
      <c r="PPY8" s="46"/>
      <c r="PPZ8" s="109"/>
      <c r="PQA8" s="109"/>
      <c r="PQB8" s="109"/>
      <c r="PQG8" s="46"/>
      <c r="PQH8" s="109"/>
      <c r="PQI8" s="109"/>
      <c r="PQJ8" s="109"/>
      <c r="PQO8" s="46"/>
      <c r="PQP8" s="109"/>
      <c r="PQQ8" s="109"/>
      <c r="PQR8" s="109"/>
      <c r="PQW8" s="46"/>
      <c r="PQX8" s="109"/>
      <c r="PQY8" s="109"/>
      <c r="PQZ8" s="109"/>
      <c r="PRE8" s="46"/>
      <c r="PRF8" s="109"/>
      <c r="PRG8" s="109"/>
      <c r="PRH8" s="109"/>
      <c r="PRM8" s="46"/>
      <c r="PRN8" s="109"/>
      <c r="PRO8" s="109"/>
      <c r="PRP8" s="109"/>
      <c r="PRU8" s="46"/>
      <c r="PRV8" s="109"/>
      <c r="PRW8" s="109"/>
      <c r="PRX8" s="109"/>
      <c r="PSC8" s="46"/>
      <c r="PSD8" s="109"/>
      <c r="PSE8" s="109"/>
      <c r="PSF8" s="109"/>
      <c r="PSK8" s="46"/>
      <c r="PSL8" s="109"/>
      <c r="PSM8" s="109"/>
      <c r="PSN8" s="109"/>
      <c r="PSS8" s="46"/>
      <c r="PST8" s="109"/>
      <c r="PSU8" s="109"/>
      <c r="PSV8" s="109"/>
      <c r="PTA8" s="46"/>
      <c r="PTB8" s="109"/>
      <c r="PTC8" s="109"/>
      <c r="PTD8" s="109"/>
      <c r="PTI8" s="46"/>
      <c r="PTJ8" s="109"/>
      <c r="PTK8" s="109"/>
      <c r="PTL8" s="109"/>
      <c r="PTQ8" s="46"/>
      <c r="PTR8" s="109"/>
      <c r="PTS8" s="109"/>
      <c r="PTT8" s="109"/>
      <c r="PTY8" s="46"/>
      <c r="PTZ8" s="109"/>
      <c r="PUA8" s="109"/>
      <c r="PUB8" s="109"/>
      <c r="PUG8" s="46"/>
      <c r="PUH8" s="109"/>
      <c r="PUI8" s="109"/>
      <c r="PUJ8" s="109"/>
      <c r="PUO8" s="46"/>
      <c r="PUP8" s="109"/>
      <c r="PUQ8" s="109"/>
      <c r="PUR8" s="109"/>
      <c r="PUW8" s="46"/>
      <c r="PUX8" s="109"/>
      <c r="PUY8" s="109"/>
      <c r="PUZ8" s="109"/>
      <c r="PVE8" s="46"/>
      <c r="PVF8" s="109"/>
      <c r="PVG8" s="109"/>
      <c r="PVH8" s="109"/>
      <c r="PVM8" s="46"/>
      <c r="PVN8" s="109"/>
      <c r="PVO8" s="109"/>
      <c r="PVP8" s="109"/>
      <c r="PVU8" s="46"/>
      <c r="PVV8" s="109"/>
      <c r="PVW8" s="109"/>
      <c r="PVX8" s="109"/>
      <c r="PWC8" s="46"/>
      <c r="PWD8" s="109"/>
      <c r="PWE8" s="109"/>
      <c r="PWF8" s="109"/>
      <c r="PWK8" s="46"/>
      <c r="PWL8" s="109"/>
      <c r="PWM8" s="109"/>
      <c r="PWN8" s="109"/>
      <c r="PWS8" s="46"/>
      <c r="PWT8" s="109"/>
      <c r="PWU8" s="109"/>
      <c r="PWV8" s="109"/>
      <c r="PXA8" s="46"/>
      <c r="PXB8" s="109"/>
      <c r="PXC8" s="109"/>
      <c r="PXD8" s="109"/>
      <c r="PXI8" s="46"/>
      <c r="PXJ8" s="109"/>
      <c r="PXK8" s="109"/>
      <c r="PXL8" s="109"/>
      <c r="PXQ8" s="46"/>
      <c r="PXR8" s="109"/>
      <c r="PXS8" s="109"/>
      <c r="PXT8" s="109"/>
      <c r="PXY8" s="46"/>
      <c r="PXZ8" s="109"/>
      <c r="PYA8" s="109"/>
      <c r="PYB8" s="109"/>
      <c r="PYG8" s="46"/>
      <c r="PYH8" s="109"/>
      <c r="PYI8" s="109"/>
      <c r="PYJ8" s="109"/>
      <c r="PYO8" s="46"/>
      <c r="PYP8" s="109"/>
      <c r="PYQ8" s="109"/>
      <c r="PYR8" s="109"/>
      <c r="PYW8" s="46"/>
      <c r="PYX8" s="109"/>
      <c r="PYY8" s="109"/>
      <c r="PYZ8" s="109"/>
      <c r="PZE8" s="46"/>
      <c r="PZF8" s="109"/>
      <c r="PZG8" s="109"/>
      <c r="PZH8" s="109"/>
      <c r="PZM8" s="46"/>
      <c r="PZN8" s="109"/>
      <c r="PZO8" s="109"/>
      <c r="PZP8" s="109"/>
      <c r="PZU8" s="46"/>
      <c r="PZV8" s="109"/>
      <c r="PZW8" s="109"/>
      <c r="PZX8" s="109"/>
      <c r="QAC8" s="46"/>
      <c r="QAD8" s="109"/>
      <c r="QAE8" s="109"/>
      <c r="QAF8" s="109"/>
      <c r="QAK8" s="46"/>
      <c r="QAL8" s="109"/>
      <c r="QAM8" s="109"/>
      <c r="QAN8" s="109"/>
      <c r="QAS8" s="46"/>
      <c r="QAT8" s="109"/>
      <c r="QAU8" s="109"/>
      <c r="QAV8" s="109"/>
      <c r="QBA8" s="46"/>
      <c r="QBB8" s="109"/>
      <c r="QBC8" s="109"/>
      <c r="QBD8" s="109"/>
      <c r="QBI8" s="46"/>
      <c r="QBJ8" s="109"/>
      <c r="QBK8" s="109"/>
      <c r="QBL8" s="109"/>
      <c r="QBQ8" s="46"/>
      <c r="QBR8" s="109"/>
      <c r="QBS8" s="109"/>
      <c r="QBT8" s="109"/>
      <c r="QBY8" s="46"/>
      <c r="QBZ8" s="109"/>
      <c r="QCA8" s="109"/>
      <c r="QCB8" s="109"/>
      <c r="QCG8" s="46"/>
      <c r="QCH8" s="109"/>
      <c r="QCI8" s="109"/>
      <c r="QCJ8" s="109"/>
      <c r="QCO8" s="46"/>
      <c r="QCP8" s="109"/>
      <c r="QCQ8" s="109"/>
      <c r="QCR8" s="109"/>
      <c r="QCW8" s="46"/>
      <c r="QCX8" s="109"/>
      <c r="QCY8" s="109"/>
      <c r="QCZ8" s="109"/>
      <c r="QDE8" s="46"/>
      <c r="QDF8" s="109"/>
      <c r="QDG8" s="109"/>
      <c r="QDH8" s="109"/>
      <c r="QDM8" s="46"/>
      <c r="QDN8" s="109"/>
      <c r="QDO8" s="109"/>
      <c r="QDP8" s="109"/>
      <c r="QDU8" s="46"/>
      <c r="QDV8" s="109"/>
      <c r="QDW8" s="109"/>
      <c r="QDX8" s="109"/>
      <c r="QEC8" s="46"/>
      <c r="QED8" s="109"/>
      <c r="QEE8" s="109"/>
      <c r="QEF8" s="109"/>
      <c r="QEK8" s="46"/>
      <c r="QEL8" s="109"/>
      <c r="QEM8" s="109"/>
      <c r="QEN8" s="109"/>
      <c r="QES8" s="46"/>
      <c r="QET8" s="109"/>
      <c r="QEU8" s="109"/>
      <c r="QEV8" s="109"/>
      <c r="QFA8" s="46"/>
      <c r="QFB8" s="109"/>
      <c r="QFC8" s="109"/>
      <c r="QFD8" s="109"/>
      <c r="QFI8" s="46"/>
      <c r="QFJ8" s="109"/>
      <c r="QFK8" s="109"/>
      <c r="QFL8" s="109"/>
      <c r="QFQ8" s="46"/>
      <c r="QFR8" s="109"/>
      <c r="QFS8" s="109"/>
      <c r="QFT8" s="109"/>
      <c r="QFY8" s="46"/>
      <c r="QFZ8" s="109"/>
      <c r="QGA8" s="109"/>
      <c r="QGB8" s="109"/>
      <c r="QGG8" s="46"/>
      <c r="QGH8" s="109"/>
      <c r="QGI8" s="109"/>
      <c r="QGJ8" s="109"/>
      <c r="QGO8" s="46"/>
      <c r="QGP8" s="109"/>
      <c r="QGQ8" s="109"/>
      <c r="QGR8" s="109"/>
      <c r="QGW8" s="46"/>
      <c r="QGX8" s="109"/>
      <c r="QGY8" s="109"/>
      <c r="QGZ8" s="109"/>
      <c r="QHE8" s="46"/>
      <c r="QHF8" s="109"/>
      <c r="QHG8" s="109"/>
      <c r="QHH8" s="109"/>
      <c r="QHM8" s="46"/>
      <c r="QHN8" s="109"/>
      <c r="QHO8" s="109"/>
      <c r="QHP8" s="109"/>
      <c r="QHU8" s="46"/>
      <c r="QHV8" s="109"/>
      <c r="QHW8" s="109"/>
      <c r="QHX8" s="109"/>
      <c r="QIC8" s="46"/>
      <c r="QID8" s="109"/>
      <c r="QIE8" s="109"/>
      <c r="QIF8" s="109"/>
      <c r="QIK8" s="46"/>
      <c r="QIL8" s="109"/>
      <c r="QIM8" s="109"/>
      <c r="QIN8" s="109"/>
      <c r="QIS8" s="46"/>
      <c r="QIT8" s="109"/>
      <c r="QIU8" s="109"/>
      <c r="QIV8" s="109"/>
      <c r="QJA8" s="46"/>
      <c r="QJB8" s="109"/>
      <c r="QJC8" s="109"/>
      <c r="QJD8" s="109"/>
      <c r="QJI8" s="46"/>
      <c r="QJJ8" s="109"/>
      <c r="QJK8" s="109"/>
      <c r="QJL8" s="109"/>
      <c r="QJQ8" s="46"/>
      <c r="QJR8" s="109"/>
      <c r="QJS8" s="109"/>
      <c r="QJT8" s="109"/>
      <c r="QJY8" s="46"/>
      <c r="QJZ8" s="109"/>
      <c r="QKA8" s="109"/>
      <c r="QKB8" s="109"/>
      <c r="QKG8" s="46"/>
      <c r="QKH8" s="109"/>
      <c r="QKI8" s="109"/>
      <c r="QKJ8" s="109"/>
      <c r="QKO8" s="46"/>
      <c r="QKP8" s="109"/>
      <c r="QKQ8" s="109"/>
      <c r="QKR8" s="109"/>
      <c r="QKW8" s="46"/>
      <c r="QKX8" s="109"/>
      <c r="QKY8" s="109"/>
      <c r="QKZ8" s="109"/>
      <c r="QLE8" s="46"/>
      <c r="QLF8" s="109"/>
      <c r="QLG8" s="109"/>
      <c r="QLH8" s="109"/>
      <c r="QLM8" s="46"/>
      <c r="QLN8" s="109"/>
      <c r="QLO8" s="109"/>
      <c r="QLP8" s="109"/>
      <c r="QLU8" s="46"/>
      <c r="QLV8" s="109"/>
      <c r="QLW8" s="109"/>
      <c r="QLX8" s="109"/>
      <c r="QMC8" s="46"/>
      <c r="QMD8" s="109"/>
      <c r="QME8" s="109"/>
      <c r="QMF8" s="109"/>
      <c r="QMK8" s="46"/>
      <c r="QML8" s="109"/>
      <c r="QMM8" s="109"/>
      <c r="QMN8" s="109"/>
      <c r="QMS8" s="46"/>
      <c r="QMT8" s="109"/>
      <c r="QMU8" s="109"/>
      <c r="QMV8" s="109"/>
      <c r="QNA8" s="46"/>
      <c r="QNB8" s="109"/>
      <c r="QNC8" s="109"/>
      <c r="QND8" s="109"/>
      <c r="QNI8" s="46"/>
      <c r="QNJ8" s="109"/>
      <c r="QNK8" s="109"/>
      <c r="QNL8" s="109"/>
      <c r="QNQ8" s="46"/>
      <c r="QNR8" s="109"/>
      <c r="QNS8" s="109"/>
      <c r="QNT8" s="109"/>
      <c r="QNY8" s="46"/>
      <c r="QNZ8" s="109"/>
      <c r="QOA8" s="109"/>
      <c r="QOB8" s="109"/>
      <c r="QOG8" s="46"/>
      <c r="QOH8" s="109"/>
      <c r="QOI8" s="109"/>
      <c r="QOJ8" s="109"/>
      <c r="QOO8" s="46"/>
      <c r="QOP8" s="109"/>
      <c r="QOQ8" s="109"/>
      <c r="QOR8" s="109"/>
      <c r="QOW8" s="46"/>
      <c r="QOX8" s="109"/>
      <c r="QOY8" s="109"/>
      <c r="QOZ8" s="109"/>
      <c r="QPE8" s="46"/>
      <c r="QPF8" s="109"/>
      <c r="QPG8" s="109"/>
      <c r="QPH8" s="109"/>
      <c r="QPM8" s="46"/>
      <c r="QPN8" s="109"/>
      <c r="QPO8" s="109"/>
      <c r="QPP8" s="109"/>
      <c r="QPU8" s="46"/>
      <c r="QPV8" s="109"/>
      <c r="QPW8" s="109"/>
      <c r="QPX8" s="109"/>
      <c r="QQC8" s="46"/>
      <c r="QQD8" s="109"/>
      <c r="QQE8" s="109"/>
      <c r="QQF8" s="109"/>
      <c r="QQK8" s="46"/>
      <c r="QQL8" s="109"/>
      <c r="QQM8" s="109"/>
      <c r="QQN8" s="109"/>
      <c r="QQS8" s="46"/>
      <c r="QQT8" s="109"/>
      <c r="QQU8" s="109"/>
      <c r="QQV8" s="109"/>
      <c r="QRA8" s="46"/>
      <c r="QRB8" s="109"/>
      <c r="QRC8" s="109"/>
      <c r="QRD8" s="109"/>
      <c r="QRI8" s="46"/>
      <c r="QRJ8" s="109"/>
      <c r="QRK8" s="109"/>
      <c r="QRL8" s="109"/>
      <c r="QRQ8" s="46"/>
      <c r="QRR8" s="109"/>
      <c r="QRS8" s="109"/>
      <c r="QRT8" s="109"/>
      <c r="QRY8" s="46"/>
      <c r="QRZ8" s="109"/>
      <c r="QSA8" s="109"/>
      <c r="QSB8" s="109"/>
      <c r="QSG8" s="46"/>
      <c r="QSH8" s="109"/>
      <c r="QSI8" s="109"/>
      <c r="QSJ8" s="109"/>
      <c r="QSO8" s="46"/>
      <c r="QSP8" s="109"/>
      <c r="QSQ8" s="109"/>
      <c r="QSR8" s="109"/>
      <c r="QSW8" s="46"/>
      <c r="QSX8" s="109"/>
      <c r="QSY8" s="109"/>
      <c r="QSZ8" s="109"/>
      <c r="QTE8" s="46"/>
      <c r="QTF8" s="109"/>
      <c r="QTG8" s="109"/>
      <c r="QTH8" s="109"/>
      <c r="QTM8" s="46"/>
      <c r="QTN8" s="109"/>
      <c r="QTO8" s="109"/>
      <c r="QTP8" s="109"/>
      <c r="QTU8" s="46"/>
      <c r="QTV8" s="109"/>
      <c r="QTW8" s="109"/>
      <c r="QTX8" s="109"/>
      <c r="QUC8" s="46"/>
      <c r="QUD8" s="109"/>
      <c r="QUE8" s="109"/>
      <c r="QUF8" s="109"/>
      <c r="QUK8" s="46"/>
      <c r="QUL8" s="109"/>
      <c r="QUM8" s="109"/>
      <c r="QUN8" s="109"/>
      <c r="QUS8" s="46"/>
      <c r="QUT8" s="109"/>
      <c r="QUU8" s="109"/>
      <c r="QUV8" s="109"/>
      <c r="QVA8" s="46"/>
      <c r="QVB8" s="109"/>
      <c r="QVC8" s="109"/>
      <c r="QVD8" s="109"/>
      <c r="QVI8" s="46"/>
      <c r="QVJ8" s="109"/>
      <c r="QVK8" s="109"/>
      <c r="QVL8" s="109"/>
      <c r="QVQ8" s="46"/>
      <c r="QVR8" s="109"/>
      <c r="QVS8" s="109"/>
      <c r="QVT8" s="109"/>
      <c r="QVY8" s="46"/>
      <c r="QVZ8" s="109"/>
      <c r="QWA8" s="109"/>
      <c r="QWB8" s="109"/>
      <c r="QWG8" s="46"/>
      <c r="QWH8" s="109"/>
      <c r="QWI8" s="109"/>
      <c r="QWJ8" s="109"/>
      <c r="QWO8" s="46"/>
      <c r="QWP8" s="109"/>
      <c r="QWQ8" s="109"/>
      <c r="QWR8" s="109"/>
      <c r="QWW8" s="46"/>
      <c r="QWX8" s="109"/>
      <c r="QWY8" s="109"/>
      <c r="QWZ8" s="109"/>
      <c r="QXE8" s="46"/>
      <c r="QXF8" s="109"/>
      <c r="QXG8" s="109"/>
      <c r="QXH8" s="109"/>
      <c r="QXM8" s="46"/>
      <c r="QXN8" s="109"/>
      <c r="QXO8" s="109"/>
      <c r="QXP8" s="109"/>
      <c r="QXU8" s="46"/>
      <c r="QXV8" s="109"/>
      <c r="QXW8" s="109"/>
      <c r="QXX8" s="109"/>
      <c r="QYC8" s="46"/>
      <c r="QYD8" s="109"/>
      <c r="QYE8" s="109"/>
      <c r="QYF8" s="109"/>
      <c r="QYK8" s="46"/>
      <c r="QYL8" s="109"/>
      <c r="QYM8" s="109"/>
      <c r="QYN8" s="109"/>
      <c r="QYS8" s="46"/>
      <c r="QYT8" s="109"/>
      <c r="QYU8" s="109"/>
      <c r="QYV8" s="109"/>
      <c r="QZA8" s="46"/>
      <c r="QZB8" s="109"/>
      <c r="QZC8" s="109"/>
      <c r="QZD8" s="109"/>
      <c r="QZI8" s="46"/>
      <c r="QZJ8" s="109"/>
      <c r="QZK8" s="109"/>
      <c r="QZL8" s="109"/>
      <c r="QZQ8" s="46"/>
      <c r="QZR8" s="109"/>
      <c r="QZS8" s="109"/>
      <c r="QZT8" s="109"/>
      <c r="QZY8" s="46"/>
      <c r="QZZ8" s="109"/>
      <c r="RAA8" s="109"/>
      <c r="RAB8" s="109"/>
      <c r="RAG8" s="46"/>
      <c r="RAH8" s="109"/>
      <c r="RAI8" s="109"/>
      <c r="RAJ8" s="109"/>
      <c r="RAO8" s="46"/>
      <c r="RAP8" s="109"/>
      <c r="RAQ8" s="109"/>
      <c r="RAR8" s="109"/>
      <c r="RAW8" s="46"/>
      <c r="RAX8" s="109"/>
      <c r="RAY8" s="109"/>
      <c r="RAZ8" s="109"/>
      <c r="RBE8" s="46"/>
      <c r="RBF8" s="109"/>
      <c r="RBG8" s="109"/>
      <c r="RBH8" s="109"/>
      <c r="RBM8" s="46"/>
      <c r="RBN8" s="109"/>
      <c r="RBO8" s="109"/>
      <c r="RBP8" s="109"/>
      <c r="RBU8" s="46"/>
      <c r="RBV8" s="109"/>
      <c r="RBW8" s="109"/>
      <c r="RBX8" s="109"/>
      <c r="RCC8" s="46"/>
      <c r="RCD8" s="109"/>
      <c r="RCE8" s="109"/>
      <c r="RCF8" s="109"/>
      <c r="RCK8" s="46"/>
      <c r="RCL8" s="109"/>
      <c r="RCM8" s="109"/>
      <c r="RCN8" s="109"/>
      <c r="RCS8" s="46"/>
      <c r="RCT8" s="109"/>
      <c r="RCU8" s="109"/>
      <c r="RCV8" s="109"/>
      <c r="RDA8" s="46"/>
      <c r="RDB8" s="109"/>
      <c r="RDC8" s="109"/>
      <c r="RDD8" s="109"/>
      <c r="RDI8" s="46"/>
      <c r="RDJ8" s="109"/>
      <c r="RDK8" s="109"/>
      <c r="RDL8" s="109"/>
      <c r="RDQ8" s="46"/>
      <c r="RDR8" s="109"/>
      <c r="RDS8" s="109"/>
      <c r="RDT8" s="109"/>
      <c r="RDY8" s="46"/>
      <c r="RDZ8" s="109"/>
      <c r="REA8" s="109"/>
      <c r="REB8" s="109"/>
      <c r="REG8" s="46"/>
      <c r="REH8" s="109"/>
      <c r="REI8" s="109"/>
      <c r="REJ8" s="109"/>
      <c r="REO8" s="46"/>
      <c r="REP8" s="109"/>
      <c r="REQ8" s="109"/>
      <c r="RER8" s="109"/>
      <c r="REW8" s="46"/>
      <c r="REX8" s="109"/>
      <c r="REY8" s="109"/>
      <c r="REZ8" s="109"/>
      <c r="RFE8" s="46"/>
      <c r="RFF8" s="109"/>
      <c r="RFG8" s="109"/>
      <c r="RFH8" s="109"/>
      <c r="RFM8" s="46"/>
      <c r="RFN8" s="109"/>
      <c r="RFO8" s="109"/>
      <c r="RFP8" s="109"/>
      <c r="RFU8" s="46"/>
      <c r="RFV8" s="109"/>
      <c r="RFW8" s="109"/>
      <c r="RFX8" s="109"/>
      <c r="RGC8" s="46"/>
      <c r="RGD8" s="109"/>
      <c r="RGE8" s="109"/>
      <c r="RGF8" s="109"/>
      <c r="RGK8" s="46"/>
      <c r="RGL8" s="109"/>
      <c r="RGM8" s="109"/>
      <c r="RGN8" s="109"/>
      <c r="RGS8" s="46"/>
      <c r="RGT8" s="109"/>
      <c r="RGU8" s="109"/>
      <c r="RGV8" s="109"/>
      <c r="RHA8" s="46"/>
      <c r="RHB8" s="109"/>
      <c r="RHC8" s="109"/>
      <c r="RHD8" s="109"/>
      <c r="RHI8" s="46"/>
      <c r="RHJ8" s="109"/>
      <c r="RHK8" s="109"/>
      <c r="RHL8" s="109"/>
      <c r="RHQ8" s="46"/>
      <c r="RHR8" s="109"/>
      <c r="RHS8" s="109"/>
      <c r="RHT8" s="109"/>
      <c r="RHY8" s="46"/>
      <c r="RHZ8" s="109"/>
      <c r="RIA8" s="109"/>
      <c r="RIB8" s="109"/>
      <c r="RIG8" s="46"/>
      <c r="RIH8" s="109"/>
      <c r="RII8" s="109"/>
      <c r="RIJ8" s="109"/>
      <c r="RIO8" s="46"/>
      <c r="RIP8" s="109"/>
      <c r="RIQ8" s="109"/>
      <c r="RIR8" s="109"/>
      <c r="RIW8" s="46"/>
      <c r="RIX8" s="109"/>
      <c r="RIY8" s="109"/>
      <c r="RIZ8" s="109"/>
      <c r="RJE8" s="46"/>
      <c r="RJF8" s="109"/>
      <c r="RJG8" s="109"/>
      <c r="RJH8" s="109"/>
      <c r="RJM8" s="46"/>
      <c r="RJN8" s="109"/>
      <c r="RJO8" s="109"/>
      <c r="RJP8" s="109"/>
      <c r="RJU8" s="46"/>
      <c r="RJV8" s="109"/>
      <c r="RJW8" s="109"/>
      <c r="RJX8" s="109"/>
      <c r="RKC8" s="46"/>
      <c r="RKD8" s="109"/>
      <c r="RKE8" s="109"/>
      <c r="RKF8" s="109"/>
      <c r="RKK8" s="46"/>
      <c r="RKL8" s="109"/>
      <c r="RKM8" s="109"/>
      <c r="RKN8" s="109"/>
      <c r="RKS8" s="46"/>
      <c r="RKT8" s="109"/>
      <c r="RKU8" s="109"/>
      <c r="RKV8" s="109"/>
      <c r="RLA8" s="46"/>
      <c r="RLB8" s="109"/>
      <c r="RLC8" s="109"/>
      <c r="RLD8" s="109"/>
      <c r="RLI8" s="46"/>
      <c r="RLJ8" s="109"/>
      <c r="RLK8" s="109"/>
      <c r="RLL8" s="109"/>
      <c r="RLQ8" s="46"/>
      <c r="RLR8" s="109"/>
      <c r="RLS8" s="109"/>
      <c r="RLT8" s="109"/>
      <c r="RLY8" s="46"/>
      <c r="RLZ8" s="109"/>
      <c r="RMA8" s="109"/>
      <c r="RMB8" s="109"/>
      <c r="RMG8" s="46"/>
      <c r="RMH8" s="109"/>
      <c r="RMI8" s="109"/>
      <c r="RMJ8" s="109"/>
      <c r="RMO8" s="46"/>
      <c r="RMP8" s="109"/>
      <c r="RMQ8" s="109"/>
      <c r="RMR8" s="109"/>
      <c r="RMW8" s="46"/>
      <c r="RMX8" s="109"/>
      <c r="RMY8" s="109"/>
      <c r="RMZ8" s="109"/>
      <c r="RNE8" s="46"/>
      <c r="RNF8" s="109"/>
      <c r="RNG8" s="109"/>
      <c r="RNH8" s="109"/>
      <c r="RNM8" s="46"/>
      <c r="RNN8" s="109"/>
      <c r="RNO8" s="109"/>
      <c r="RNP8" s="109"/>
      <c r="RNU8" s="46"/>
      <c r="RNV8" s="109"/>
      <c r="RNW8" s="109"/>
      <c r="RNX8" s="109"/>
      <c r="ROC8" s="46"/>
      <c r="ROD8" s="109"/>
      <c r="ROE8" s="109"/>
      <c r="ROF8" s="109"/>
      <c r="ROK8" s="46"/>
      <c r="ROL8" s="109"/>
      <c r="ROM8" s="109"/>
      <c r="RON8" s="109"/>
      <c r="ROS8" s="46"/>
      <c r="ROT8" s="109"/>
      <c r="ROU8" s="109"/>
      <c r="ROV8" s="109"/>
      <c r="RPA8" s="46"/>
      <c r="RPB8" s="109"/>
      <c r="RPC8" s="109"/>
      <c r="RPD8" s="109"/>
      <c r="RPI8" s="46"/>
      <c r="RPJ8" s="109"/>
      <c r="RPK8" s="109"/>
      <c r="RPL8" s="109"/>
      <c r="RPQ8" s="46"/>
      <c r="RPR8" s="109"/>
      <c r="RPS8" s="109"/>
      <c r="RPT8" s="109"/>
      <c r="RPY8" s="46"/>
      <c r="RPZ8" s="109"/>
      <c r="RQA8" s="109"/>
      <c r="RQB8" s="109"/>
      <c r="RQG8" s="46"/>
      <c r="RQH8" s="109"/>
      <c r="RQI8" s="109"/>
      <c r="RQJ8" s="109"/>
      <c r="RQO8" s="46"/>
      <c r="RQP8" s="109"/>
      <c r="RQQ8" s="109"/>
      <c r="RQR8" s="109"/>
      <c r="RQW8" s="46"/>
      <c r="RQX8" s="109"/>
      <c r="RQY8" s="109"/>
      <c r="RQZ8" s="109"/>
      <c r="RRE8" s="46"/>
      <c r="RRF8" s="109"/>
      <c r="RRG8" s="109"/>
      <c r="RRH8" s="109"/>
      <c r="RRM8" s="46"/>
      <c r="RRN8" s="109"/>
      <c r="RRO8" s="109"/>
      <c r="RRP8" s="109"/>
      <c r="RRU8" s="46"/>
      <c r="RRV8" s="109"/>
      <c r="RRW8" s="109"/>
      <c r="RRX8" s="109"/>
      <c r="RSC8" s="46"/>
      <c r="RSD8" s="109"/>
      <c r="RSE8" s="109"/>
      <c r="RSF8" s="109"/>
      <c r="RSK8" s="46"/>
      <c r="RSL8" s="109"/>
      <c r="RSM8" s="109"/>
      <c r="RSN8" s="109"/>
      <c r="RSS8" s="46"/>
      <c r="RST8" s="109"/>
      <c r="RSU8" s="109"/>
      <c r="RSV8" s="109"/>
      <c r="RTA8" s="46"/>
      <c r="RTB8" s="109"/>
      <c r="RTC8" s="109"/>
      <c r="RTD8" s="109"/>
      <c r="RTI8" s="46"/>
      <c r="RTJ8" s="109"/>
      <c r="RTK8" s="109"/>
      <c r="RTL8" s="109"/>
      <c r="RTQ8" s="46"/>
      <c r="RTR8" s="109"/>
      <c r="RTS8" s="109"/>
      <c r="RTT8" s="109"/>
      <c r="RTY8" s="46"/>
      <c r="RTZ8" s="109"/>
      <c r="RUA8" s="109"/>
      <c r="RUB8" s="109"/>
      <c r="RUG8" s="46"/>
      <c r="RUH8" s="109"/>
      <c r="RUI8" s="109"/>
      <c r="RUJ8" s="109"/>
      <c r="RUO8" s="46"/>
      <c r="RUP8" s="109"/>
      <c r="RUQ8" s="109"/>
      <c r="RUR8" s="109"/>
      <c r="RUW8" s="46"/>
      <c r="RUX8" s="109"/>
      <c r="RUY8" s="109"/>
      <c r="RUZ8" s="109"/>
      <c r="RVE8" s="46"/>
      <c r="RVF8" s="109"/>
      <c r="RVG8" s="109"/>
      <c r="RVH8" s="109"/>
      <c r="RVM8" s="46"/>
      <c r="RVN8" s="109"/>
      <c r="RVO8" s="109"/>
      <c r="RVP8" s="109"/>
      <c r="RVU8" s="46"/>
      <c r="RVV8" s="109"/>
      <c r="RVW8" s="109"/>
      <c r="RVX8" s="109"/>
      <c r="RWC8" s="46"/>
      <c r="RWD8" s="109"/>
      <c r="RWE8" s="109"/>
      <c r="RWF8" s="109"/>
      <c r="RWK8" s="46"/>
      <c r="RWL8" s="109"/>
      <c r="RWM8" s="109"/>
      <c r="RWN8" s="109"/>
      <c r="RWS8" s="46"/>
      <c r="RWT8" s="109"/>
      <c r="RWU8" s="109"/>
      <c r="RWV8" s="109"/>
      <c r="RXA8" s="46"/>
      <c r="RXB8" s="109"/>
      <c r="RXC8" s="109"/>
      <c r="RXD8" s="109"/>
      <c r="RXI8" s="46"/>
      <c r="RXJ8" s="109"/>
      <c r="RXK8" s="109"/>
      <c r="RXL8" s="109"/>
      <c r="RXQ8" s="46"/>
      <c r="RXR8" s="109"/>
      <c r="RXS8" s="109"/>
      <c r="RXT8" s="109"/>
      <c r="RXY8" s="46"/>
      <c r="RXZ8" s="109"/>
      <c r="RYA8" s="109"/>
      <c r="RYB8" s="109"/>
      <c r="RYG8" s="46"/>
      <c r="RYH8" s="109"/>
      <c r="RYI8" s="109"/>
      <c r="RYJ8" s="109"/>
      <c r="RYO8" s="46"/>
      <c r="RYP8" s="109"/>
      <c r="RYQ8" s="109"/>
      <c r="RYR8" s="109"/>
      <c r="RYW8" s="46"/>
      <c r="RYX8" s="109"/>
      <c r="RYY8" s="109"/>
      <c r="RYZ8" s="109"/>
      <c r="RZE8" s="46"/>
      <c r="RZF8" s="109"/>
      <c r="RZG8" s="109"/>
      <c r="RZH8" s="109"/>
      <c r="RZM8" s="46"/>
      <c r="RZN8" s="109"/>
      <c r="RZO8" s="109"/>
      <c r="RZP8" s="109"/>
      <c r="RZU8" s="46"/>
      <c r="RZV8" s="109"/>
      <c r="RZW8" s="109"/>
      <c r="RZX8" s="109"/>
      <c r="SAC8" s="46"/>
      <c r="SAD8" s="109"/>
      <c r="SAE8" s="109"/>
      <c r="SAF8" s="109"/>
      <c r="SAK8" s="46"/>
      <c r="SAL8" s="109"/>
      <c r="SAM8" s="109"/>
      <c r="SAN8" s="109"/>
      <c r="SAS8" s="46"/>
      <c r="SAT8" s="109"/>
      <c r="SAU8" s="109"/>
      <c r="SAV8" s="109"/>
      <c r="SBA8" s="46"/>
      <c r="SBB8" s="109"/>
      <c r="SBC8" s="109"/>
      <c r="SBD8" s="109"/>
      <c r="SBI8" s="46"/>
      <c r="SBJ8" s="109"/>
      <c r="SBK8" s="109"/>
      <c r="SBL8" s="109"/>
      <c r="SBQ8" s="46"/>
      <c r="SBR8" s="109"/>
      <c r="SBS8" s="109"/>
      <c r="SBT8" s="109"/>
      <c r="SBY8" s="46"/>
      <c r="SBZ8" s="109"/>
      <c r="SCA8" s="109"/>
      <c r="SCB8" s="109"/>
      <c r="SCG8" s="46"/>
      <c r="SCH8" s="109"/>
      <c r="SCI8" s="109"/>
      <c r="SCJ8" s="109"/>
      <c r="SCO8" s="46"/>
      <c r="SCP8" s="109"/>
      <c r="SCQ8" s="109"/>
      <c r="SCR8" s="109"/>
      <c r="SCW8" s="46"/>
      <c r="SCX8" s="109"/>
      <c r="SCY8" s="109"/>
      <c r="SCZ8" s="109"/>
      <c r="SDE8" s="46"/>
      <c r="SDF8" s="109"/>
      <c r="SDG8" s="109"/>
      <c r="SDH8" s="109"/>
      <c r="SDM8" s="46"/>
      <c r="SDN8" s="109"/>
      <c r="SDO8" s="109"/>
      <c r="SDP8" s="109"/>
      <c r="SDU8" s="46"/>
      <c r="SDV8" s="109"/>
      <c r="SDW8" s="109"/>
      <c r="SDX8" s="109"/>
      <c r="SEC8" s="46"/>
      <c r="SED8" s="109"/>
      <c r="SEE8" s="109"/>
      <c r="SEF8" s="109"/>
      <c r="SEK8" s="46"/>
      <c r="SEL8" s="109"/>
      <c r="SEM8" s="109"/>
      <c r="SEN8" s="109"/>
      <c r="SES8" s="46"/>
      <c r="SET8" s="109"/>
      <c r="SEU8" s="109"/>
      <c r="SEV8" s="109"/>
      <c r="SFA8" s="46"/>
      <c r="SFB8" s="109"/>
      <c r="SFC8" s="109"/>
      <c r="SFD8" s="109"/>
      <c r="SFI8" s="46"/>
      <c r="SFJ8" s="109"/>
      <c r="SFK8" s="109"/>
      <c r="SFL8" s="109"/>
      <c r="SFQ8" s="46"/>
      <c r="SFR8" s="109"/>
      <c r="SFS8" s="109"/>
      <c r="SFT8" s="109"/>
      <c r="SFY8" s="46"/>
      <c r="SFZ8" s="109"/>
      <c r="SGA8" s="109"/>
      <c r="SGB8" s="109"/>
      <c r="SGG8" s="46"/>
      <c r="SGH8" s="109"/>
      <c r="SGI8" s="109"/>
      <c r="SGJ8" s="109"/>
      <c r="SGO8" s="46"/>
      <c r="SGP8" s="109"/>
      <c r="SGQ8" s="109"/>
      <c r="SGR8" s="109"/>
      <c r="SGW8" s="46"/>
      <c r="SGX8" s="109"/>
      <c r="SGY8" s="109"/>
      <c r="SGZ8" s="109"/>
      <c r="SHE8" s="46"/>
      <c r="SHF8" s="109"/>
      <c r="SHG8" s="109"/>
      <c r="SHH8" s="109"/>
      <c r="SHM8" s="46"/>
      <c r="SHN8" s="109"/>
      <c r="SHO8" s="109"/>
      <c r="SHP8" s="109"/>
      <c r="SHU8" s="46"/>
      <c r="SHV8" s="109"/>
      <c r="SHW8" s="109"/>
      <c r="SHX8" s="109"/>
      <c r="SIC8" s="46"/>
      <c r="SID8" s="109"/>
      <c r="SIE8" s="109"/>
      <c r="SIF8" s="109"/>
      <c r="SIK8" s="46"/>
      <c r="SIL8" s="109"/>
      <c r="SIM8" s="109"/>
      <c r="SIN8" s="109"/>
      <c r="SIS8" s="46"/>
      <c r="SIT8" s="109"/>
      <c r="SIU8" s="109"/>
      <c r="SIV8" s="109"/>
      <c r="SJA8" s="46"/>
      <c r="SJB8" s="109"/>
      <c r="SJC8" s="109"/>
      <c r="SJD8" s="109"/>
      <c r="SJI8" s="46"/>
      <c r="SJJ8" s="109"/>
      <c r="SJK8" s="109"/>
      <c r="SJL8" s="109"/>
      <c r="SJQ8" s="46"/>
      <c r="SJR8" s="109"/>
      <c r="SJS8" s="109"/>
      <c r="SJT8" s="109"/>
      <c r="SJY8" s="46"/>
      <c r="SJZ8" s="109"/>
      <c r="SKA8" s="109"/>
      <c r="SKB8" s="109"/>
      <c r="SKG8" s="46"/>
      <c r="SKH8" s="109"/>
      <c r="SKI8" s="109"/>
      <c r="SKJ8" s="109"/>
      <c r="SKO8" s="46"/>
      <c r="SKP8" s="109"/>
      <c r="SKQ8" s="109"/>
      <c r="SKR8" s="109"/>
      <c r="SKW8" s="46"/>
      <c r="SKX8" s="109"/>
      <c r="SKY8" s="109"/>
      <c r="SKZ8" s="109"/>
      <c r="SLE8" s="46"/>
      <c r="SLF8" s="109"/>
      <c r="SLG8" s="109"/>
      <c r="SLH8" s="109"/>
      <c r="SLM8" s="46"/>
      <c r="SLN8" s="109"/>
      <c r="SLO8" s="109"/>
      <c r="SLP8" s="109"/>
      <c r="SLU8" s="46"/>
      <c r="SLV8" s="109"/>
      <c r="SLW8" s="109"/>
      <c r="SLX8" s="109"/>
      <c r="SMC8" s="46"/>
      <c r="SMD8" s="109"/>
      <c r="SME8" s="109"/>
      <c r="SMF8" s="109"/>
      <c r="SMK8" s="46"/>
      <c r="SML8" s="109"/>
      <c r="SMM8" s="109"/>
      <c r="SMN8" s="109"/>
      <c r="SMS8" s="46"/>
      <c r="SMT8" s="109"/>
      <c r="SMU8" s="109"/>
      <c r="SMV8" s="109"/>
      <c r="SNA8" s="46"/>
      <c r="SNB8" s="109"/>
      <c r="SNC8" s="109"/>
      <c r="SND8" s="109"/>
      <c r="SNI8" s="46"/>
      <c r="SNJ8" s="109"/>
      <c r="SNK8" s="109"/>
      <c r="SNL8" s="109"/>
      <c r="SNQ8" s="46"/>
      <c r="SNR8" s="109"/>
      <c r="SNS8" s="109"/>
      <c r="SNT8" s="109"/>
      <c r="SNY8" s="46"/>
      <c r="SNZ8" s="109"/>
      <c r="SOA8" s="109"/>
      <c r="SOB8" s="109"/>
      <c r="SOG8" s="46"/>
      <c r="SOH8" s="109"/>
      <c r="SOI8" s="109"/>
      <c r="SOJ8" s="109"/>
      <c r="SOO8" s="46"/>
      <c r="SOP8" s="109"/>
      <c r="SOQ8" s="109"/>
      <c r="SOR8" s="109"/>
      <c r="SOW8" s="46"/>
      <c r="SOX8" s="109"/>
      <c r="SOY8" s="109"/>
      <c r="SOZ8" s="109"/>
      <c r="SPE8" s="46"/>
      <c r="SPF8" s="109"/>
      <c r="SPG8" s="109"/>
      <c r="SPH8" s="109"/>
      <c r="SPM8" s="46"/>
      <c r="SPN8" s="109"/>
      <c r="SPO8" s="109"/>
      <c r="SPP8" s="109"/>
      <c r="SPU8" s="46"/>
      <c r="SPV8" s="109"/>
      <c r="SPW8" s="109"/>
      <c r="SPX8" s="109"/>
      <c r="SQC8" s="46"/>
      <c r="SQD8" s="109"/>
      <c r="SQE8" s="109"/>
      <c r="SQF8" s="109"/>
      <c r="SQK8" s="46"/>
      <c r="SQL8" s="109"/>
      <c r="SQM8" s="109"/>
      <c r="SQN8" s="109"/>
      <c r="SQS8" s="46"/>
      <c r="SQT8" s="109"/>
      <c r="SQU8" s="109"/>
      <c r="SQV8" s="109"/>
      <c r="SRA8" s="46"/>
      <c r="SRB8" s="109"/>
      <c r="SRC8" s="109"/>
      <c r="SRD8" s="109"/>
      <c r="SRI8" s="46"/>
      <c r="SRJ8" s="109"/>
      <c r="SRK8" s="109"/>
      <c r="SRL8" s="109"/>
      <c r="SRQ8" s="46"/>
      <c r="SRR8" s="109"/>
      <c r="SRS8" s="109"/>
      <c r="SRT8" s="109"/>
      <c r="SRY8" s="46"/>
      <c r="SRZ8" s="109"/>
      <c r="SSA8" s="109"/>
      <c r="SSB8" s="109"/>
      <c r="SSG8" s="46"/>
      <c r="SSH8" s="109"/>
      <c r="SSI8" s="109"/>
      <c r="SSJ8" s="109"/>
      <c r="SSO8" s="46"/>
      <c r="SSP8" s="109"/>
      <c r="SSQ8" s="109"/>
      <c r="SSR8" s="109"/>
      <c r="SSW8" s="46"/>
      <c r="SSX8" s="109"/>
      <c r="SSY8" s="109"/>
      <c r="SSZ8" s="109"/>
      <c r="STE8" s="46"/>
      <c r="STF8" s="109"/>
      <c r="STG8" s="109"/>
      <c r="STH8" s="109"/>
      <c r="STM8" s="46"/>
      <c r="STN8" s="109"/>
      <c r="STO8" s="109"/>
      <c r="STP8" s="109"/>
      <c r="STU8" s="46"/>
      <c r="STV8" s="109"/>
      <c r="STW8" s="109"/>
      <c r="STX8" s="109"/>
      <c r="SUC8" s="46"/>
      <c r="SUD8" s="109"/>
      <c r="SUE8" s="109"/>
      <c r="SUF8" s="109"/>
      <c r="SUK8" s="46"/>
      <c r="SUL8" s="109"/>
      <c r="SUM8" s="109"/>
      <c r="SUN8" s="109"/>
      <c r="SUS8" s="46"/>
      <c r="SUT8" s="109"/>
      <c r="SUU8" s="109"/>
      <c r="SUV8" s="109"/>
      <c r="SVA8" s="46"/>
      <c r="SVB8" s="109"/>
      <c r="SVC8" s="109"/>
      <c r="SVD8" s="109"/>
      <c r="SVI8" s="46"/>
      <c r="SVJ8" s="109"/>
      <c r="SVK8" s="109"/>
      <c r="SVL8" s="109"/>
      <c r="SVQ8" s="46"/>
      <c r="SVR8" s="109"/>
      <c r="SVS8" s="109"/>
      <c r="SVT8" s="109"/>
      <c r="SVY8" s="46"/>
      <c r="SVZ8" s="109"/>
      <c r="SWA8" s="109"/>
      <c r="SWB8" s="109"/>
      <c r="SWG8" s="46"/>
      <c r="SWH8" s="109"/>
      <c r="SWI8" s="109"/>
      <c r="SWJ8" s="109"/>
      <c r="SWO8" s="46"/>
      <c r="SWP8" s="109"/>
      <c r="SWQ8" s="109"/>
      <c r="SWR8" s="109"/>
      <c r="SWW8" s="46"/>
      <c r="SWX8" s="109"/>
      <c r="SWY8" s="109"/>
      <c r="SWZ8" s="109"/>
      <c r="SXE8" s="46"/>
      <c r="SXF8" s="109"/>
      <c r="SXG8" s="109"/>
      <c r="SXH8" s="109"/>
      <c r="SXM8" s="46"/>
      <c r="SXN8" s="109"/>
      <c r="SXO8" s="109"/>
      <c r="SXP8" s="109"/>
      <c r="SXU8" s="46"/>
      <c r="SXV8" s="109"/>
      <c r="SXW8" s="109"/>
      <c r="SXX8" s="109"/>
      <c r="SYC8" s="46"/>
      <c r="SYD8" s="109"/>
      <c r="SYE8" s="109"/>
      <c r="SYF8" s="109"/>
      <c r="SYK8" s="46"/>
      <c r="SYL8" s="109"/>
      <c r="SYM8" s="109"/>
      <c r="SYN8" s="109"/>
      <c r="SYS8" s="46"/>
      <c r="SYT8" s="109"/>
      <c r="SYU8" s="109"/>
      <c r="SYV8" s="109"/>
      <c r="SZA8" s="46"/>
      <c r="SZB8" s="109"/>
      <c r="SZC8" s="109"/>
      <c r="SZD8" s="109"/>
      <c r="SZI8" s="46"/>
      <c r="SZJ8" s="109"/>
      <c r="SZK8" s="109"/>
      <c r="SZL8" s="109"/>
      <c r="SZQ8" s="46"/>
      <c r="SZR8" s="109"/>
      <c r="SZS8" s="109"/>
      <c r="SZT8" s="109"/>
      <c r="SZY8" s="46"/>
      <c r="SZZ8" s="109"/>
      <c r="TAA8" s="109"/>
      <c r="TAB8" s="109"/>
      <c r="TAG8" s="46"/>
      <c r="TAH8" s="109"/>
      <c r="TAI8" s="109"/>
      <c r="TAJ8" s="109"/>
      <c r="TAO8" s="46"/>
      <c r="TAP8" s="109"/>
      <c r="TAQ8" s="109"/>
      <c r="TAR8" s="109"/>
      <c r="TAW8" s="46"/>
      <c r="TAX8" s="109"/>
      <c r="TAY8" s="109"/>
      <c r="TAZ8" s="109"/>
      <c r="TBE8" s="46"/>
      <c r="TBF8" s="109"/>
      <c r="TBG8" s="109"/>
      <c r="TBH8" s="109"/>
      <c r="TBM8" s="46"/>
      <c r="TBN8" s="109"/>
      <c r="TBO8" s="109"/>
      <c r="TBP8" s="109"/>
      <c r="TBU8" s="46"/>
      <c r="TBV8" s="109"/>
      <c r="TBW8" s="109"/>
      <c r="TBX8" s="109"/>
      <c r="TCC8" s="46"/>
      <c r="TCD8" s="109"/>
      <c r="TCE8" s="109"/>
      <c r="TCF8" s="109"/>
      <c r="TCK8" s="46"/>
      <c r="TCL8" s="109"/>
      <c r="TCM8" s="109"/>
      <c r="TCN8" s="109"/>
      <c r="TCS8" s="46"/>
      <c r="TCT8" s="109"/>
      <c r="TCU8" s="109"/>
      <c r="TCV8" s="109"/>
      <c r="TDA8" s="46"/>
      <c r="TDB8" s="109"/>
      <c r="TDC8" s="109"/>
      <c r="TDD8" s="109"/>
      <c r="TDI8" s="46"/>
      <c r="TDJ8" s="109"/>
      <c r="TDK8" s="109"/>
      <c r="TDL8" s="109"/>
      <c r="TDQ8" s="46"/>
      <c r="TDR8" s="109"/>
      <c r="TDS8" s="109"/>
      <c r="TDT8" s="109"/>
      <c r="TDY8" s="46"/>
      <c r="TDZ8" s="109"/>
      <c r="TEA8" s="109"/>
      <c r="TEB8" s="109"/>
      <c r="TEG8" s="46"/>
      <c r="TEH8" s="109"/>
      <c r="TEI8" s="109"/>
      <c r="TEJ8" s="109"/>
      <c r="TEO8" s="46"/>
      <c r="TEP8" s="109"/>
      <c r="TEQ8" s="109"/>
      <c r="TER8" s="109"/>
      <c r="TEW8" s="46"/>
      <c r="TEX8" s="109"/>
      <c r="TEY8" s="109"/>
      <c r="TEZ8" s="109"/>
      <c r="TFE8" s="46"/>
      <c r="TFF8" s="109"/>
      <c r="TFG8" s="109"/>
      <c r="TFH8" s="109"/>
      <c r="TFM8" s="46"/>
      <c r="TFN8" s="109"/>
      <c r="TFO8" s="109"/>
      <c r="TFP8" s="109"/>
      <c r="TFU8" s="46"/>
      <c r="TFV8" s="109"/>
      <c r="TFW8" s="109"/>
      <c r="TFX8" s="109"/>
      <c r="TGC8" s="46"/>
      <c r="TGD8" s="109"/>
      <c r="TGE8" s="109"/>
      <c r="TGF8" s="109"/>
      <c r="TGK8" s="46"/>
      <c r="TGL8" s="109"/>
      <c r="TGM8" s="109"/>
      <c r="TGN8" s="109"/>
      <c r="TGS8" s="46"/>
      <c r="TGT8" s="109"/>
      <c r="TGU8" s="109"/>
      <c r="TGV8" s="109"/>
      <c r="THA8" s="46"/>
      <c r="THB8" s="109"/>
      <c r="THC8" s="109"/>
      <c r="THD8" s="109"/>
      <c r="THI8" s="46"/>
      <c r="THJ8" s="109"/>
      <c r="THK8" s="109"/>
      <c r="THL8" s="109"/>
      <c r="THQ8" s="46"/>
      <c r="THR8" s="109"/>
      <c r="THS8" s="109"/>
      <c r="THT8" s="109"/>
      <c r="THY8" s="46"/>
      <c r="THZ8" s="109"/>
      <c r="TIA8" s="109"/>
      <c r="TIB8" s="109"/>
      <c r="TIG8" s="46"/>
      <c r="TIH8" s="109"/>
      <c r="TII8" s="109"/>
      <c r="TIJ8" s="109"/>
      <c r="TIO8" s="46"/>
      <c r="TIP8" s="109"/>
      <c r="TIQ8" s="109"/>
      <c r="TIR8" s="109"/>
      <c r="TIW8" s="46"/>
      <c r="TIX8" s="109"/>
      <c r="TIY8" s="109"/>
      <c r="TIZ8" s="109"/>
      <c r="TJE8" s="46"/>
      <c r="TJF8" s="109"/>
      <c r="TJG8" s="109"/>
      <c r="TJH8" s="109"/>
      <c r="TJM8" s="46"/>
      <c r="TJN8" s="109"/>
      <c r="TJO8" s="109"/>
      <c r="TJP8" s="109"/>
      <c r="TJU8" s="46"/>
      <c r="TJV8" s="109"/>
      <c r="TJW8" s="109"/>
      <c r="TJX8" s="109"/>
      <c r="TKC8" s="46"/>
      <c r="TKD8" s="109"/>
      <c r="TKE8" s="109"/>
      <c r="TKF8" s="109"/>
      <c r="TKK8" s="46"/>
      <c r="TKL8" s="109"/>
      <c r="TKM8" s="109"/>
      <c r="TKN8" s="109"/>
      <c r="TKS8" s="46"/>
      <c r="TKT8" s="109"/>
      <c r="TKU8" s="109"/>
      <c r="TKV8" s="109"/>
      <c r="TLA8" s="46"/>
      <c r="TLB8" s="109"/>
      <c r="TLC8" s="109"/>
      <c r="TLD8" s="109"/>
      <c r="TLI8" s="46"/>
      <c r="TLJ8" s="109"/>
      <c r="TLK8" s="109"/>
      <c r="TLL8" s="109"/>
      <c r="TLQ8" s="46"/>
      <c r="TLR8" s="109"/>
      <c r="TLS8" s="109"/>
      <c r="TLT8" s="109"/>
      <c r="TLY8" s="46"/>
      <c r="TLZ8" s="109"/>
      <c r="TMA8" s="109"/>
      <c r="TMB8" s="109"/>
      <c r="TMG8" s="46"/>
      <c r="TMH8" s="109"/>
      <c r="TMI8" s="109"/>
      <c r="TMJ8" s="109"/>
      <c r="TMO8" s="46"/>
      <c r="TMP8" s="109"/>
      <c r="TMQ8" s="109"/>
      <c r="TMR8" s="109"/>
      <c r="TMW8" s="46"/>
      <c r="TMX8" s="109"/>
      <c r="TMY8" s="109"/>
      <c r="TMZ8" s="109"/>
      <c r="TNE8" s="46"/>
      <c r="TNF8" s="109"/>
      <c r="TNG8" s="109"/>
      <c r="TNH8" s="109"/>
      <c r="TNM8" s="46"/>
      <c r="TNN8" s="109"/>
      <c r="TNO8" s="109"/>
      <c r="TNP8" s="109"/>
      <c r="TNU8" s="46"/>
      <c r="TNV8" s="109"/>
      <c r="TNW8" s="109"/>
      <c r="TNX8" s="109"/>
      <c r="TOC8" s="46"/>
      <c r="TOD8" s="109"/>
      <c r="TOE8" s="109"/>
      <c r="TOF8" s="109"/>
      <c r="TOK8" s="46"/>
      <c r="TOL8" s="109"/>
      <c r="TOM8" s="109"/>
      <c r="TON8" s="109"/>
      <c r="TOS8" s="46"/>
      <c r="TOT8" s="109"/>
      <c r="TOU8" s="109"/>
      <c r="TOV8" s="109"/>
      <c r="TPA8" s="46"/>
      <c r="TPB8" s="109"/>
      <c r="TPC8" s="109"/>
      <c r="TPD8" s="109"/>
      <c r="TPI8" s="46"/>
      <c r="TPJ8" s="109"/>
      <c r="TPK8" s="109"/>
      <c r="TPL8" s="109"/>
      <c r="TPQ8" s="46"/>
      <c r="TPR8" s="109"/>
      <c r="TPS8" s="109"/>
      <c r="TPT8" s="109"/>
      <c r="TPY8" s="46"/>
      <c r="TPZ8" s="109"/>
      <c r="TQA8" s="109"/>
      <c r="TQB8" s="109"/>
      <c r="TQG8" s="46"/>
      <c r="TQH8" s="109"/>
      <c r="TQI8" s="109"/>
      <c r="TQJ8" s="109"/>
      <c r="TQO8" s="46"/>
      <c r="TQP8" s="109"/>
      <c r="TQQ8" s="109"/>
      <c r="TQR8" s="109"/>
      <c r="TQW8" s="46"/>
      <c r="TQX8" s="109"/>
      <c r="TQY8" s="109"/>
      <c r="TQZ8" s="109"/>
      <c r="TRE8" s="46"/>
      <c r="TRF8" s="109"/>
      <c r="TRG8" s="109"/>
      <c r="TRH8" s="109"/>
      <c r="TRM8" s="46"/>
      <c r="TRN8" s="109"/>
      <c r="TRO8" s="109"/>
      <c r="TRP8" s="109"/>
      <c r="TRU8" s="46"/>
      <c r="TRV8" s="109"/>
      <c r="TRW8" s="109"/>
      <c r="TRX8" s="109"/>
      <c r="TSC8" s="46"/>
      <c r="TSD8" s="109"/>
      <c r="TSE8" s="109"/>
      <c r="TSF8" s="109"/>
      <c r="TSK8" s="46"/>
      <c r="TSL8" s="109"/>
      <c r="TSM8" s="109"/>
      <c r="TSN8" s="109"/>
      <c r="TSS8" s="46"/>
      <c r="TST8" s="109"/>
      <c r="TSU8" s="109"/>
      <c r="TSV8" s="109"/>
      <c r="TTA8" s="46"/>
      <c r="TTB8" s="109"/>
      <c r="TTC8" s="109"/>
      <c r="TTD8" s="109"/>
      <c r="TTI8" s="46"/>
      <c r="TTJ8" s="109"/>
      <c r="TTK8" s="109"/>
      <c r="TTL8" s="109"/>
      <c r="TTQ8" s="46"/>
      <c r="TTR8" s="109"/>
      <c r="TTS8" s="109"/>
      <c r="TTT8" s="109"/>
      <c r="TTY8" s="46"/>
      <c r="TTZ8" s="109"/>
      <c r="TUA8" s="109"/>
      <c r="TUB8" s="109"/>
      <c r="TUG8" s="46"/>
      <c r="TUH8" s="109"/>
      <c r="TUI8" s="109"/>
      <c r="TUJ8" s="109"/>
      <c r="TUO8" s="46"/>
      <c r="TUP8" s="109"/>
      <c r="TUQ8" s="109"/>
      <c r="TUR8" s="109"/>
      <c r="TUW8" s="46"/>
      <c r="TUX8" s="109"/>
      <c r="TUY8" s="109"/>
      <c r="TUZ8" s="109"/>
      <c r="TVE8" s="46"/>
      <c r="TVF8" s="109"/>
      <c r="TVG8" s="109"/>
      <c r="TVH8" s="109"/>
      <c r="TVM8" s="46"/>
      <c r="TVN8" s="109"/>
      <c r="TVO8" s="109"/>
      <c r="TVP8" s="109"/>
      <c r="TVU8" s="46"/>
      <c r="TVV8" s="109"/>
      <c r="TVW8" s="109"/>
      <c r="TVX8" s="109"/>
      <c r="TWC8" s="46"/>
      <c r="TWD8" s="109"/>
      <c r="TWE8" s="109"/>
      <c r="TWF8" s="109"/>
      <c r="TWK8" s="46"/>
      <c r="TWL8" s="109"/>
      <c r="TWM8" s="109"/>
      <c r="TWN8" s="109"/>
      <c r="TWS8" s="46"/>
      <c r="TWT8" s="109"/>
      <c r="TWU8" s="109"/>
      <c r="TWV8" s="109"/>
      <c r="TXA8" s="46"/>
      <c r="TXB8" s="109"/>
      <c r="TXC8" s="109"/>
      <c r="TXD8" s="109"/>
      <c r="TXI8" s="46"/>
      <c r="TXJ8" s="109"/>
      <c r="TXK8" s="109"/>
      <c r="TXL8" s="109"/>
      <c r="TXQ8" s="46"/>
      <c r="TXR8" s="109"/>
      <c r="TXS8" s="109"/>
      <c r="TXT8" s="109"/>
      <c r="TXY8" s="46"/>
      <c r="TXZ8" s="109"/>
      <c r="TYA8" s="109"/>
      <c r="TYB8" s="109"/>
      <c r="TYG8" s="46"/>
      <c r="TYH8" s="109"/>
      <c r="TYI8" s="109"/>
      <c r="TYJ8" s="109"/>
      <c r="TYO8" s="46"/>
      <c r="TYP8" s="109"/>
      <c r="TYQ8" s="109"/>
      <c r="TYR8" s="109"/>
      <c r="TYW8" s="46"/>
      <c r="TYX8" s="109"/>
      <c r="TYY8" s="109"/>
      <c r="TYZ8" s="109"/>
      <c r="TZE8" s="46"/>
      <c r="TZF8" s="109"/>
      <c r="TZG8" s="109"/>
      <c r="TZH8" s="109"/>
      <c r="TZM8" s="46"/>
      <c r="TZN8" s="109"/>
      <c r="TZO8" s="109"/>
      <c r="TZP8" s="109"/>
      <c r="TZU8" s="46"/>
      <c r="TZV8" s="109"/>
      <c r="TZW8" s="109"/>
      <c r="TZX8" s="109"/>
      <c r="UAC8" s="46"/>
      <c r="UAD8" s="109"/>
      <c r="UAE8" s="109"/>
      <c r="UAF8" s="109"/>
      <c r="UAK8" s="46"/>
      <c r="UAL8" s="109"/>
      <c r="UAM8" s="109"/>
      <c r="UAN8" s="109"/>
      <c r="UAS8" s="46"/>
      <c r="UAT8" s="109"/>
      <c r="UAU8" s="109"/>
      <c r="UAV8" s="109"/>
      <c r="UBA8" s="46"/>
      <c r="UBB8" s="109"/>
      <c r="UBC8" s="109"/>
      <c r="UBD8" s="109"/>
      <c r="UBI8" s="46"/>
      <c r="UBJ8" s="109"/>
      <c r="UBK8" s="109"/>
      <c r="UBL8" s="109"/>
      <c r="UBQ8" s="46"/>
      <c r="UBR8" s="109"/>
      <c r="UBS8" s="109"/>
      <c r="UBT8" s="109"/>
      <c r="UBY8" s="46"/>
      <c r="UBZ8" s="109"/>
      <c r="UCA8" s="109"/>
      <c r="UCB8" s="109"/>
      <c r="UCG8" s="46"/>
      <c r="UCH8" s="109"/>
      <c r="UCI8" s="109"/>
      <c r="UCJ8" s="109"/>
      <c r="UCO8" s="46"/>
      <c r="UCP8" s="109"/>
      <c r="UCQ8" s="109"/>
      <c r="UCR8" s="109"/>
      <c r="UCW8" s="46"/>
      <c r="UCX8" s="109"/>
      <c r="UCY8" s="109"/>
      <c r="UCZ8" s="109"/>
      <c r="UDE8" s="46"/>
      <c r="UDF8" s="109"/>
      <c r="UDG8" s="109"/>
      <c r="UDH8" s="109"/>
      <c r="UDM8" s="46"/>
      <c r="UDN8" s="109"/>
      <c r="UDO8" s="109"/>
      <c r="UDP8" s="109"/>
      <c r="UDU8" s="46"/>
      <c r="UDV8" s="109"/>
      <c r="UDW8" s="109"/>
      <c r="UDX8" s="109"/>
      <c r="UEC8" s="46"/>
      <c r="UED8" s="109"/>
      <c r="UEE8" s="109"/>
      <c r="UEF8" s="109"/>
      <c r="UEK8" s="46"/>
      <c r="UEL8" s="109"/>
      <c r="UEM8" s="109"/>
      <c r="UEN8" s="109"/>
      <c r="UES8" s="46"/>
      <c r="UET8" s="109"/>
      <c r="UEU8" s="109"/>
      <c r="UEV8" s="109"/>
      <c r="UFA8" s="46"/>
      <c r="UFB8" s="109"/>
      <c r="UFC8" s="109"/>
      <c r="UFD8" s="109"/>
      <c r="UFI8" s="46"/>
      <c r="UFJ8" s="109"/>
      <c r="UFK8" s="109"/>
      <c r="UFL8" s="109"/>
      <c r="UFQ8" s="46"/>
      <c r="UFR8" s="109"/>
      <c r="UFS8" s="109"/>
      <c r="UFT8" s="109"/>
      <c r="UFY8" s="46"/>
      <c r="UFZ8" s="109"/>
      <c r="UGA8" s="109"/>
      <c r="UGB8" s="109"/>
      <c r="UGG8" s="46"/>
      <c r="UGH8" s="109"/>
      <c r="UGI8" s="109"/>
      <c r="UGJ8" s="109"/>
      <c r="UGO8" s="46"/>
      <c r="UGP8" s="109"/>
      <c r="UGQ8" s="109"/>
      <c r="UGR8" s="109"/>
      <c r="UGW8" s="46"/>
      <c r="UGX8" s="109"/>
      <c r="UGY8" s="109"/>
      <c r="UGZ8" s="109"/>
      <c r="UHE8" s="46"/>
      <c r="UHF8" s="109"/>
      <c r="UHG8" s="109"/>
      <c r="UHH8" s="109"/>
      <c r="UHM8" s="46"/>
      <c r="UHN8" s="109"/>
      <c r="UHO8" s="109"/>
      <c r="UHP8" s="109"/>
      <c r="UHU8" s="46"/>
      <c r="UHV8" s="109"/>
      <c r="UHW8" s="109"/>
      <c r="UHX8" s="109"/>
      <c r="UIC8" s="46"/>
      <c r="UID8" s="109"/>
      <c r="UIE8" s="109"/>
      <c r="UIF8" s="109"/>
      <c r="UIK8" s="46"/>
      <c r="UIL8" s="109"/>
      <c r="UIM8" s="109"/>
      <c r="UIN8" s="109"/>
      <c r="UIS8" s="46"/>
      <c r="UIT8" s="109"/>
      <c r="UIU8" s="109"/>
      <c r="UIV8" s="109"/>
      <c r="UJA8" s="46"/>
      <c r="UJB8" s="109"/>
      <c r="UJC8" s="109"/>
      <c r="UJD8" s="109"/>
      <c r="UJI8" s="46"/>
      <c r="UJJ8" s="109"/>
      <c r="UJK8" s="109"/>
      <c r="UJL8" s="109"/>
      <c r="UJQ8" s="46"/>
      <c r="UJR8" s="109"/>
      <c r="UJS8" s="109"/>
      <c r="UJT8" s="109"/>
      <c r="UJY8" s="46"/>
      <c r="UJZ8" s="109"/>
      <c r="UKA8" s="109"/>
      <c r="UKB8" s="109"/>
      <c r="UKG8" s="46"/>
      <c r="UKH8" s="109"/>
      <c r="UKI8" s="109"/>
      <c r="UKJ8" s="109"/>
      <c r="UKO8" s="46"/>
      <c r="UKP8" s="109"/>
      <c r="UKQ8" s="109"/>
      <c r="UKR8" s="109"/>
      <c r="UKW8" s="46"/>
      <c r="UKX8" s="109"/>
      <c r="UKY8" s="109"/>
      <c r="UKZ8" s="109"/>
      <c r="ULE8" s="46"/>
      <c r="ULF8" s="109"/>
      <c r="ULG8" s="109"/>
      <c r="ULH8" s="109"/>
      <c r="ULM8" s="46"/>
      <c r="ULN8" s="109"/>
      <c r="ULO8" s="109"/>
      <c r="ULP8" s="109"/>
      <c r="ULU8" s="46"/>
      <c r="ULV8" s="109"/>
      <c r="ULW8" s="109"/>
      <c r="ULX8" s="109"/>
      <c r="UMC8" s="46"/>
      <c r="UMD8" s="109"/>
      <c r="UME8" s="109"/>
      <c r="UMF8" s="109"/>
      <c r="UMK8" s="46"/>
      <c r="UML8" s="109"/>
      <c r="UMM8" s="109"/>
      <c r="UMN8" s="109"/>
      <c r="UMS8" s="46"/>
      <c r="UMT8" s="109"/>
      <c r="UMU8" s="109"/>
      <c r="UMV8" s="109"/>
      <c r="UNA8" s="46"/>
      <c r="UNB8" s="109"/>
      <c r="UNC8" s="109"/>
      <c r="UND8" s="109"/>
      <c r="UNI8" s="46"/>
      <c r="UNJ8" s="109"/>
      <c r="UNK8" s="109"/>
      <c r="UNL8" s="109"/>
      <c r="UNQ8" s="46"/>
      <c r="UNR8" s="109"/>
      <c r="UNS8" s="109"/>
      <c r="UNT8" s="109"/>
      <c r="UNY8" s="46"/>
      <c r="UNZ8" s="109"/>
      <c r="UOA8" s="109"/>
      <c r="UOB8" s="109"/>
      <c r="UOG8" s="46"/>
      <c r="UOH8" s="109"/>
      <c r="UOI8" s="109"/>
      <c r="UOJ8" s="109"/>
      <c r="UOO8" s="46"/>
      <c r="UOP8" s="109"/>
      <c r="UOQ8" s="109"/>
      <c r="UOR8" s="109"/>
      <c r="UOW8" s="46"/>
      <c r="UOX8" s="109"/>
      <c r="UOY8" s="109"/>
      <c r="UOZ8" s="109"/>
      <c r="UPE8" s="46"/>
      <c r="UPF8" s="109"/>
      <c r="UPG8" s="109"/>
      <c r="UPH8" s="109"/>
      <c r="UPM8" s="46"/>
      <c r="UPN8" s="109"/>
      <c r="UPO8" s="109"/>
      <c r="UPP8" s="109"/>
      <c r="UPU8" s="46"/>
      <c r="UPV8" s="109"/>
      <c r="UPW8" s="109"/>
      <c r="UPX8" s="109"/>
      <c r="UQC8" s="46"/>
      <c r="UQD8" s="109"/>
      <c r="UQE8" s="109"/>
      <c r="UQF8" s="109"/>
      <c r="UQK8" s="46"/>
      <c r="UQL8" s="109"/>
      <c r="UQM8" s="109"/>
      <c r="UQN8" s="109"/>
      <c r="UQS8" s="46"/>
      <c r="UQT8" s="109"/>
      <c r="UQU8" s="109"/>
      <c r="UQV8" s="109"/>
      <c r="URA8" s="46"/>
      <c r="URB8" s="109"/>
      <c r="URC8" s="109"/>
      <c r="URD8" s="109"/>
      <c r="URI8" s="46"/>
      <c r="URJ8" s="109"/>
      <c r="URK8" s="109"/>
      <c r="URL8" s="109"/>
      <c r="URQ8" s="46"/>
      <c r="URR8" s="109"/>
      <c r="URS8" s="109"/>
      <c r="URT8" s="109"/>
      <c r="URY8" s="46"/>
      <c r="URZ8" s="109"/>
      <c r="USA8" s="109"/>
      <c r="USB8" s="109"/>
      <c r="USG8" s="46"/>
      <c r="USH8" s="109"/>
      <c r="USI8" s="109"/>
      <c r="USJ8" s="109"/>
      <c r="USO8" s="46"/>
      <c r="USP8" s="109"/>
      <c r="USQ8" s="109"/>
      <c r="USR8" s="109"/>
      <c r="USW8" s="46"/>
      <c r="USX8" s="109"/>
      <c r="USY8" s="109"/>
      <c r="USZ8" s="109"/>
      <c r="UTE8" s="46"/>
      <c r="UTF8" s="109"/>
      <c r="UTG8" s="109"/>
      <c r="UTH8" s="109"/>
      <c r="UTM8" s="46"/>
      <c r="UTN8" s="109"/>
      <c r="UTO8" s="109"/>
      <c r="UTP8" s="109"/>
      <c r="UTU8" s="46"/>
      <c r="UTV8" s="109"/>
      <c r="UTW8" s="109"/>
      <c r="UTX8" s="109"/>
      <c r="UUC8" s="46"/>
      <c r="UUD8" s="109"/>
      <c r="UUE8" s="109"/>
      <c r="UUF8" s="109"/>
      <c r="UUK8" s="46"/>
      <c r="UUL8" s="109"/>
      <c r="UUM8" s="109"/>
      <c r="UUN8" s="109"/>
      <c r="UUS8" s="46"/>
      <c r="UUT8" s="109"/>
      <c r="UUU8" s="109"/>
      <c r="UUV8" s="109"/>
      <c r="UVA8" s="46"/>
      <c r="UVB8" s="109"/>
      <c r="UVC8" s="109"/>
      <c r="UVD8" s="109"/>
      <c r="UVI8" s="46"/>
      <c r="UVJ8" s="109"/>
      <c r="UVK8" s="109"/>
      <c r="UVL8" s="109"/>
      <c r="UVQ8" s="46"/>
      <c r="UVR8" s="109"/>
      <c r="UVS8" s="109"/>
      <c r="UVT8" s="109"/>
      <c r="UVY8" s="46"/>
      <c r="UVZ8" s="109"/>
      <c r="UWA8" s="109"/>
      <c r="UWB8" s="109"/>
      <c r="UWG8" s="46"/>
      <c r="UWH8" s="109"/>
      <c r="UWI8" s="109"/>
      <c r="UWJ8" s="109"/>
      <c r="UWO8" s="46"/>
      <c r="UWP8" s="109"/>
      <c r="UWQ8" s="109"/>
      <c r="UWR8" s="109"/>
      <c r="UWW8" s="46"/>
      <c r="UWX8" s="109"/>
      <c r="UWY8" s="109"/>
      <c r="UWZ8" s="109"/>
      <c r="UXE8" s="46"/>
      <c r="UXF8" s="109"/>
      <c r="UXG8" s="109"/>
      <c r="UXH8" s="109"/>
      <c r="UXM8" s="46"/>
      <c r="UXN8" s="109"/>
      <c r="UXO8" s="109"/>
      <c r="UXP8" s="109"/>
      <c r="UXU8" s="46"/>
      <c r="UXV8" s="109"/>
      <c r="UXW8" s="109"/>
      <c r="UXX8" s="109"/>
      <c r="UYC8" s="46"/>
      <c r="UYD8" s="109"/>
      <c r="UYE8" s="109"/>
      <c r="UYF8" s="109"/>
      <c r="UYK8" s="46"/>
      <c r="UYL8" s="109"/>
      <c r="UYM8" s="109"/>
      <c r="UYN8" s="109"/>
      <c r="UYS8" s="46"/>
      <c r="UYT8" s="109"/>
      <c r="UYU8" s="109"/>
      <c r="UYV8" s="109"/>
      <c r="UZA8" s="46"/>
      <c r="UZB8" s="109"/>
      <c r="UZC8" s="109"/>
      <c r="UZD8" s="109"/>
      <c r="UZI8" s="46"/>
      <c r="UZJ8" s="109"/>
      <c r="UZK8" s="109"/>
      <c r="UZL8" s="109"/>
      <c r="UZQ8" s="46"/>
      <c r="UZR8" s="109"/>
      <c r="UZS8" s="109"/>
      <c r="UZT8" s="109"/>
      <c r="UZY8" s="46"/>
      <c r="UZZ8" s="109"/>
      <c r="VAA8" s="109"/>
      <c r="VAB8" s="109"/>
      <c r="VAG8" s="46"/>
      <c r="VAH8" s="109"/>
      <c r="VAI8" s="109"/>
      <c r="VAJ8" s="109"/>
      <c r="VAO8" s="46"/>
      <c r="VAP8" s="109"/>
      <c r="VAQ8" s="109"/>
      <c r="VAR8" s="109"/>
      <c r="VAW8" s="46"/>
      <c r="VAX8" s="109"/>
      <c r="VAY8" s="109"/>
      <c r="VAZ8" s="109"/>
      <c r="VBE8" s="46"/>
      <c r="VBF8" s="109"/>
      <c r="VBG8" s="109"/>
      <c r="VBH8" s="109"/>
      <c r="VBM8" s="46"/>
      <c r="VBN8" s="109"/>
      <c r="VBO8" s="109"/>
      <c r="VBP8" s="109"/>
      <c r="VBU8" s="46"/>
      <c r="VBV8" s="109"/>
      <c r="VBW8" s="109"/>
      <c r="VBX8" s="109"/>
      <c r="VCC8" s="46"/>
      <c r="VCD8" s="109"/>
      <c r="VCE8" s="109"/>
      <c r="VCF8" s="109"/>
      <c r="VCK8" s="46"/>
      <c r="VCL8" s="109"/>
      <c r="VCM8" s="109"/>
      <c r="VCN8" s="109"/>
      <c r="VCS8" s="46"/>
      <c r="VCT8" s="109"/>
      <c r="VCU8" s="109"/>
      <c r="VCV8" s="109"/>
      <c r="VDA8" s="46"/>
      <c r="VDB8" s="109"/>
      <c r="VDC8" s="109"/>
      <c r="VDD8" s="109"/>
      <c r="VDI8" s="46"/>
      <c r="VDJ8" s="109"/>
      <c r="VDK8" s="109"/>
      <c r="VDL8" s="109"/>
      <c r="VDQ8" s="46"/>
      <c r="VDR8" s="109"/>
      <c r="VDS8" s="109"/>
      <c r="VDT8" s="109"/>
      <c r="VDY8" s="46"/>
      <c r="VDZ8" s="109"/>
      <c r="VEA8" s="109"/>
      <c r="VEB8" s="109"/>
      <c r="VEG8" s="46"/>
      <c r="VEH8" s="109"/>
      <c r="VEI8" s="109"/>
      <c r="VEJ8" s="109"/>
      <c r="VEO8" s="46"/>
      <c r="VEP8" s="109"/>
      <c r="VEQ8" s="109"/>
      <c r="VER8" s="109"/>
      <c r="VEW8" s="46"/>
      <c r="VEX8" s="109"/>
      <c r="VEY8" s="109"/>
      <c r="VEZ8" s="109"/>
      <c r="VFE8" s="46"/>
      <c r="VFF8" s="109"/>
      <c r="VFG8" s="109"/>
      <c r="VFH8" s="109"/>
      <c r="VFM8" s="46"/>
      <c r="VFN8" s="109"/>
      <c r="VFO8" s="109"/>
      <c r="VFP8" s="109"/>
      <c r="VFU8" s="46"/>
      <c r="VFV8" s="109"/>
      <c r="VFW8" s="109"/>
      <c r="VFX8" s="109"/>
      <c r="VGC8" s="46"/>
      <c r="VGD8" s="109"/>
      <c r="VGE8" s="109"/>
      <c r="VGF8" s="109"/>
      <c r="VGK8" s="46"/>
      <c r="VGL8" s="109"/>
      <c r="VGM8" s="109"/>
      <c r="VGN8" s="109"/>
      <c r="VGS8" s="46"/>
      <c r="VGT8" s="109"/>
      <c r="VGU8" s="109"/>
      <c r="VGV8" s="109"/>
      <c r="VHA8" s="46"/>
      <c r="VHB8" s="109"/>
      <c r="VHC8" s="109"/>
      <c r="VHD8" s="109"/>
      <c r="VHI8" s="46"/>
      <c r="VHJ8" s="109"/>
      <c r="VHK8" s="109"/>
      <c r="VHL8" s="109"/>
      <c r="VHQ8" s="46"/>
      <c r="VHR8" s="109"/>
      <c r="VHS8" s="109"/>
      <c r="VHT8" s="109"/>
      <c r="VHY8" s="46"/>
      <c r="VHZ8" s="109"/>
      <c r="VIA8" s="109"/>
      <c r="VIB8" s="109"/>
      <c r="VIG8" s="46"/>
      <c r="VIH8" s="109"/>
      <c r="VII8" s="109"/>
      <c r="VIJ8" s="109"/>
      <c r="VIO8" s="46"/>
      <c r="VIP8" s="109"/>
      <c r="VIQ8" s="109"/>
      <c r="VIR8" s="109"/>
      <c r="VIW8" s="46"/>
      <c r="VIX8" s="109"/>
      <c r="VIY8" s="109"/>
      <c r="VIZ8" s="109"/>
      <c r="VJE8" s="46"/>
      <c r="VJF8" s="109"/>
      <c r="VJG8" s="109"/>
      <c r="VJH8" s="109"/>
      <c r="VJM8" s="46"/>
      <c r="VJN8" s="109"/>
      <c r="VJO8" s="109"/>
      <c r="VJP8" s="109"/>
      <c r="VJU8" s="46"/>
      <c r="VJV8" s="109"/>
      <c r="VJW8" s="109"/>
      <c r="VJX8" s="109"/>
      <c r="VKC8" s="46"/>
      <c r="VKD8" s="109"/>
      <c r="VKE8" s="109"/>
      <c r="VKF8" s="109"/>
      <c r="VKK8" s="46"/>
      <c r="VKL8" s="109"/>
      <c r="VKM8" s="109"/>
      <c r="VKN8" s="109"/>
      <c r="VKS8" s="46"/>
      <c r="VKT8" s="109"/>
      <c r="VKU8" s="109"/>
      <c r="VKV8" s="109"/>
      <c r="VLA8" s="46"/>
      <c r="VLB8" s="109"/>
      <c r="VLC8" s="109"/>
      <c r="VLD8" s="109"/>
      <c r="VLI8" s="46"/>
      <c r="VLJ8" s="109"/>
      <c r="VLK8" s="109"/>
      <c r="VLL8" s="109"/>
      <c r="VLQ8" s="46"/>
      <c r="VLR8" s="109"/>
      <c r="VLS8" s="109"/>
      <c r="VLT8" s="109"/>
      <c r="VLY8" s="46"/>
      <c r="VLZ8" s="109"/>
      <c r="VMA8" s="109"/>
      <c r="VMB8" s="109"/>
      <c r="VMG8" s="46"/>
      <c r="VMH8" s="109"/>
      <c r="VMI8" s="109"/>
      <c r="VMJ8" s="109"/>
      <c r="VMO8" s="46"/>
      <c r="VMP8" s="109"/>
      <c r="VMQ8" s="109"/>
      <c r="VMR8" s="109"/>
      <c r="VMW8" s="46"/>
      <c r="VMX8" s="109"/>
      <c r="VMY8" s="109"/>
      <c r="VMZ8" s="109"/>
      <c r="VNE8" s="46"/>
      <c r="VNF8" s="109"/>
      <c r="VNG8" s="109"/>
      <c r="VNH8" s="109"/>
      <c r="VNM8" s="46"/>
      <c r="VNN8" s="109"/>
      <c r="VNO8" s="109"/>
      <c r="VNP8" s="109"/>
      <c r="VNU8" s="46"/>
      <c r="VNV8" s="109"/>
      <c r="VNW8" s="109"/>
      <c r="VNX8" s="109"/>
      <c r="VOC8" s="46"/>
      <c r="VOD8" s="109"/>
      <c r="VOE8" s="109"/>
      <c r="VOF8" s="109"/>
      <c r="VOK8" s="46"/>
      <c r="VOL8" s="109"/>
      <c r="VOM8" s="109"/>
      <c r="VON8" s="109"/>
      <c r="VOS8" s="46"/>
      <c r="VOT8" s="109"/>
      <c r="VOU8" s="109"/>
      <c r="VOV8" s="109"/>
      <c r="VPA8" s="46"/>
      <c r="VPB8" s="109"/>
      <c r="VPC8" s="109"/>
      <c r="VPD8" s="109"/>
      <c r="VPI8" s="46"/>
      <c r="VPJ8" s="109"/>
      <c r="VPK8" s="109"/>
      <c r="VPL8" s="109"/>
      <c r="VPQ8" s="46"/>
      <c r="VPR8" s="109"/>
      <c r="VPS8" s="109"/>
      <c r="VPT8" s="109"/>
      <c r="VPY8" s="46"/>
      <c r="VPZ8" s="109"/>
      <c r="VQA8" s="109"/>
      <c r="VQB8" s="109"/>
      <c r="VQG8" s="46"/>
      <c r="VQH8" s="109"/>
      <c r="VQI8" s="109"/>
      <c r="VQJ8" s="109"/>
      <c r="VQO8" s="46"/>
      <c r="VQP8" s="109"/>
      <c r="VQQ8" s="109"/>
      <c r="VQR8" s="109"/>
      <c r="VQW8" s="46"/>
      <c r="VQX8" s="109"/>
      <c r="VQY8" s="109"/>
      <c r="VQZ8" s="109"/>
      <c r="VRE8" s="46"/>
      <c r="VRF8" s="109"/>
      <c r="VRG8" s="109"/>
      <c r="VRH8" s="109"/>
      <c r="VRM8" s="46"/>
      <c r="VRN8" s="109"/>
      <c r="VRO8" s="109"/>
      <c r="VRP8" s="109"/>
      <c r="VRU8" s="46"/>
      <c r="VRV8" s="109"/>
      <c r="VRW8" s="109"/>
      <c r="VRX8" s="109"/>
      <c r="VSC8" s="46"/>
      <c r="VSD8" s="109"/>
      <c r="VSE8" s="109"/>
      <c r="VSF8" s="109"/>
      <c r="VSK8" s="46"/>
      <c r="VSL8" s="109"/>
      <c r="VSM8" s="109"/>
      <c r="VSN8" s="109"/>
      <c r="VSS8" s="46"/>
      <c r="VST8" s="109"/>
      <c r="VSU8" s="109"/>
      <c r="VSV8" s="109"/>
      <c r="VTA8" s="46"/>
      <c r="VTB8" s="109"/>
      <c r="VTC8" s="109"/>
      <c r="VTD8" s="109"/>
      <c r="VTI8" s="46"/>
      <c r="VTJ8" s="109"/>
      <c r="VTK8" s="109"/>
      <c r="VTL8" s="109"/>
      <c r="VTQ8" s="46"/>
      <c r="VTR8" s="109"/>
      <c r="VTS8" s="109"/>
      <c r="VTT8" s="109"/>
      <c r="VTY8" s="46"/>
      <c r="VTZ8" s="109"/>
      <c r="VUA8" s="109"/>
      <c r="VUB8" s="109"/>
      <c r="VUG8" s="46"/>
      <c r="VUH8" s="109"/>
      <c r="VUI8" s="109"/>
      <c r="VUJ8" s="109"/>
      <c r="VUO8" s="46"/>
      <c r="VUP8" s="109"/>
      <c r="VUQ8" s="109"/>
      <c r="VUR8" s="109"/>
      <c r="VUW8" s="46"/>
      <c r="VUX8" s="109"/>
      <c r="VUY8" s="109"/>
      <c r="VUZ8" s="109"/>
      <c r="VVE8" s="46"/>
      <c r="VVF8" s="109"/>
      <c r="VVG8" s="109"/>
      <c r="VVH8" s="109"/>
      <c r="VVM8" s="46"/>
      <c r="VVN8" s="109"/>
      <c r="VVO8" s="109"/>
      <c r="VVP8" s="109"/>
      <c r="VVU8" s="46"/>
      <c r="VVV8" s="109"/>
      <c r="VVW8" s="109"/>
      <c r="VVX8" s="109"/>
      <c r="VWC8" s="46"/>
      <c r="VWD8" s="109"/>
      <c r="VWE8" s="109"/>
      <c r="VWF8" s="109"/>
      <c r="VWK8" s="46"/>
      <c r="VWL8" s="109"/>
      <c r="VWM8" s="109"/>
      <c r="VWN8" s="109"/>
      <c r="VWS8" s="46"/>
      <c r="VWT8" s="109"/>
      <c r="VWU8" s="109"/>
      <c r="VWV8" s="109"/>
      <c r="VXA8" s="46"/>
      <c r="VXB8" s="109"/>
      <c r="VXC8" s="109"/>
      <c r="VXD8" s="109"/>
      <c r="VXI8" s="46"/>
      <c r="VXJ8" s="109"/>
      <c r="VXK8" s="109"/>
      <c r="VXL8" s="109"/>
      <c r="VXQ8" s="46"/>
      <c r="VXR8" s="109"/>
      <c r="VXS8" s="109"/>
      <c r="VXT8" s="109"/>
      <c r="VXY8" s="46"/>
      <c r="VXZ8" s="109"/>
      <c r="VYA8" s="109"/>
      <c r="VYB8" s="109"/>
      <c r="VYG8" s="46"/>
      <c r="VYH8" s="109"/>
      <c r="VYI8" s="109"/>
      <c r="VYJ8" s="109"/>
      <c r="VYO8" s="46"/>
      <c r="VYP8" s="109"/>
      <c r="VYQ8" s="109"/>
      <c r="VYR8" s="109"/>
      <c r="VYW8" s="46"/>
      <c r="VYX8" s="109"/>
      <c r="VYY8" s="109"/>
      <c r="VYZ8" s="109"/>
      <c r="VZE8" s="46"/>
      <c r="VZF8" s="109"/>
      <c r="VZG8" s="109"/>
      <c r="VZH8" s="109"/>
      <c r="VZM8" s="46"/>
      <c r="VZN8" s="109"/>
      <c r="VZO8" s="109"/>
      <c r="VZP8" s="109"/>
      <c r="VZU8" s="46"/>
      <c r="VZV8" s="109"/>
      <c r="VZW8" s="109"/>
      <c r="VZX8" s="109"/>
      <c r="WAC8" s="46"/>
      <c r="WAD8" s="109"/>
      <c r="WAE8" s="109"/>
      <c r="WAF8" s="109"/>
      <c r="WAK8" s="46"/>
      <c r="WAL8" s="109"/>
      <c r="WAM8" s="109"/>
      <c r="WAN8" s="109"/>
      <c r="WAS8" s="46"/>
      <c r="WAT8" s="109"/>
      <c r="WAU8" s="109"/>
      <c r="WAV8" s="109"/>
      <c r="WBA8" s="46"/>
      <c r="WBB8" s="109"/>
      <c r="WBC8" s="109"/>
      <c r="WBD8" s="109"/>
      <c r="WBI8" s="46"/>
      <c r="WBJ8" s="109"/>
      <c r="WBK8" s="109"/>
      <c r="WBL8" s="109"/>
      <c r="WBQ8" s="46"/>
      <c r="WBR8" s="109"/>
      <c r="WBS8" s="109"/>
      <c r="WBT8" s="109"/>
      <c r="WBY8" s="46"/>
      <c r="WBZ8" s="109"/>
      <c r="WCA8" s="109"/>
      <c r="WCB8" s="109"/>
      <c r="WCG8" s="46"/>
      <c r="WCH8" s="109"/>
      <c r="WCI8" s="109"/>
      <c r="WCJ8" s="109"/>
      <c r="WCO8" s="46"/>
      <c r="WCP8" s="109"/>
      <c r="WCQ8" s="109"/>
      <c r="WCR8" s="109"/>
      <c r="WCW8" s="46"/>
      <c r="WCX8" s="109"/>
      <c r="WCY8" s="109"/>
      <c r="WCZ8" s="109"/>
      <c r="WDE8" s="46"/>
      <c r="WDF8" s="109"/>
      <c r="WDG8" s="109"/>
      <c r="WDH8" s="109"/>
      <c r="WDM8" s="46"/>
      <c r="WDN8" s="109"/>
      <c r="WDO8" s="109"/>
      <c r="WDP8" s="109"/>
      <c r="WDU8" s="46"/>
      <c r="WDV8" s="109"/>
      <c r="WDW8" s="109"/>
      <c r="WDX8" s="109"/>
      <c r="WEC8" s="46"/>
      <c r="WED8" s="109"/>
      <c r="WEE8" s="109"/>
      <c r="WEF8" s="109"/>
      <c r="WEK8" s="46"/>
      <c r="WEL8" s="109"/>
      <c r="WEM8" s="109"/>
      <c r="WEN8" s="109"/>
      <c r="WES8" s="46"/>
      <c r="WET8" s="109"/>
      <c r="WEU8" s="109"/>
      <c r="WEV8" s="109"/>
      <c r="WFA8" s="46"/>
      <c r="WFB8" s="109"/>
      <c r="WFC8" s="109"/>
      <c r="WFD8" s="109"/>
      <c r="WFI8" s="46"/>
      <c r="WFJ8" s="109"/>
      <c r="WFK8" s="109"/>
      <c r="WFL8" s="109"/>
      <c r="WFQ8" s="46"/>
      <c r="WFR8" s="109"/>
      <c r="WFS8" s="109"/>
      <c r="WFT8" s="109"/>
      <c r="WFY8" s="46"/>
      <c r="WFZ8" s="109"/>
      <c r="WGA8" s="109"/>
      <c r="WGB8" s="109"/>
      <c r="WGG8" s="46"/>
      <c r="WGH8" s="109"/>
      <c r="WGI8" s="109"/>
      <c r="WGJ8" s="109"/>
      <c r="WGO8" s="46"/>
      <c r="WGP8" s="109"/>
      <c r="WGQ8" s="109"/>
      <c r="WGR8" s="109"/>
      <c r="WGW8" s="46"/>
      <c r="WGX8" s="109"/>
      <c r="WGY8" s="109"/>
      <c r="WGZ8" s="109"/>
      <c r="WHE8" s="46"/>
      <c r="WHF8" s="109"/>
      <c r="WHG8" s="109"/>
      <c r="WHH8" s="109"/>
      <c r="WHM8" s="46"/>
      <c r="WHN8" s="109"/>
      <c r="WHO8" s="109"/>
      <c r="WHP8" s="109"/>
      <c r="WHU8" s="46"/>
      <c r="WHV8" s="109"/>
      <c r="WHW8" s="109"/>
      <c r="WHX8" s="109"/>
      <c r="WIC8" s="46"/>
      <c r="WID8" s="109"/>
      <c r="WIE8" s="109"/>
      <c r="WIF8" s="109"/>
      <c r="WIK8" s="46"/>
      <c r="WIL8" s="109"/>
      <c r="WIM8" s="109"/>
      <c r="WIN8" s="109"/>
      <c r="WIS8" s="46"/>
      <c r="WIT8" s="109"/>
      <c r="WIU8" s="109"/>
      <c r="WIV8" s="109"/>
      <c r="WJA8" s="46"/>
      <c r="WJB8" s="109"/>
      <c r="WJC8" s="109"/>
      <c r="WJD8" s="109"/>
      <c r="WJI8" s="46"/>
      <c r="WJJ8" s="109"/>
      <c r="WJK8" s="109"/>
      <c r="WJL8" s="109"/>
      <c r="WJQ8" s="46"/>
      <c r="WJR8" s="109"/>
      <c r="WJS8" s="109"/>
      <c r="WJT8" s="109"/>
      <c r="WJY8" s="46"/>
      <c r="WJZ8" s="109"/>
      <c r="WKA8" s="109"/>
      <c r="WKB8" s="109"/>
      <c r="WKG8" s="46"/>
      <c r="WKH8" s="109"/>
      <c r="WKI8" s="109"/>
      <c r="WKJ8" s="109"/>
      <c r="WKO8" s="46"/>
      <c r="WKP8" s="109"/>
      <c r="WKQ8" s="109"/>
      <c r="WKR8" s="109"/>
      <c r="WKW8" s="46"/>
      <c r="WKX8" s="109"/>
      <c r="WKY8" s="109"/>
      <c r="WKZ8" s="109"/>
      <c r="WLE8" s="46"/>
      <c r="WLF8" s="109"/>
      <c r="WLG8" s="109"/>
      <c r="WLH8" s="109"/>
      <c r="WLM8" s="46"/>
      <c r="WLN8" s="109"/>
      <c r="WLO8" s="109"/>
      <c r="WLP8" s="109"/>
      <c r="WLU8" s="46"/>
      <c r="WLV8" s="109"/>
      <c r="WLW8" s="109"/>
      <c r="WLX8" s="109"/>
      <c r="WMC8" s="46"/>
      <c r="WMD8" s="109"/>
      <c r="WME8" s="109"/>
      <c r="WMF8" s="109"/>
      <c r="WMK8" s="46"/>
      <c r="WML8" s="109"/>
      <c r="WMM8" s="109"/>
      <c r="WMN8" s="109"/>
      <c r="WMS8" s="46"/>
      <c r="WMT8" s="109"/>
      <c r="WMU8" s="109"/>
      <c r="WMV8" s="109"/>
      <c r="WNA8" s="46"/>
      <c r="WNB8" s="109"/>
      <c r="WNC8" s="109"/>
      <c r="WND8" s="109"/>
      <c r="WNI8" s="46"/>
      <c r="WNJ8" s="109"/>
      <c r="WNK8" s="109"/>
      <c r="WNL8" s="109"/>
      <c r="WNQ8" s="46"/>
      <c r="WNR8" s="109"/>
      <c r="WNS8" s="109"/>
      <c r="WNT8" s="109"/>
      <c r="WNY8" s="46"/>
      <c r="WNZ8" s="109"/>
      <c r="WOA8" s="109"/>
      <c r="WOB8" s="109"/>
      <c r="WOG8" s="46"/>
      <c r="WOH8" s="109"/>
      <c r="WOI8" s="109"/>
      <c r="WOJ8" s="109"/>
      <c r="WOO8" s="46"/>
      <c r="WOP8" s="109"/>
      <c r="WOQ8" s="109"/>
      <c r="WOR8" s="109"/>
      <c r="WOW8" s="46"/>
      <c r="WOX8" s="109"/>
      <c r="WOY8" s="109"/>
      <c r="WOZ8" s="109"/>
      <c r="WPE8" s="46"/>
      <c r="WPF8" s="109"/>
      <c r="WPG8" s="109"/>
      <c r="WPH8" s="109"/>
      <c r="WPM8" s="46"/>
      <c r="WPN8" s="109"/>
      <c r="WPO8" s="109"/>
      <c r="WPP8" s="109"/>
      <c r="WPU8" s="46"/>
      <c r="WPV8" s="109"/>
      <c r="WPW8" s="109"/>
      <c r="WPX8" s="109"/>
      <c r="WQC8" s="46"/>
      <c r="WQD8" s="109"/>
      <c r="WQE8" s="109"/>
      <c r="WQF8" s="109"/>
      <c r="WQK8" s="46"/>
      <c r="WQL8" s="109"/>
      <c r="WQM8" s="109"/>
      <c r="WQN8" s="109"/>
      <c r="WQS8" s="46"/>
      <c r="WQT8" s="109"/>
      <c r="WQU8" s="109"/>
      <c r="WQV8" s="109"/>
      <c r="WRA8" s="46"/>
      <c r="WRB8" s="109"/>
      <c r="WRC8" s="109"/>
      <c r="WRD8" s="109"/>
      <c r="WRI8" s="46"/>
      <c r="WRJ8" s="109"/>
      <c r="WRK8" s="109"/>
      <c r="WRL8" s="109"/>
      <c r="WRQ8" s="46"/>
      <c r="WRR8" s="109"/>
      <c r="WRS8" s="109"/>
      <c r="WRT8" s="109"/>
      <c r="WRY8" s="46"/>
      <c r="WRZ8" s="109"/>
      <c r="WSA8" s="109"/>
      <c r="WSB8" s="109"/>
      <c r="WSG8" s="46"/>
      <c r="WSH8" s="109"/>
      <c r="WSI8" s="109"/>
      <c r="WSJ8" s="109"/>
      <c r="WSO8" s="46"/>
      <c r="WSP8" s="109"/>
      <c r="WSQ8" s="109"/>
      <c r="WSR8" s="109"/>
      <c r="WSW8" s="46"/>
      <c r="WSX8" s="109"/>
      <c r="WSY8" s="109"/>
      <c r="WSZ8" s="109"/>
      <c r="WTE8" s="46"/>
      <c r="WTF8" s="109"/>
      <c r="WTG8" s="109"/>
      <c r="WTH8" s="109"/>
      <c r="WTM8" s="46"/>
      <c r="WTN8" s="109"/>
      <c r="WTO8" s="109"/>
      <c r="WTP8" s="109"/>
      <c r="WTU8" s="46"/>
      <c r="WTV8" s="109"/>
      <c r="WTW8" s="109"/>
      <c r="WTX8" s="109"/>
      <c r="WUC8" s="46"/>
      <c r="WUD8" s="109"/>
      <c r="WUE8" s="109"/>
      <c r="WUF8" s="109"/>
      <c r="WUK8" s="46"/>
      <c r="WUL8" s="109"/>
      <c r="WUM8" s="109"/>
      <c r="WUN8" s="109"/>
      <c r="WUS8" s="46"/>
      <c r="WUT8" s="109"/>
      <c r="WUU8" s="109"/>
      <c r="WUV8" s="109"/>
      <c r="WVA8" s="46"/>
      <c r="WVB8" s="109"/>
      <c r="WVC8" s="109"/>
      <c r="WVD8" s="109"/>
      <c r="WVI8" s="46"/>
      <c r="WVJ8" s="109"/>
      <c r="WVK8" s="109"/>
      <c r="WVL8" s="109"/>
      <c r="WVQ8" s="46"/>
      <c r="WVR8" s="109"/>
      <c r="WVS8" s="109"/>
      <c r="WVT8" s="109"/>
      <c r="WVY8" s="46"/>
      <c r="WVZ8" s="109"/>
      <c r="WWA8" s="109"/>
      <c r="WWB8" s="109"/>
      <c r="WWG8" s="46"/>
      <c r="WWH8" s="109"/>
      <c r="WWI8" s="109"/>
      <c r="WWJ8" s="109"/>
      <c r="WWO8" s="46"/>
      <c r="WWP8" s="109"/>
      <c r="WWQ8" s="109"/>
      <c r="WWR8" s="109"/>
      <c r="WWW8" s="46"/>
      <c r="WWX8" s="109"/>
      <c r="WWY8" s="109"/>
      <c r="WWZ8" s="109"/>
      <c r="WXE8" s="46"/>
      <c r="WXF8" s="109"/>
      <c r="WXG8" s="109"/>
      <c r="WXH8" s="109"/>
      <c r="WXM8" s="46"/>
      <c r="WXN8" s="109"/>
      <c r="WXO8" s="109"/>
      <c r="WXP8" s="109"/>
      <c r="WXU8" s="46"/>
      <c r="WXV8" s="109"/>
      <c r="WXW8" s="109"/>
      <c r="WXX8" s="109"/>
      <c r="WYC8" s="46"/>
      <c r="WYD8" s="109"/>
      <c r="WYE8" s="109"/>
      <c r="WYF8" s="109"/>
      <c r="WYK8" s="46"/>
      <c r="WYL8" s="109"/>
      <c r="WYM8" s="109"/>
      <c r="WYN8" s="109"/>
      <c r="WYS8" s="46"/>
      <c r="WYT8" s="109"/>
      <c r="WYU8" s="109"/>
      <c r="WYV8" s="109"/>
      <c r="WZA8" s="46"/>
      <c r="WZB8" s="109"/>
      <c r="WZC8" s="109"/>
      <c r="WZD8" s="109"/>
      <c r="WZI8" s="46"/>
      <c r="WZJ8" s="109"/>
      <c r="WZK8" s="109"/>
      <c r="WZL8" s="109"/>
      <c r="WZQ8" s="46"/>
      <c r="WZR8" s="109"/>
      <c r="WZS8" s="109"/>
      <c r="WZT8" s="109"/>
      <c r="WZY8" s="46"/>
      <c r="WZZ8" s="109"/>
      <c r="XAA8" s="109"/>
      <c r="XAB8" s="109"/>
      <c r="XAG8" s="46"/>
      <c r="XAH8" s="109"/>
      <c r="XAI8" s="109"/>
      <c r="XAJ8" s="109"/>
      <c r="XAO8" s="46"/>
      <c r="XAP8" s="109"/>
      <c r="XAQ8" s="109"/>
      <c r="XAR8" s="109"/>
      <c r="XAW8" s="46"/>
      <c r="XAX8" s="109"/>
      <c r="XAY8" s="109"/>
      <c r="XAZ8" s="109"/>
      <c r="XBE8" s="46"/>
      <c r="XBF8" s="109"/>
      <c r="XBG8" s="109"/>
      <c r="XBH8" s="109"/>
      <c r="XBM8" s="46"/>
      <c r="XBN8" s="109"/>
      <c r="XBO8" s="109"/>
      <c r="XBP8" s="109"/>
      <c r="XBU8" s="46"/>
      <c r="XBV8" s="109"/>
      <c r="XBW8" s="109"/>
      <c r="XBX8" s="109"/>
      <c r="XCC8" s="46"/>
      <c r="XCD8" s="109"/>
      <c r="XCE8" s="109"/>
      <c r="XCF8" s="109"/>
      <c r="XCK8" s="46"/>
      <c r="XCL8" s="109"/>
      <c r="XCM8" s="109"/>
      <c r="XCN8" s="109"/>
      <c r="XCS8" s="46"/>
      <c r="XCT8" s="109"/>
      <c r="XCU8" s="109"/>
      <c r="XCV8" s="109"/>
      <c r="XDA8" s="46"/>
      <c r="XDB8" s="109"/>
      <c r="XDC8" s="109"/>
      <c r="XDD8" s="109"/>
      <c r="XDI8" s="46"/>
      <c r="XDJ8" s="109"/>
      <c r="XDK8" s="109"/>
      <c r="XDL8" s="109"/>
      <c r="XDQ8" s="46"/>
      <c r="XDR8" s="109"/>
      <c r="XDS8" s="109"/>
      <c r="XDT8" s="109"/>
      <c r="XDY8" s="46"/>
      <c r="XDZ8" s="109"/>
      <c r="XEA8" s="109"/>
      <c r="XEB8" s="109"/>
      <c r="XEG8" s="46"/>
      <c r="XEH8" s="109"/>
      <c r="XEI8" s="109"/>
      <c r="XEJ8" s="109"/>
      <c r="XEO8" s="46"/>
      <c r="XEP8" s="109"/>
      <c r="XEQ8" s="109"/>
      <c r="XER8" s="109"/>
      <c r="XEW8" s="46"/>
      <c r="XEX8" s="109"/>
      <c r="XEY8" s="109"/>
      <c r="XEZ8" s="109"/>
    </row>
    <row r="9" spans="1:1022 1025:2046 2049:3070 3073:4094 4097:5118 5121:6142 6145:7166 7169:8190 8193:9214 9217:10238 10241:11262 11265:12286 12289:13310 13313:14334 14337:15358 15361:16382" ht="17.25">
      <c r="A9" s="86" t="s">
        <v>268</v>
      </c>
      <c r="B9" s="88" t="s">
        <v>271</v>
      </c>
      <c r="C9" s="88" t="s">
        <v>272</v>
      </c>
      <c r="D9" s="88" t="s">
        <v>422</v>
      </c>
      <c r="E9" s="88" t="s">
        <v>591</v>
      </c>
      <c r="F9" s="89"/>
      <c r="I9" s="86"/>
      <c r="J9" s="88"/>
      <c r="K9" s="88"/>
      <c r="L9" s="88"/>
      <c r="M9" s="88"/>
      <c r="N9" s="89"/>
      <c r="Q9" s="86"/>
      <c r="R9" s="88"/>
      <c r="S9" s="88"/>
      <c r="T9" s="88"/>
      <c r="U9" s="88"/>
      <c r="V9" s="89"/>
      <c r="Y9" s="86"/>
      <c r="Z9" s="88"/>
      <c r="AA9" s="88"/>
      <c r="AB9" s="88"/>
      <c r="AC9" s="88"/>
      <c r="AD9" s="89"/>
      <c r="AG9" s="86"/>
      <c r="AH9" s="88"/>
      <c r="AI9" s="88"/>
      <c r="AJ9" s="88"/>
      <c r="AK9" s="88"/>
      <c r="AL9" s="89"/>
      <c r="AO9" s="86"/>
      <c r="AP9" s="88"/>
      <c r="AQ9" s="88"/>
      <c r="AR9" s="88"/>
      <c r="AS9" s="88"/>
      <c r="AT9" s="89"/>
      <c r="AW9" s="86"/>
      <c r="AX9" s="88"/>
      <c r="AY9" s="88"/>
      <c r="AZ9" s="88"/>
      <c r="BA9" s="88"/>
      <c r="BB9" s="89"/>
      <c r="BE9" s="86"/>
      <c r="BF9" s="88"/>
      <c r="BG9" s="88"/>
      <c r="BH9" s="88"/>
      <c r="BI9" s="88"/>
      <c r="BJ9" s="89"/>
      <c r="BM9" s="86"/>
      <c r="BN9" s="88"/>
      <c r="BO9" s="88"/>
      <c r="BP9" s="88"/>
      <c r="BQ9" s="88"/>
      <c r="BR9" s="89"/>
      <c r="BU9" s="86"/>
      <c r="BV9" s="88"/>
      <c r="BW9" s="88"/>
      <c r="BX9" s="88"/>
      <c r="BY9" s="88"/>
      <c r="BZ9" s="89"/>
      <c r="CC9" s="86"/>
      <c r="CD9" s="88"/>
      <c r="CE9" s="88"/>
      <c r="CF9" s="88"/>
      <c r="CG9" s="88"/>
      <c r="CH9" s="89"/>
      <c r="CK9" s="86"/>
      <c r="CL9" s="88"/>
      <c r="CM9" s="88"/>
      <c r="CN9" s="88"/>
      <c r="CO9" s="88"/>
      <c r="CP9" s="89"/>
      <c r="CS9" s="86"/>
      <c r="CT9" s="88"/>
      <c r="CU9" s="88"/>
      <c r="CV9" s="88"/>
      <c r="CW9" s="88"/>
      <c r="CX9" s="89"/>
      <c r="DA9" s="86"/>
      <c r="DB9" s="88"/>
      <c r="DC9" s="88"/>
      <c r="DD9" s="88"/>
      <c r="DE9" s="88"/>
      <c r="DF9" s="89"/>
      <c r="DI9" s="86"/>
      <c r="DJ9" s="88"/>
      <c r="DK9" s="88"/>
      <c r="DL9" s="88"/>
      <c r="DM9" s="88"/>
      <c r="DN9" s="89"/>
      <c r="DQ9" s="86"/>
      <c r="DR9" s="88"/>
      <c r="DS9" s="88"/>
      <c r="DT9" s="88"/>
      <c r="DU9" s="88"/>
      <c r="DV9" s="89"/>
      <c r="DY9" s="86"/>
      <c r="DZ9" s="88"/>
      <c r="EA9" s="88"/>
      <c r="EB9" s="88"/>
      <c r="EC9" s="88"/>
      <c r="ED9" s="89"/>
      <c r="EG9" s="86"/>
      <c r="EH9" s="88"/>
      <c r="EI9" s="88"/>
      <c r="EJ9" s="88"/>
      <c r="EK9" s="88"/>
      <c r="EL9" s="89"/>
      <c r="EO9" s="86"/>
      <c r="EP9" s="88"/>
      <c r="EQ9" s="88"/>
      <c r="ER9" s="88"/>
      <c r="ES9" s="88"/>
      <c r="ET9" s="89"/>
      <c r="EW9" s="86"/>
      <c r="EX9" s="88"/>
      <c r="EY9" s="88"/>
      <c r="EZ9" s="88"/>
      <c r="FA9" s="88"/>
      <c r="FB9" s="89"/>
      <c r="FE9" s="86"/>
      <c r="FF9" s="88"/>
      <c r="FG9" s="88"/>
      <c r="FH9" s="88"/>
      <c r="FI9" s="88"/>
      <c r="FJ9" s="89"/>
      <c r="FM9" s="86"/>
      <c r="FN9" s="88"/>
      <c r="FO9" s="88"/>
      <c r="FP9" s="88"/>
      <c r="FQ9" s="88"/>
      <c r="FR9" s="89"/>
      <c r="FU9" s="86"/>
      <c r="FV9" s="88"/>
      <c r="FW9" s="88"/>
      <c r="FX9" s="88"/>
      <c r="FY9" s="88"/>
      <c r="FZ9" s="89"/>
      <c r="GC9" s="86"/>
      <c r="GD9" s="88"/>
      <c r="GE9" s="88"/>
      <c r="GF9" s="88"/>
      <c r="GG9" s="88"/>
      <c r="GH9" s="89"/>
      <c r="GK9" s="86"/>
      <c r="GL9" s="88"/>
      <c r="GM9" s="88"/>
      <c r="GN9" s="88"/>
      <c r="GO9" s="88"/>
      <c r="GP9" s="89"/>
      <c r="GS9" s="86"/>
      <c r="GT9" s="88"/>
      <c r="GU9" s="88"/>
      <c r="GV9" s="88"/>
      <c r="GW9" s="88"/>
      <c r="GX9" s="89"/>
      <c r="HA9" s="86"/>
      <c r="HB9" s="88"/>
      <c r="HC9" s="88"/>
      <c r="HD9" s="88"/>
      <c r="HE9" s="88"/>
      <c r="HF9" s="89"/>
      <c r="HI9" s="86"/>
      <c r="HJ9" s="88"/>
      <c r="HK9" s="88"/>
      <c r="HL9" s="88"/>
      <c r="HM9" s="88"/>
      <c r="HN9" s="89"/>
      <c r="HQ9" s="86"/>
      <c r="HR9" s="88"/>
      <c r="HS9" s="88"/>
      <c r="HT9" s="88"/>
      <c r="HU9" s="88"/>
      <c r="HV9" s="89"/>
      <c r="HY9" s="86"/>
      <c r="HZ9" s="88"/>
      <c r="IA9" s="88"/>
      <c r="IB9" s="88"/>
      <c r="IC9" s="88"/>
      <c r="ID9" s="89"/>
      <c r="IG9" s="86"/>
      <c r="IH9" s="88"/>
      <c r="II9" s="88"/>
      <c r="IJ9" s="88"/>
      <c r="IK9" s="88"/>
      <c r="IL9" s="89"/>
      <c r="IO9" s="86"/>
      <c r="IP9" s="88"/>
      <c r="IQ9" s="88"/>
      <c r="IR9" s="88"/>
      <c r="IS9" s="88"/>
      <c r="IT9" s="89"/>
      <c r="IW9" s="86"/>
      <c r="IX9" s="88"/>
      <c r="IY9" s="88"/>
      <c r="IZ9" s="88"/>
      <c r="JA9" s="88"/>
      <c r="JB9" s="89"/>
      <c r="JE9" s="86"/>
      <c r="JF9" s="88"/>
      <c r="JG9" s="88"/>
      <c r="JH9" s="88"/>
      <c r="JI9" s="88"/>
      <c r="JJ9" s="89"/>
      <c r="JM9" s="86"/>
      <c r="JN9" s="88"/>
      <c r="JO9" s="88"/>
      <c r="JP9" s="88"/>
      <c r="JQ9" s="88"/>
      <c r="JR9" s="89"/>
      <c r="JU9" s="86"/>
      <c r="JV9" s="88"/>
      <c r="JW9" s="88"/>
      <c r="JX9" s="88"/>
      <c r="JY9" s="88"/>
      <c r="JZ9" s="89"/>
      <c r="KC9" s="86"/>
      <c r="KD9" s="88"/>
      <c r="KE9" s="88"/>
      <c r="KF9" s="88"/>
      <c r="KG9" s="88"/>
      <c r="KH9" s="89"/>
      <c r="KK9" s="86"/>
      <c r="KL9" s="88"/>
      <c r="KM9" s="88"/>
      <c r="KN9" s="88"/>
      <c r="KO9" s="88"/>
      <c r="KP9" s="89"/>
      <c r="KS9" s="86"/>
      <c r="KT9" s="88"/>
      <c r="KU9" s="88"/>
      <c r="KV9" s="88"/>
      <c r="KW9" s="88"/>
      <c r="KX9" s="89"/>
      <c r="LA9" s="86"/>
      <c r="LB9" s="88"/>
      <c r="LC9" s="88"/>
      <c r="LD9" s="88"/>
      <c r="LE9" s="88"/>
      <c r="LF9" s="89"/>
      <c r="LI9" s="86"/>
      <c r="LJ9" s="88"/>
      <c r="LK9" s="88"/>
      <c r="LL9" s="88"/>
      <c r="LM9" s="88"/>
      <c r="LN9" s="89"/>
      <c r="LQ9" s="86"/>
      <c r="LR9" s="88"/>
      <c r="LS9" s="88"/>
      <c r="LT9" s="88"/>
      <c r="LU9" s="88"/>
      <c r="LV9" s="89"/>
      <c r="LY9" s="86"/>
      <c r="LZ9" s="88"/>
      <c r="MA9" s="88"/>
      <c r="MB9" s="88"/>
      <c r="MC9" s="88"/>
      <c r="MD9" s="89"/>
      <c r="MG9" s="86"/>
      <c r="MH9" s="88"/>
      <c r="MI9" s="88"/>
      <c r="MJ9" s="88"/>
      <c r="MK9" s="88"/>
      <c r="ML9" s="89"/>
      <c r="MO9" s="86"/>
      <c r="MP9" s="88"/>
      <c r="MQ9" s="88"/>
      <c r="MR9" s="88"/>
      <c r="MS9" s="88"/>
      <c r="MT9" s="89"/>
      <c r="MW9" s="86"/>
      <c r="MX9" s="88"/>
      <c r="MY9" s="88"/>
      <c r="MZ9" s="88"/>
      <c r="NA9" s="88"/>
      <c r="NB9" s="89"/>
      <c r="NE9" s="86"/>
      <c r="NF9" s="88"/>
      <c r="NG9" s="88"/>
      <c r="NH9" s="88"/>
      <c r="NI9" s="88"/>
      <c r="NJ9" s="89"/>
      <c r="NM9" s="86"/>
      <c r="NN9" s="88"/>
      <c r="NO9" s="88"/>
      <c r="NP9" s="88"/>
      <c r="NQ9" s="88"/>
      <c r="NR9" s="89"/>
      <c r="NU9" s="86"/>
      <c r="NV9" s="88"/>
      <c r="NW9" s="88"/>
      <c r="NX9" s="88"/>
      <c r="NY9" s="88"/>
      <c r="NZ9" s="89"/>
      <c r="OC9" s="86"/>
      <c r="OD9" s="88"/>
      <c r="OE9" s="88"/>
      <c r="OF9" s="88"/>
      <c r="OG9" s="88"/>
      <c r="OH9" s="89"/>
      <c r="OK9" s="86"/>
      <c r="OL9" s="88"/>
      <c r="OM9" s="88"/>
      <c r="ON9" s="88"/>
      <c r="OO9" s="88"/>
      <c r="OP9" s="89"/>
      <c r="OS9" s="86"/>
      <c r="OT9" s="88"/>
      <c r="OU9" s="88"/>
      <c r="OV9" s="88"/>
      <c r="OW9" s="88"/>
      <c r="OX9" s="89"/>
      <c r="PA9" s="86"/>
      <c r="PB9" s="88"/>
      <c r="PC9" s="88"/>
      <c r="PD9" s="88"/>
      <c r="PE9" s="88"/>
      <c r="PF9" s="89"/>
      <c r="PI9" s="86"/>
      <c r="PJ9" s="88"/>
      <c r="PK9" s="88"/>
      <c r="PL9" s="88"/>
      <c r="PM9" s="88"/>
      <c r="PN9" s="89"/>
      <c r="PQ9" s="86"/>
      <c r="PR9" s="88"/>
      <c r="PS9" s="88"/>
      <c r="PT9" s="88"/>
      <c r="PU9" s="88"/>
      <c r="PV9" s="89"/>
      <c r="PY9" s="86"/>
      <c r="PZ9" s="88"/>
      <c r="QA9" s="88"/>
      <c r="QB9" s="88"/>
      <c r="QC9" s="88"/>
      <c r="QD9" s="89"/>
      <c r="QG9" s="86"/>
      <c r="QH9" s="88"/>
      <c r="QI9" s="88"/>
      <c r="QJ9" s="88"/>
      <c r="QK9" s="88"/>
      <c r="QL9" s="89"/>
      <c r="QO9" s="86"/>
      <c r="QP9" s="88"/>
      <c r="QQ9" s="88"/>
      <c r="QR9" s="88"/>
      <c r="QS9" s="88"/>
      <c r="QT9" s="89"/>
      <c r="QW9" s="86"/>
      <c r="QX9" s="88"/>
      <c r="QY9" s="88"/>
      <c r="QZ9" s="88"/>
      <c r="RA9" s="88"/>
      <c r="RB9" s="89"/>
      <c r="RE9" s="86"/>
      <c r="RF9" s="88"/>
      <c r="RG9" s="88"/>
      <c r="RH9" s="88"/>
      <c r="RI9" s="88"/>
      <c r="RJ9" s="89"/>
      <c r="RM9" s="86"/>
      <c r="RN9" s="88"/>
      <c r="RO9" s="88"/>
      <c r="RP9" s="88"/>
      <c r="RQ9" s="88"/>
      <c r="RR9" s="89"/>
      <c r="RU9" s="86"/>
      <c r="RV9" s="88"/>
      <c r="RW9" s="88"/>
      <c r="RX9" s="88"/>
      <c r="RY9" s="88"/>
      <c r="RZ9" s="89"/>
      <c r="SC9" s="86"/>
      <c r="SD9" s="88"/>
      <c r="SE9" s="88"/>
      <c r="SF9" s="88"/>
      <c r="SG9" s="88"/>
      <c r="SH9" s="89"/>
      <c r="SK9" s="86"/>
      <c r="SL9" s="88"/>
      <c r="SM9" s="88"/>
      <c r="SN9" s="88"/>
      <c r="SO9" s="88"/>
      <c r="SP9" s="89"/>
      <c r="SS9" s="86"/>
      <c r="ST9" s="88"/>
      <c r="SU9" s="88"/>
      <c r="SV9" s="88"/>
      <c r="SW9" s="88"/>
      <c r="SX9" s="89"/>
      <c r="TA9" s="86"/>
      <c r="TB9" s="88"/>
      <c r="TC9" s="88"/>
      <c r="TD9" s="88"/>
      <c r="TE9" s="88"/>
      <c r="TF9" s="89"/>
      <c r="TI9" s="86"/>
      <c r="TJ9" s="88"/>
      <c r="TK9" s="88"/>
      <c r="TL9" s="88"/>
      <c r="TM9" s="88"/>
      <c r="TN9" s="89"/>
      <c r="TQ9" s="86"/>
      <c r="TR9" s="88"/>
      <c r="TS9" s="88"/>
      <c r="TT9" s="88"/>
      <c r="TU9" s="88"/>
      <c r="TV9" s="89"/>
      <c r="TY9" s="86"/>
      <c r="TZ9" s="88"/>
      <c r="UA9" s="88"/>
      <c r="UB9" s="88"/>
      <c r="UC9" s="88"/>
      <c r="UD9" s="89"/>
      <c r="UG9" s="86"/>
      <c r="UH9" s="88"/>
      <c r="UI9" s="88"/>
      <c r="UJ9" s="88"/>
      <c r="UK9" s="88"/>
      <c r="UL9" s="89"/>
      <c r="UO9" s="86"/>
      <c r="UP9" s="88"/>
      <c r="UQ9" s="88"/>
      <c r="UR9" s="88"/>
      <c r="US9" s="88"/>
      <c r="UT9" s="89"/>
      <c r="UW9" s="86"/>
      <c r="UX9" s="88"/>
      <c r="UY9" s="88"/>
      <c r="UZ9" s="88"/>
      <c r="VA9" s="88"/>
      <c r="VB9" s="89"/>
      <c r="VE9" s="86"/>
      <c r="VF9" s="88"/>
      <c r="VG9" s="88"/>
      <c r="VH9" s="88"/>
      <c r="VI9" s="88"/>
      <c r="VJ9" s="89"/>
      <c r="VM9" s="86"/>
      <c r="VN9" s="88"/>
      <c r="VO9" s="88"/>
      <c r="VP9" s="88"/>
      <c r="VQ9" s="88"/>
      <c r="VR9" s="89"/>
      <c r="VU9" s="86"/>
      <c r="VV9" s="88"/>
      <c r="VW9" s="88"/>
      <c r="VX9" s="88"/>
      <c r="VY9" s="88"/>
      <c r="VZ9" s="89"/>
      <c r="WC9" s="86"/>
      <c r="WD9" s="88"/>
      <c r="WE9" s="88"/>
      <c r="WF9" s="88"/>
      <c r="WG9" s="88"/>
      <c r="WH9" s="89"/>
      <c r="WK9" s="86"/>
      <c r="WL9" s="88"/>
      <c r="WM9" s="88"/>
      <c r="WN9" s="88"/>
      <c r="WO9" s="88"/>
      <c r="WP9" s="89"/>
      <c r="WS9" s="86"/>
      <c r="WT9" s="88"/>
      <c r="WU9" s="88"/>
      <c r="WV9" s="88"/>
      <c r="WW9" s="88"/>
      <c r="WX9" s="89"/>
      <c r="XA9" s="86"/>
      <c r="XB9" s="88"/>
      <c r="XC9" s="88"/>
      <c r="XD9" s="88"/>
      <c r="XE9" s="88"/>
      <c r="XF9" s="89"/>
      <c r="XI9" s="86"/>
      <c r="XJ9" s="88"/>
      <c r="XK9" s="88"/>
      <c r="XL9" s="88"/>
      <c r="XM9" s="88"/>
      <c r="XN9" s="89"/>
      <c r="XQ9" s="86"/>
      <c r="XR9" s="88"/>
      <c r="XS9" s="88"/>
      <c r="XT9" s="88"/>
      <c r="XU9" s="88"/>
      <c r="XV9" s="89"/>
      <c r="XY9" s="86"/>
      <c r="XZ9" s="88"/>
      <c r="YA9" s="88"/>
      <c r="YB9" s="88"/>
      <c r="YC9" s="88"/>
      <c r="YD9" s="89"/>
      <c r="YG9" s="86"/>
      <c r="YH9" s="88"/>
      <c r="YI9" s="88"/>
      <c r="YJ9" s="88"/>
      <c r="YK9" s="88"/>
      <c r="YL9" s="89"/>
      <c r="YO9" s="86"/>
      <c r="YP9" s="88"/>
      <c r="YQ9" s="88"/>
      <c r="YR9" s="88"/>
      <c r="YS9" s="88"/>
      <c r="YT9" s="89"/>
      <c r="YW9" s="86"/>
      <c r="YX9" s="88"/>
      <c r="YY9" s="88"/>
      <c r="YZ9" s="88"/>
      <c r="ZA9" s="88"/>
      <c r="ZB9" s="89"/>
      <c r="ZE9" s="86"/>
      <c r="ZF9" s="88"/>
      <c r="ZG9" s="88"/>
      <c r="ZH9" s="88"/>
      <c r="ZI9" s="88"/>
      <c r="ZJ9" s="89"/>
      <c r="ZM9" s="86"/>
      <c r="ZN9" s="88"/>
      <c r="ZO9" s="88"/>
      <c r="ZP9" s="88"/>
      <c r="ZQ9" s="88"/>
      <c r="ZR9" s="89"/>
      <c r="ZU9" s="86"/>
      <c r="ZV9" s="88"/>
      <c r="ZW9" s="88"/>
      <c r="ZX9" s="88"/>
      <c r="ZY9" s="88"/>
      <c r="ZZ9" s="89"/>
      <c r="AAC9" s="86"/>
      <c r="AAD9" s="88"/>
      <c r="AAE9" s="88"/>
      <c r="AAF9" s="88"/>
      <c r="AAG9" s="88"/>
      <c r="AAH9" s="89"/>
      <c r="AAK9" s="86"/>
      <c r="AAL9" s="88"/>
      <c r="AAM9" s="88"/>
      <c r="AAN9" s="88"/>
      <c r="AAO9" s="88"/>
      <c r="AAP9" s="89"/>
      <c r="AAS9" s="86"/>
      <c r="AAT9" s="88"/>
      <c r="AAU9" s="88"/>
      <c r="AAV9" s="88"/>
      <c r="AAW9" s="88"/>
      <c r="AAX9" s="89"/>
      <c r="ABA9" s="86"/>
      <c r="ABB9" s="88"/>
      <c r="ABC9" s="88"/>
      <c r="ABD9" s="88"/>
      <c r="ABE9" s="88"/>
      <c r="ABF9" s="89"/>
      <c r="ABI9" s="86"/>
      <c r="ABJ9" s="88"/>
      <c r="ABK9" s="88"/>
      <c r="ABL9" s="88"/>
      <c r="ABM9" s="88"/>
      <c r="ABN9" s="89"/>
      <c r="ABQ9" s="86"/>
      <c r="ABR9" s="88"/>
      <c r="ABS9" s="88"/>
      <c r="ABT9" s="88"/>
      <c r="ABU9" s="88"/>
      <c r="ABV9" s="89"/>
      <c r="ABY9" s="86"/>
      <c r="ABZ9" s="88"/>
      <c r="ACA9" s="88"/>
      <c r="ACB9" s="88"/>
      <c r="ACC9" s="88"/>
      <c r="ACD9" s="89"/>
      <c r="ACG9" s="86"/>
      <c r="ACH9" s="88"/>
      <c r="ACI9" s="88"/>
      <c r="ACJ9" s="88"/>
      <c r="ACK9" s="88"/>
      <c r="ACL9" s="89"/>
      <c r="ACO9" s="86"/>
      <c r="ACP9" s="88"/>
      <c r="ACQ9" s="88"/>
      <c r="ACR9" s="88"/>
      <c r="ACS9" s="88"/>
      <c r="ACT9" s="89"/>
      <c r="ACW9" s="86"/>
      <c r="ACX9" s="88"/>
      <c r="ACY9" s="88"/>
      <c r="ACZ9" s="88"/>
      <c r="ADA9" s="88"/>
      <c r="ADB9" s="89"/>
      <c r="ADE9" s="86"/>
      <c r="ADF9" s="88"/>
      <c r="ADG9" s="88"/>
      <c r="ADH9" s="88"/>
      <c r="ADI9" s="88"/>
      <c r="ADJ9" s="89"/>
      <c r="ADM9" s="86"/>
      <c r="ADN9" s="88"/>
      <c r="ADO9" s="88"/>
      <c r="ADP9" s="88"/>
      <c r="ADQ9" s="88"/>
      <c r="ADR9" s="89"/>
      <c r="ADU9" s="86"/>
      <c r="ADV9" s="88"/>
      <c r="ADW9" s="88"/>
      <c r="ADX9" s="88"/>
      <c r="ADY9" s="88"/>
      <c r="ADZ9" s="89"/>
      <c r="AEC9" s="86"/>
      <c r="AED9" s="88"/>
      <c r="AEE9" s="88"/>
      <c r="AEF9" s="88"/>
      <c r="AEG9" s="88"/>
      <c r="AEH9" s="89"/>
      <c r="AEK9" s="86"/>
      <c r="AEL9" s="88"/>
      <c r="AEM9" s="88"/>
      <c r="AEN9" s="88"/>
      <c r="AEO9" s="88"/>
      <c r="AEP9" s="89"/>
      <c r="AES9" s="86"/>
      <c r="AET9" s="88"/>
      <c r="AEU9" s="88"/>
      <c r="AEV9" s="88"/>
      <c r="AEW9" s="88"/>
      <c r="AEX9" s="89"/>
      <c r="AFA9" s="86"/>
      <c r="AFB9" s="88"/>
      <c r="AFC9" s="88"/>
      <c r="AFD9" s="88"/>
      <c r="AFE9" s="88"/>
      <c r="AFF9" s="89"/>
      <c r="AFI9" s="86"/>
      <c r="AFJ9" s="88"/>
      <c r="AFK9" s="88"/>
      <c r="AFL9" s="88"/>
      <c r="AFM9" s="88"/>
      <c r="AFN9" s="89"/>
      <c r="AFQ9" s="86"/>
      <c r="AFR9" s="88"/>
      <c r="AFS9" s="88"/>
      <c r="AFT9" s="88"/>
      <c r="AFU9" s="88"/>
      <c r="AFV9" s="89"/>
      <c r="AFY9" s="86"/>
      <c r="AFZ9" s="88"/>
      <c r="AGA9" s="88"/>
      <c r="AGB9" s="88"/>
      <c r="AGC9" s="88"/>
      <c r="AGD9" s="89"/>
      <c r="AGG9" s="86"/>
      <c r="AGH9" s="88"/>
      <c r="AGI9" s="88"/>
      <c r="AGJ9" s="88"/>
      <c r="AGK9" s="88"/>
      <c r="AGL9" s="89"/>
      <c r="AGO9" s="86"/>
      <c r="AGP9" s="88"/>
      <c r="AGQ9" s="88"/>
      <c r="AGR9" s="88"/>
      <c r="AGS9" s="88"/>
      <c r="AGT9" s="89"/>
      <c r="AGW9" s="86"/>
      <c r="AGX9" s="88"/>
      <c r="AGY9" s="88"/>
      <c r="AGZ9" s="88"/>
      <c r="AHA9" s="88"/>
      <c r="AHB9" s="89"/>
      <c r="AHE9" s="86"/>
      <c r="AHF9" s="88"/>
      <c r="AHG9" s="88"/>
      <c r="AHH9" s="88"/>
      <c r="AHI9" s="88"/>
      <c r="AHJ9" s="89"/>
      <c r="AHM9" s="86"/>
      <c r="AHN9" s="88"/>
      <c r="AHO9" s="88"/>
      <c r="AHP9" s="88"/>
      <c r="AHQ9" s="88"/>
      <c r="AHR9" s="89"/>
      <c r="AHU9" s="86"/>
      <c r="AHV9" s="88"/>
      <c r="AHW9" s="88"/>
      <c r="AHX9" s="88"/>
      <c r="AHY9" s="88"/>
      <c r="AHZ9" s="89"/>
      <c r="AIC9" s="86"/>
      <c r="AID9" s="88"/>
      <c r="AIE9" s="88"/>
      <c r="AIF9" s="88"/>
      <c r="AIG9" s="88"/>
      <c r="AIH9" s="89"/>
      <c r="AIK9" s="86"/>
      <c r="AIL9" s="88"/>
      <c r="AIM9" s="88"/>
      <c r="AIN9" s="88"/>
      <c r="AIO9" s="88"/>
      <c r="AIP9" s="89"/>
      <c r="AIS9" s="86"/>
      <c r="AIT9" s="88"/>
      <c r="AIU9" s="88"/>
      <c r="AIV9" s="88"/>
      <c r="AIW9" s="88"/>
      <c r="AIX9" s="89"/>
      <c r="AJA9" s="86"/>
      <c r="AJB9" s="88"/>
      <c r="AJC9" s="88"/>
      <c r="AJD9" s="88"/>
      <c r="AJE9" s="88"/>
      <c r="AJF9" s="89"/>
      <c r="AJI9" s="86"/>
      <c r="AJJ9" s="88"/>
      <c r="AJK9" s="88"/>
      <c r="AJL9" s="88"/>
      <c r="AJM9" s="88"/>
      <c r="AJN9" s="89"/>
      <c r="AJQ9" s="86"/>
      <c r="AJR9" s="88"/>
      <c r="AJS9" s="88"/>
      <c r="AJT9" s="88"/>
      <c r="AJU9" s="88"/>
      <c r="AJV9" s="89"/>
      <c r="AJY9" s="86"/>
      <c r="AJZ9" s="88"/>
      <c r="AKA9" s="88"/>
      <c r="AKB9" s="88"/>
      <c r="AKC9" s="88"/>
      <c r="AKD9" s="89"/>
      <c r="AKG9" s="86"/>
      <c r="AKH9" s="88"/>
      <c r="AKI9" s="88"/>
      <c r="AKJ9" s="88"/>
      <c r="AKK9" s="88"/>
      <c r="AKL9" s="89"/>
      <c r="AKO9" s="86"/>
      <c r="AKP9" s="88"/>
      <c r="AKQ9" s="88"/>
      <c r="AKR9" s="88"/>
      <c r="AKS9" s="88"/>
      <c r="AKT9" s="89"/>
      <c r="AKW9" s="86"/>
      <c r="AKX9" s="88"/>
      <c r="AKY9" s="88"/>
      <c r="AKZ9" s="88"/>
      <c r="ALA9" s="88"/>
      <c r="ALB9" s="89"/>
      <c r="ALE9" s="86"/>
      <c r="ALF9" s="88"/>
      <c r="ALG9" s="88"/>
      <c r="ALH9" s="88"/>
      <c r="ALI9" s="88"/>
      <c r="ALJ9" s="89"/>
      <c r="ALM9" s="86"/>
      <c r="ALN9" s="88"/>
      <c r="ALO9" s="88"/>
      <c r="ALP9" s="88"/>
      <c r="ALQ9" s="88"/>
      <c r="ALR9" s="89"/>
      <c r="ALU9" s="86"/>
      <c r="ALV9" s="88"/>
      <c r="ALW9" s="88"/>
      <c r="ALX9" s="88"/>
      <c r="ALY9" s="88"/>
      <c r="ALZ9" s="89"/>
      <c r="AMC9" s="86"/>
      <c r="AMD9" s="88"/>
      <c r="AME9" s="88"/>
      <c r="AMF9" s="88"/>
      <c r="AMG9" s="88"/>
      <c r="AMH9" s="89"/>
      <c r="AMK9" s="86"/>
      <c r="AML9" s="88"/>
      <c r="AMM9" s="88"/>
      <c r="AMN9" s="88"/>
      <c r="AMO9" s="88"/>
      <c r="AMP9" s="89"/>
      <c r="AMS9" s="86"/>
      <c r="AMT9" s="88"/>
      <c r="AMU9" s="88"/>
      <c r="AMV9" s="88"/>
      <c r="AMW9" s="88"/>
      <c r="AMX9" s="89"/>
      <c r="ANA9" s="86"/>
      <c r="ANB9" s="88"/>
      <c r="ANC9" s="88"/>
      <c r="AND9" s="88"/>
      <c r="ANE9" s="88"/>
      <c r="ANF9" s="89"/>
      <c r="ANI9" s="86"/>
      <c r="ANJ9" s="88"/>
      <c r="ANK9" s="88"/>
      <c r="ANL9" s="88"/>
      <c r="ANM9" s="88"/>
      <c r="ANN9" s="89"/>
      <c r="ANQ9" s="86"/>
      <c r="ANR9" s="88"/>
      <c r="ANS9" s="88"/>
      <c r="ANT9" s="88"/>
      <c r="ANU9" s="88"/>
      <c r="ANV9" s="89"/>
      <c r="ANY9" s="86"/>
      <c r="ANZ9" s="88"/>
      <c r="AOA9" s="88"/>
      <c r="AOB9" s="88"/>
      <c r="AOC9" s="88"/>
      <c r="AOD9" s="89"/>
      <c r="AOG9" s="86"/>
      <c r="AOH9" s="88"/>
      <c r="AOI9" s="88"/>
      <c r="AOJ9" s="88"/>
      <c r="AOK9" s="88"/>
      <c r="AOL9" s="89"/>
      <c r="AOO9" s="86"/>
      <c r="AOP9" s="88"/>
      <c r="AOQ9" s="88"/>
      <c r="AOR9" s="88"/>
      <c r="AOS9" s="88"/>
      <c r="AOT9" s="89"/>
      <c r="AOW9" s="86"/>
      <c r="AOX9" s="88"/>
      <c r="AOY9" s="88"/>
      <c r="AOZ9" s="88"/>
      <c r="APA9" s="88"/>
      <c r="APB9" s="89"/>
      <c r="APE9" s="86"/>
      <c r="APF9" s="88"/>
      <c r="APG9" s="88"/>
      <c r="APH9" s="88"/>
      <c r="API9" s="88"/>
      <c r="APJ9" s="89"/>
      <c r="APM9" s="86"/>
      <c r="APN9" s="88"/>
      <c r="APO9" s="88"/>
      <c r="APP9" s="88"/>
      <c r="APQ9" s="88"/>
      <c r="APR9" s="89"/>
      <c r="APU9" s="86"/>
      <c r="APV9" s="88"/>
      <c r="APW9" s="88"/>
      <c r="APX9" s="88"/>
      <c r="APY9" s="88"/>
      <c r="APZ9" s="89"/>
      <c r="AQC9" s="86"/>
      <c r="AQD9" s="88"/>
      <c r="AQE9" s="88"/>
      <c r="AQF9" s="88"/>
      <c r="AQG9" s="88"/>
      <c r="AQH9" s="89"/>
      <c r="AQK9" s="86"/>
      <c r="AQL9" s="88"/>
      <c r="AQM9" s="88"/>
      <c r="AQN9" s="88"/>
      <c r="AQO9" s="88"/>
      <c r="AQP9" s="89"/>
      <c r="AQS9" s="86"/>
      <c r="AQT9" s="88"/>
      <c r="AQU9" s="88"/>
      <c r="AQV9" s="88"/>
      <c r="AQW9" s="88"/>
      <c r="AQX9" s="89"/>
      <c r="ARA9" s="86"/>
      <c r="ARB9" s="88"/>
      <c r="ARC9" s="88"/>
      <c r="ARD9" s="88"/>
      <c r="ARE9" s="88"/>
      <c r="ARF9" s="89"/>
      <c r="ARI9" s="86"/>
      <c r="ARJ9" s="88"/>
      <c r="ARK9" s="88"/>
      <c r="ARL9" s="88"/>
      <c r="ARM9" s="88"/>
      <c r="ARN9" s="89"/>
      <c r="ARQ9" s="86"/>
      <c r="ARR9" s="88"/>
      <c r="ARS9" s="88"/>
      <c r="ART9" s="88"/>
      <c r="ARU9" s="88"/>
      <c r="ARV9" s="89"/>
      <c r="ARY9" s="86"/>
      <c r="ARZ9" s="88"/>
      <c r="ASA9" s="88"/>
      <c r="ASB9" s="88"/>
      <c r="ASC9" s="88"/>
      <c r="ASD9" s="89"/>
      <c r="ASG9" s="86"/>
      <c r="ASH9" s="88"/>
      <c r="ASI9" s="88"/>
      <c r="ASJ9" s="88"/>
      <c r="ASK9" s="88"/>
      <c r="ASL9" s="89"/>
      <c r="ASO9" s="86"/>
      <c r="ASP9" s="88"/>
      <c r="ASQ9" s="88"/>
      <c r="ASR9" s="88"/>
      <c r="ASS9" s="88"/>
      <c r="AST9" s="89"/>
      <c r="ASW9" s="86"/>
      <c r="ASX9" s="88"/>
      <c r="ASY9" s="88"/>
      <c r="ASZ9" s="88"/>
      <c r="ATA9" s="88"/>
      <c r="ATB9" s="89"/>
      <c r="ATE9" s="86"/>
      <c r="ATF9" s="88"/>
      <c r="ATG9" s="88"/>
      <c r="ATH9" s="88"/>
      <c r="ATI9" s="88"/>
      <c r="ATJ9" s="89"/>
      <c r="ATM9" s="86"/>
      <c r="ATN9" s="88"/>
      <c r="ATO9" s="88"/>
      <c r="ATP9" s="88"/>
      <c r="ATQ9" s="88"/>
      <c r="ATR9" s="89"/>
      <c r="ATU9" s="86"/>
      <c r="ATV9" s="88"/>
      <c r="ATW9" s="88"/>
      <c r="ATX9" s="88"/>
      <c r="ATY9" s="88"/>
      <c r="ATZ9" s="89"/>
      <c r="AUC9" s="86"/>
      <c r="AUD9" s="88"/>
      <c r="AUE9" s="88"/>
      <c r="AUF9" s="88"/>
      <c r="AUG9" s="88"/>
      <c r="AUH9" s="89"/>
      <c r="AUK9" s="86"/>
      <c r="AUL9" s="88"/>
      <c r="AUM9" s="88"/>
      <c r="AUN9" s="88"/>
      <c r="AUO9" s="88"/>
      <c r="AUP9" s="89"/>
      <c r="AUS9" s="86"/>
      <c r="AUT9" s="88"/>
      <c r="AUU9" s="88"/>
      <c r="AUV9" s="88"/>
      <c r="AUW9" s="88"/>
      <c r="AUX9" s="89"/>
      <c r="AVA9" s="86"/>
      <c r="AVB9" s="88"/>
      <c r="AVC9" s="88"/>
      <c r="AVD9" s="88"/>
      <c r="AVE9" s="88"/>
      <c r="AVF9" s="89"/>
      <c r="AVI9" s="86"/>
      <c r="AVJ9" s="88"/>
      <c r="AVK9" s="88"/>
      <c r="AVL9" s="88"/>
      <c r="AVM9" s="88"/>
      <c r="AVN9" s="89"/>
      <c r="AVQ9" s="86"/>
      <c r="AVR9" s="88"/>
      <c r="AVS9" s="88"/>
      <c r="AVT9" s="88"/>
      <c r="AVU9" s="88"/>
      <c r="AVV9" s="89"/>
      <c r="AVY9" s="86"/>
      <c r="AVZ9" s="88"/>
      <c r="AWA9" s="88"/>
      <c r="AWB9" s="88"/>
      <c r="AWC9" s="88"/>
      <c r="AWD9" s="89"/>
      <c r="AWG9" s="86"/>
      <c r="AWH9" s="88"/>
      <c r="AWI9" s="88"/>
      <c r="AWJ9" s="88"/>
      <c r="AWK9" s="88"/>
      <c r="AWL9" s="89"/>
      <c r="AWO9" s="86"/>
      <c r="AWP9" s="88"/>
      <c r="AWQ9" s="88"/>
      <c r="AWR9" s="88"/>
      <c r="AWS9" s="88"/>
      <c r="AWT9" s="89"/>
      <c r="AWW9" s="86"/>
      <c r="AWX9" s="88"/>
      <c r="AWY9" s="88"/>
      <c r="AWZ9" s="88"/>
      <c r="AXA9" s="88"/>
      <c r="AXB9" s="89"/>
      <c r="AXE9" s="86"/>
      <c r="AXF9" s="88"/>
      <c r="AXG9" s="88"/>
      <c r="AXH9" s="88"/>
      <c r="AXI9" s="88"/>
      <c r="AXJ9" s="89"/>
      <c r="AXM9" s="86"/>
      <c r="AXN9" s="88"/>
      <c r="AXO9" s="88"/>
      <c r="AXP9" s="88"/>
      <c r="AXQ9" s="88"/>
      <c r="AXR9" s="89"/>
      <c r="AXU9" s="86"/>
      <c r="AXV9" s="88"/>
      <c r="AXW9" s="88"/>
      <c r="AXX9" s="88"/>
      <c r="AXY9" s="88"/>
      <c r="AXZ9" s="89"/>
      <c r="AYC9" s="86"/>
      <c r="AYD9" s="88"/>
      <c r="AYE9" s="88"/>
      <c r="AYF9" s="88"/>
      <c r="AYG9" s="88"/>
      <c r="AYH9" s="89"/>
      <c r="AYK9" s="86"/>
      <c r="AYL9" s="88"/>
      <c r="AYM9" s="88"/>
      <c r="AYN9" s="88"/>
      <c r="AYO9" s="88"/>
      <c r="AYP9" s="89"/>
      <c r="AYS9" s="86"/>
      <c r="AYT9" s="88"/>
      <c r="AYU9" s="88"/>
      <c r="AYV9" s="88"/>
      <c r="AYW9" s="88"/>
      <c r="AYX9" s="89"/>
      <c r="AZA9" s="86"/>
      <c r="AZB9" s="88"/>
      <c r="AZC9" s="88"/>
      <c r="AZD9" s="88"/>
      <c r="AZE9" s="88"/>
      <c r="AZF9" s="89"/>
      <c r="AZI9" s="86"/>
      <c r="AZJ9" s="88"/>
      <c r="AZK9" s="88"/>
      <c r="AZL9" s="88"/>
      <c r="AZM9" s="88"/>
      <c r="AZN9" s="89"/>
      <c r="AZQ9" s="86"/>
      <c r="AZR9" s="88"/>
      <c r="AZS9" s="88"/>
      <c r="AZT9" s="88"/>
      <c r="AZU9" s="88"/>
      <c r="AZV9" s="89"/>
      <c r="AZY9" s="86"/>
      <c r="AZZ9" s="88"/>
      <c r="BAA9" s="88"/>
      <c r="BAB9" s="88"/>
      <c r="BAC9" s="88"/>
      <c r="BAD9" s="89"/>
      <c r="BAG9" s="86"/>
      <c r="BAH9" s="88"/>
      <c r="BAI9" s="88"/>
      <c r="BAJ9" s="88"/>
      <c r="BAK9" s="88"/>
      <c r="BAL9" s="89"/>
      <c r="BAO9" s="86"/>
      <c r="BAP9" s="88"/>
      <c r="BAQ9" s="88"/>
      <c r="BAR9" s="88"/>
      <c r="BAS9" s="88"/>
      <c r="BAT9" s="89"/>
      <c r="BAW9" s="86"/>
      <c r="BAX9" s="88"/>
      <c r="BAY9" s="88"/>
      <c r="BAZ9" s="88"/>
      <c r="BBA9" s="88"/>
      <c r="BBB9" s="89"/>
      <c r="BBE9" s="86"/>
      <c r="BBF9" s="88"/>
      <c r="BBG9" s="88"/>
      <c r="BBH9" s="88"/>
      <c r="BBI9" s="88"/>
      <c r="BBJ9" s="89"/>
      <c r="BBM9" s="86"/>
      <c r="BBN9" s="88"/>
      <c r="BBO9" s="88"/>
      <c r="BBP9" s="88"/>
      <c r="BBQ9" s="88"/>
      <c r="BBR9" s="89"/>
      <c r="BBU9" s="86"/>
      <c r="BBV9" s="88"/>
      <c r="BBW9" s="88"/>
      <c r="BBX9" s="88"/>
      <c r="BBY9" s="88"/>
      <c r="BBZ9" s="89"/>
      <c r="BCC9" s="86"/>
      <c r="BCD9" s="88"/>
      <c r="BCE9" s="88"/>
      <c r="BCF9" s="88"/>
      <c r="BCG9" s="88"/>
      <c r="BCH9" s="89"/>
      <c r="BCK9" s="86"/>
      <c r="BCL9" s="88"/>
      <c r="BCM9" s="88"/>
      <c r="BCN9" s="88"/>
      <c r="BCO9" s="88"/>
      <c r="BCP9" s="89"/>
      <c r="BCS9" s="86"/>
      <c r="BCT9" s="88"/>
      <c r="BCU9" s="88"/>
      <c r="BCV9" s="88"/>
      <c r="BCW9" s="88"/>
      <c r="BCX9" s="89"/>
      <c r="BDA9" s="86"/>
      <c r="BDB9" s="88"/>
      <c r="BDC9" s="88"/>
      <c r="BDD9" s="88"/>
      <c r="BDE9" s="88"/>
      <c r="BDF9" s="89"/>
      <c r="BDI9" s="86"/>
      <c r="BDJ9" s="88"/>
      <c r="BDK9" s="88"/>
      <c r="BDL9" s="88"/>
      <c r="BDM9" s="88"/>
      <c r="BDN9" s="89"/>
      <c r="BDQ9" s="86"/>
      <c r="BDR9" s="88"/>
      <c r="BDS9" s="88"/>
      <c r="BDT9" s="88"/>
      <c r="BDU9" s="88"/>
      <c r="BDV9" s="89"/>
      <c r="BDY9" s="86"/>
      <c r="BDZ9" s="88"/>
      <c r="BEA9" s="88"/>
      <c r="BEB9" s="88"/>
      <c r="BEC9" s="88"/>
      <c r="BED9" s="89"/>
      <c r="BEG9" s="86"/>
      <c r="BEH9" s="88"/>
      <c r="BEI9" s="88"/>
      <c r="BEJ9" s="88"/>
      <c r="BEK9" s="88"/>
      <c r="BEL9" s="89"/>
      <c r="BEO9" s="86"/>
      <c r="BEP9" s="88"/>
      <c r="BEQ9" s="88"/>
      <c r="BER9" s="88"/>
      <c r="BES9" s="88"/>
      <c r="BET9" s="89"/>
      <c r="BEW9" s="86"/>
      <c r="BEX9" s="88"/>
      <c r="BEY9" s="88"/>
      <c r="BEZ9" s="88"/>
      <c r="BFA9" s="88"/>
      <c r="BFB9" s="89"/>
      <c r="BFE9" s="86"/>
      <c r="BFF9" s="88"/>
      <c r="BFG9" s="88"/>
      <c r="BFH9" s="88"/>
      <c r="BFI9" s="88"/>
      <c r="BFJ9" s="89"/>
      <c r="BFM9" s="86"/>
      <c r="BFN9" s="88"/>
      <c r="BFO9" s="88"/>
      <c r="BFP9" s="88"/>
      <c r="BFQ9" s="88"/>
      <c r="BFR9" s="89"/>
      <c r="BFU9" s="86"/>
      <c r="BFV9" s="88"/>
      <c r="BFW9" s="88"/>
      <c r="BFX9" s="88"/>
      <c r="BFY9" s="88"/>
      <c r="BFZ9" s="89"/>
      <c r="BGC9" s="86"/>
      <c r="BGD9" s="88"/>
      <c r="BGE9" s="88"/>
      <c r="BGF9" s="88"/>
      <c r="BGG9" s="88"/>
      <c r="BGH9" s="89"/>
      <c r="BGK9" s="86"/>
      <c r="BGL9" s="88"/>
      <c r="BGM9" s="88"/>
      <c r="BGN9" s="88"/>
      <c r="BGO9" s="88"/>
      <c r="BGP9" s="89"/>
      <c r="BGS9" s="86"/>
      <c r="BGT9" s="88"/>
      <c r="BGU9" s="88"/>
      <c r="BGV9" s="88"/>
      <c r="BGW9" s="88"/>
      <c r="BGX9" s="89"/>
      <c r="BHA9" s="86"/>
      <c r="BHB9" s="88"/>
      <c r="BHC9" s="88"/>
      <c r="BHD9" s="88"/>
      <c r="BHE9" s="88"/>
      <c r="BHF9" s="89"/>
      <c r="BHI9" s="86"/>
      <c r="BHJ9" s="88"/>
      <c r="BHK9" s="88"/>
      <c r="BHL9" s="88"/>
      <c r="BHM9" s="88"/>
      <c r="BHN9" s="89"/>
      <c r="BHQ9" s="86"/>
      <c r="BHR9" s="88"/>
      <c r="BHS9" s="88"/>
      <c r="BHT9" s="88"/>
      <c r="BHU9" s="88"/>
      <c r="BHV9" s="89"/>
      <c r="BHY9" s="86"/>
      <c r="BHZ9" s="88"/>
      <c r="BIA9" s="88"/>
      <c r="BIB9" s="88"/>
      <c r="BIC9" s="88"/>
      <c r="BID9" s="89"/>
      <c r="BIG9" s="86"/>
      <c r="BIH9" s="88"/>
      <c r="BII9" s="88"/>
      <c r="BIJ9" s="88"/>
      <c r="BIK9" s="88"/>
      <c r="BIL9" s="89"/>
      <c r="BIO9" s="86"/>
      <c r="BIP9" s="88"/>
      <c r="BIQ9" s="88"/>
      <c r="BIR9" s="88"/>
      <c r="BIS9" s="88"/>
      <c r="BIT9" s="89"/>
      <c r="BIW9" s="86"/>
      <c r="BIX9" s="88"/>
      <c r="BIY9" s="88"/>
      <c r="BIZ9" s="88"/>
      <c r="BJA9" s="88"/>
      <c r="BJB9" s="89"/>
      <c r="BJE9" s="86"/>
      <c r="BJF9" s="88"/>
      <c r="BJG9" s="88"/>
      <c r="BJH9" s="88"/>
      <c r="BJI9" s="88"/>
      <c r="BJJ9" s="89"/>
      <c r="BJM9" s="86"/>
      <c r="BJN9" s="88"/>
      <c r="BJO9" s="88"/>
      <c r="BJP9" s="88"/>
      <c r="BJQ9" s="88"/>
      <c r="BJR9" s="89"/>
      <c r="BJU9" s="86"/>
      <c r="BJV9" s="88"/>
      <c r="BJW9" s="88"/>
      <c r="BJX9" s="88"/>
      <c r="BJY9" s="88"/>
      <c r="BJZ9" s="89"/>
      <c r="BKC9" s="86"/>
      <c r="BKD9" s="88"/>
      <c r="BKE9" s="88"/>
      <c r="BKF9" s="88"/>
      <c r="BKG9" s="88"/>
      <c r="BKH9" s="89"/>
      <c r="BKK9" s="86"/>
      <c r="BKL9" s="88"/>
      <c r="BKM9" s="88"/>
      <c r="BKN9" s="88"/>
      <c r="BKO9" s="88"/>
      <c r="BKP9" s="89"/>
      <c r="BKS9" s="86"/>
      <c r="BKT9" s="88"/>
      <c r="BKU9" s="88"/>
      <c r="BKV9" s="88"/>
      <c r="BKW9" s="88"/>
      <c r="BKX9" s="89"/>
      <c r="BLA9" s="86"/>
      <c r="BLB9" s="88"/>
      <c r="BLC9" s="88"/>
      <c r="BLD9" s="88"/>
      <c r="BLE9" s="88"/>
      <c r="BLF9" s="89"/>
      <c r="BLI9" s="86"/>
      <c r="BLJ9" s="88"/>
      <c r="BLK9" s="88"/>
      <c r="BLL9" s="88"/>
      <c r="BLM9" s="88"/>
      <c r="BLN9" s="89"/>
      <c r="BLQ9" s="86"/>
      <c r="BLR9" s="88"/>
      <c r="BLS9" s="88"/>
      <c r="BLT9" s="88"/>
      <c r="BLU9" s="88"/>
      <c r="BLV9" s="89"/>
      <c r="BLY9" s="86"/>
      <c r="BLZ9" s="88"/>
      <c r="BMA9" s="88"/>
      <c r="BMB9" s="88"/>
      <c r="BMC9" s="88"/>
      <c r="BMD9" s="89"/>
      <c r="BMG9" s="86"/>
      <c r="BMH9" s="88"/>
      <c r="BMI9" s="88"/>
      <c r="BMJ9" s="88"/>
      <c r="BMK9" s="88"/>
      <c r="BML9" s="89"/>
      <c r="BMO9" s="86"/>
      <c r="BMP9" s="88"/>
      <c r="BMQ9" s="88"/>
      <c r="BMR9" s="88"/>
      <c r="BMS9" s="88"/>
      <c r="BMT9" s="89"/>
      <c r="BMW9" s="86"/>
      <c r="BMX9" s="88"/>
      <c r="BMY9" s="88"/>
      <c r="BMZ9" s="88"/>
      <c r="BNA9" s="88"/>
      <c r="BNB9" s="89"/>
      <c r="BNE9" s="86"/>
      <c r="BNF9" s="88"/>
      <c r="BNG9" s="88"/>
      <c r="BNH9" s="88"/>
      <c r="BNI9" s="88"/>
      <c r="BNJ9" s="89"/>
      <c r="BNM9" s="86"/>
      <c r="BNN9" s="88"/>
      <c r="BNO9" s="88"/>
      <c r="BNP9" s="88"/>
      <c r="BNQ9" s="88"/>
      <c r="BNR9" s="89"/>
      <c r="BNU9" s="86"/>
      <c r="BNV9" s="88"/>
      <c r="BNW9" s="88"/>
      <c r="BNX9" s="88"/>
      <c r="BNY9" s="88"/>
      <c r="BNZ9" s="89"/>
      <c r="BOC9" s="86"/>
      <c r="BOD9" s="88"/>
      <c r="BOE9" s="88"/>
      <c r="BOF9" s="88"/>
      <c r="BOG9" s="88"/>
      <c r="BOH9" s="89"/>
      <c r="BOK9" s="86"/>
      <c r="BOL9" s="88"/>
      <c r="BOM9" s="88"/>
      <c r="BON9" s="88"/>
      <c r="BOO9" s="88"/>
      <c r="BOP9" s="89"/>
      <c r="BOS9" s="86"/>
      <c r="BOT9" s="88"/>
      <c r="BOU9" s="88"/>
      <c r="BOV9" s="88"/>
      <c r="BOW9" s="88"/>
      <c r="BOX9" s="89"/>
      <c r="BPA9" s="86"/>
      <c r="BPB9" s="88"/>
      <c r="BPC9" s="88"/>
      <c r="BPD9" s="88"/>
      <c r="BPE9" s="88"/>
      <c r="BPF9" s="89"/>
      <c r="BPI9" s="86"/>
      <c r="BPJ9" s="88"/>
      <c r="BPK9" s="88"/>
      <c r="BPL9" s="88"/>
      <c r="BPM9" s="88"/>
      <c r="BPN9" s="89"/>
      <c r="BPQ9" s="86"/>
      <c r="BPR9" s="88"/>
      <c r="BPS9" s="88"/>
      <c r="BPT9" s="88"/>
      <c r="BPU9" s="88"/>
      <c r="BPV9" s="89"/>
      <c r="BPY9" s="86"/>
      <c r="BPZ9" s="88"/>
      <c r="BQA9" s="88"/>
      <c r="BQB9" s="88"/>
      <c r="BQC9" s="88"/>
      <c r="BQD9" s="89"/>
      <c r="BQG9" s="86"/>
      <c r="BQH9" s="88"/>
      <c r="BQI9" s="88"/>
      <c r="BQJ9" s="88"/>
      <c r="BQK9" s="88"/>
      <c r="BQL9" s="89"/>
      <c r="BQO9" s="86"/>
      <c r="BQP9" s="88"/>
      <c r="BQQ9" s="88"/>
      <c r="BQR9" s="88"/>
      <c r="BQS9" s="88"/>
      <c r="BQT9" s="89"/>
      <c r="BQW9" s="86"/>
      <c r="BQX9" s="88"/>
      <c r="BQY9" s="88"/>
      <c r="BQZ9" s="88"/>
      <c r="BRA9" s="88"/>
      <c r="BRB9" s="89"/>
      <c r="BRE9" s="86"/>
      <c r="BRF9" s="88"/>
      <c r="BRG9" s="88"/>
      <c r="BRH9" s="88"/>
      <c r="BRI9" s="88"/>
      <c r="BRJ9" s="89"/>
      <c r="BRM9" s="86"/>
      <c r="BRN9" s="88"/>
      <c r="BRO9" s="88"/>
      <c r="BRP9" s="88"/>
      <c r="BRQ9" s="88"/>
      <c r="BRR9" s="89"/>
      <c r="BRU9" s="86"/>
      <c r="BRV9" s="88"/>
      <c r="BRW9" s="88"/>
      <c r="BRX9" s="88"/>
      <c r="BRY9" s="88"/>
      <c r="BRZ9" s="89"/>
      <c r="BSC9" s="86"/>
      <c r="BSD9" s="88"/>
      <c r="BSE9" s="88"/>
      <c r="BSF9" s="88"/>
      <c r="BSG9" s="88"/>
      <c r="BSH9" s="89"/>
      <c r="BSK9" s="86"/>
      <c r="BSL9" s="88"/>
      <c r="BSM9" s="88"/>
      <c r="BSN9" s="88"/>
      <c r="BSO9" s="88"/>
      <c r="BSP9" s="89"/>
      <c r="BSS9" s="86"/>
      <c r="BST9" s="88"/>
      <c r="BSU9" s="88"/>
      <c r="BSV9" s="88"/>
      <c r="BSW9" s="88"/>
      <c r="BSX9" s="89"/>
      <c r="BTA9" s="86"/>
      <c r="BTB9" s="88"/>
      <c r="BTC9" s="88"/>
      <c r="BTD9" s="88"/>
      <c r="BTE9" s="88"/>
      <c r="BTF9" s="89"/>
      <c r="BTI9" s="86"/>
      <c r="BTJ9" s="88"/>
      <c r="BTK9" s="88"/>
      <c r="BTL9" s="88"/>
      <c r="BTM9" s="88"/>
      <c r="BTN9" s="89"/>
      <c r="BTQ9" s="86"/>
      <c r="BTR9" s="88"/>
      <c r="BTS9" s="88"/>
      <c r="BTT9" s="88"/>
      <c r="BTU9" s="88"/>
      <c r="BTV9" s="89"/>
      <c r="BTY9" s="86"/>
      <c r="BTZ9" s="88"/>
      <c r="BUA9" s="88"/>
      <c r="BUB9" s="88"/>
      <c r="BUC9" s="88"/>
      <c r="BUD9" s="89"/>
      <c r="BUG9" s="86"/>
      <c r="BUH9" s="88"/>
      <c r="BUI9" s="88"/>
      <c r="BUJ9" s="88"/>
      <c r="BUK9" s="88"/>
      <c r="BUL9" s="89"/>
      <c r="BUO9" s="86"/>
      <c r="BUP9" s="88"/>
      <c r="BUQ9" s="88"/>
      <c r="BUR9" s="88"/>
      <c r="BUS9" s="88"/>
      <c r="BUT9" s="89"/>
      <c r="BUW9" s="86"/>
      <c r="BUX9" s="88"/>
      <c r="BUY9" s="88"/>
      <c r="BUZ9" s="88"/>
      <c r="BVA9" s="88"/>
      <c r="BVB9" s="89"/>
      <c r="BVE9" s="86"/>
      <c r="BVF9" s="88"/>
      <c r="BVG9" s="88"/>
      <c r="BVH9" s="88"/>
      <c r="BVI9" s="88"/>
      <c r="BVJ9" s="89"/>
      <c r="BVM9" s="86"/>
      <c r="BVN9" s="88"/>
      <c r="BVO9" s="88"/>
      <c r="BVP9" s="88"/>
      <c r="BVQ9" s="88"/>
      <c r="BVR9" s="89"/>
      <c r="BVU9" s="86"/>
      <c r="BVV9" s="88"/>
      <c r="BVW9" s="88"/>
      <c r="BVX9" s="88"/>
      <c r="BVY9" s="88"/>
      <c r="BVZ9" s="89"/>
      <c r="BWC9" s="86"/>
      <c r="BWD9" s="88"/>
      <c r="BWE9" s="88"/>
      <c r="BWF9" s="88"/>
      <c r="BWG9" s="88"/>
      <c r="BWH9" s="89"/>
      <c r="BWK9" s="86"/>
      <c r="BWL9" s="88"/>
      <c r="BWM9" s="88"/>
      <c r="BWN9" s="88"/>
      <c r="BWO9" s="88"/>
      <c r="BWP9" s="89"/>
      <c r="BWS9" s="86"/>
      <c r="BWT9" s="88"/>
      <c r="BWU9" s="88"/>
      <c r="BWV9" s="88"/>
      <c r="BWW9" s="88"/>
      <c r="BWX9" s="89"/>
      <c r="BXA9" s="86"/>
      <c r="BXB9" s="88"/>
      <c r="BXC9" s="88"/>
      <c r="BXD9" s="88"/>
      <c r="BXE9" s="88"/>
      <c r="BXF9" s="89"/>
      <c r="BXI9" s="86"/>
      <c r="BXJ9" s="88"/>
      <c r="BXK9" s="88"/>
      <c r="BXL9" s="88"/>
      <c r="BXM9" s="88"/>
      <c r="BXN9" s="89"/>
      <c r="BXQ9" s="86"/>
      <c r="BXR9" s="88"/>
      <c r="BXS9" s="88"/>
      <c r="BXT9" s="88"/>
      <c r="BXU9" s="88"/>
      <c r="BXV9" s="89"/>
      <c r="BXY9" s="86"/>
      <c r="BXZ9" s="88"/>
      <c r="BYA9" s="88"/>
      <c r="BYB9" s="88"/>
      <c r="BYC9" s="88"/>
      <c r="BYD9" s="89"/>
      <c r="BYG9" s="86"/>
      <c r="BYH9" s="88"/>
      <c r="BYI9" s="88"/>
      <c r="BYJ9" s="88"/>
      <c r="BYK9" s="88"/>
      <c r="BYL9" s="89"/>
      <c r="BYO9" s="86"/>
      <c r="BYP9" s="88"/>
      <c r="BYQ9" s="88"/>
      <c r="BYR9" s="88"/>
      <c r="BYS9" s="88"/>
      <c r="BYT9" s="89"/>
      <c r="BYW9" s="86"/>
      <c r="BYX9" s="88"/>
      <c r="BYY9" s="88"/>
      <c r="BYZ9" s="88"/>
      <c r="BZA9" s="88"/>
      <c r="BZB9" s="89"/>
      <c r="BZE9" s="86"/>
      <c r="BZF9" s="88"/>
      <c r="BZG9" s="88"/>
      <c r="BZH9" s="88"/>
      <c r="BZI9" s="88"/>
      <c r="BZJ9" s="89"/>
      <c r="BZM9" s="86"/>
      <c r="BZN9" s="88"/>
      <c r="BZO9" s="88"/>
      <c r="BZP9" s="88"/>
      <c r="BZQ9" s="88"/>
      <c r="BZR9" s="89"/>
      <c r="BZU9" s="86"/>
      <c r="BZV9" s="88"/>
      <c r="BZW9" s="88"/>
      <c r="BZX9" s="88"/>
      <c r="BZY9" s="88"/>
      <c r="BZZ9" s="89"/>
      <c r="CAC9" s="86"/>
      <c r="CAD9" s="88"/>
      <c r="CAE9" s="88"/>
      <c r="CAF9" s="88"/>
      <c r="CAG9" s="88"/>
      <c r="CAH9" s="89"/>
      <c r="CAK9" s="86"/>
      <c r="CAL9" s="88"/>
      <c r="CAM9" s="88"/>
      <c r="CAN9" s="88"/>
      <c r="CAO9" s="88"/>
      <c r="CAP9" s="89"/>
      <c r="CAS9" s="86"/>
      <c r="CAT9" s="88"/>
      <c r="CAU9" s="88"/>
      <c r="CAV9" s="88"/>
      <c r="CAW9" s="88"/>
      <c r="CAX9" s="89"/>
      <c r="CBA9" s="86"/>
      <c r="CBB9" s="88"/>
      <c r="CBC9" s="88"/>
      <c r="CBD9" s="88"/>
      <c r="CBE9" s="88"/>
      <c r="CBF9" s="89"/>
      <c r="CBI9" s="86"/>
      <c r="CBJ9" s="88"/>
      <c r="CBK9" s="88"/>
      <c r="CBL9" s="88"/>
      <c r="CBM9" s="88"/>
      <c r="CBN9" s="89"/>
      <c r="CBQ9" s="86"/>
      <c r="CBR9" s="88"/>
      <c r="CBS9" s="88"/>
      <c r="CBT9" s="88"/>
      <c r="CBU9" s="88"/>
      <c r="CBV9" s="89"/>
      <c r="CBY9" s="86"/>
      <c r="CBZ9" s="88"/>
      <c r="CCA9" s="88"/>
      <c r="CCB9" s="88"/>
      <c r="CCC9" s="88"/>
      <c r="CCD9" s="89"/>
      <c r="CCG9" s="86"/>
      <c r="CCH9" s="88"/>
      <c r="CCI9" s="88"/>
      <c r="CCJ9" s="88"/>
      <c r="CCK9" s="88"/>
      <c r="CCL9" s="89"/>
      <c r="CCO9" s="86"/>
      <c r="CCP9" s="88"/>
      <c r="CCQ9" s="88"/>
      <c r="CCR9" s="88"/>
      <c r="CCS9" s="88"/>
      <c r="CCT9" s="89"/>
      <c r="CCW9" s="86"/>
      <c r="CCX9" s="88"/>
      <c r="CCY9" s="88"/>
      <c r="CCZ9" s="88"/>
      <c r="CDA9" s="88"/>
      <c r="CDB9" s="89"/>
      <c r="CDE9" s="86"/>
      <c r="CDF9" s="88"/>
      <c r="CDG9" s="88"/>
      <c r="CDH9" s="88"/>
      <c r="CDI9" s="88"/>
      <c r="CDJ9" s="89"/>
      <c r="CDM9" s="86"/>
      <c r="CDN9" s="88"/>
      <c r="CDO9" s="88"/>
      <c r="CDP9" s="88"/>
      <c r="CDQ9" s="88"/>
      <c r="CDR9" s="89"/>
      <c r="CDU9" s="86"/>
      <c r="CDV9" s="88"/>
      <c r="CDW9" s="88"/>
      <c r="CDX9" s="88"/>
      <c r="CDY9" s="88"/>
      <c r="CDZ9" s="89"/>
      <c r="CEC9" s="86"/>
      <c r="CED9" s="88"/>
      <c r="CEE9" s="88"/>
      <c r="CEF9" s="88"/>
      <c r="CEG9" s="88"/>
      <c r="CEH9" s="89"/>
      <c r="CEK9" s="86"/>
      <c r="CEL9" s="88"/>
      <c r="CEM9" s="88"/>
      <c r="CEN9" s="88"/>
      <c r="CEO9" s="88"/>
      <c r="CEP9" s="89"/>
      <c r="CES9" s="86"/>
      <c r="CET9" s="88"/>
      <c r="CEU9" s="88"/>
      <c r="CEV9" s="88"/>
      <c r="CEW9" s="88"/>
      <c r="CEX9" s="89"/>
      <c r="CFA9" s="86"/>
      <c r="CFB9" s="88"/>
      <c r="CFC9" s="88"/>
      <c r="CFD9" s="88"/>
      <c r="CFE9" s="88"/>
      <c r="CFF9" s="89"/>
      <c r="CFI9" s="86"/>
      <c r="CFJ9" s="88"/>
      <c r="CFK9" s="88"/>
      <c r="CFL9" s="88"/>
      <c r="CFM9" s="88"/>
      <c r="CFN9" s="89"/>
      <c r="CFQ9" s="86"/>
      <c r="CFR9" s="88"/>
      <c r="CFS9" s="88"/>
      <c r="CFT9" s="88"/>
      <c r="CFU9" s="88"/>
      <c r="CFV9" s="89"/>
      <c r="CFY9" s="86"/>
      <c r="CFZ9" s="88"/>
      <c r="CGA9" s="88"/>
      <c r="CGB9" s="88"/>
      <c r="CGC9" s="88"/>
      <c r="CGD9" s="89"/>
      <c r="CGG9" s="86"/>
      <c r="CGH9" s="88"/>
      <c r="CGI9" s="88"/>
      <c r="CGJ9" s="88"/>
      <c r="CGK9" s="88"/>
      <c r="CGL9" s="89"/>
      <c r="CGO9" s="86"/>
      <c r="CGP9" s="88"/>
      <c r="CGQ9" s="88"/>
      <c r="CGR9" s="88"/>
      <c r="CGS9" s="88"/>
      <c r="CGT9" s="89"/>
      <c r="CGW9" s="86"/>
      <c r="CGX9" s="88"/>
      <c r="CGY9" s="88"/>
      <c r="CGZ9" s="88"/>
      <c r="CHA9" s="88"/>
      <c r="CHB9" s="89"/>
      <c r="CHE9" s="86"/>
      <c r="CHF9" s="88"/>
      <c r="CHG9" s="88"/>
      <c r="CHH9" s="88"/>
      <c r="CHI9" s="88"/>
      <c r="CHJ9" s="89"/>
      <c r="CHM9" s="86"/>
      <c r="CHN9" s="88"/>
      <c r="CHO9" s="88"/>
      <c r="CHP9" s="88"/>
      <c r="CHQ9" s="88"/>
      <c r="CHR9" s="89"/>
      <c r="CHU9" s="86"/>
      <c r="CHV9" s="88"/>
      <c r="CHW9" s="88"/>
      <c r="CHX9" s="88"/>
      <c r="CHY9" s="88"/>
      <c r="CHZ9" s="89"/>
      <c r="CIC9" s="86"/>
      <c r="CID9" s="88"/>
      <c r="CIE9" s="88"/>
      <c r="CIF9" s="88"/>
      <c r="CIG9" s="88"/>
      <c r="CIH9" s="89"/>
      <c r="CIK9" s="86"/>
      <c r="CIL9" s="88"/>
      <c r="CIM9" s="88"/>
      <c r="CIN9" s="88"/>
      <c r="CIO9" s="88"/>
      <c r="CIP9" s="89"/>
      <c r="CIS9" s="86"/>
      <c r="CIT9" s="88"/>
      <c r="CIU9" s="88"/>
      <c r="CIV9" s="88"/>
      <c r="CIW9" s="88"/>
      <c r="CIX9" s="89"/>
      <c r="CJA9" s="86"/>
      <c r="CJB9" s="88"/>
      <c r="CJC9" s="88"/>
      <c r="CJD9" s="88"/>
      <c r="CJE9" s="88"/>
      <c r="CJF9" s="89"/>
      <c r="CJI9" s="86"/>
      <c r="CJJ9" s="88"/>
      <c r="CJK9" s="88"/>
      <c r="CJL9" s="88"/>
      <c r="CJM9" s="88"/>
      <c r="CJN9" s="89"/>
      <c r="CJQ9" s="86"/>
      <c r="CJR9" s="88"/>
      <c r="CJS9" s="88"/>
      <c r="CJT9" s="88"/>
      <c r="CJU9" s="88"/>
      <c r="CJV9" s="89"/>
      <c r="CJY9" s="86"/>
      <c r="CJZ9" s="88"/>
      <c r="CKA9" s="88"/>
      <c r="CKB9" s="88"/>
      <c r="CKC9" s="88"/>
      <c r="CKD9" s="89"/>
      <c r="CKG9" s="86"/>
      <c r="CKH9" s="88"/>
      <c r="CKI9" s="88"/>
      <c r="CKJ9" s="88"/>
      <c r="CKK9" s="88"/>
      <c r="CKL9" s="89"/>
      <c r="CKO9" s="86"/>
      <c r="CKP9" s="88"/>
      <c r="CKQ9" s="88"/>
      <c r="CKR9" s="88"/>
      <c r="CKS9" s="88"/>
      <c r="CKT9" s="89"/>
      <c r="CKW9" s="86"/>
      <c r="CKX9" s="88"/>
      <c r="CKY9" s="88"/>
      <c r="CKZ9" s="88"/>
      <c r="CLA9" s="88"/>
      <c r="CLB9" s="89"/>
      <c r="CLE9" s="86"/>
      <c r="CLF9" s="88"/>
      <c r="CLG9" s="88"/>
      <c r="CLH9" s="88"/>
      <c r="CLI9" s="88"/>
      <c r="CLJ9" s="89"/>
      <c r="CLM9" s="86"/>
      <c r="CLN9" s="88"/>
      <c r="CLO9" s="88"/>
      <c r="CLP9" s="88"/>
      <c r="CLQ9" s="88"/>
      <c r="CLR9" s="89"/>
      <c r="CLU9" s="86"/>
      <c r="CLV9" s="88"/>
      <c r="CLW9" s="88"/>
      <c r="CLX9" s="88"/>
      <c r="CLY9" s="88"/>
      <c r="CLZ9" s="89"/>
      <c r="CMC9" s="86"/>
      <c r="CMD9" s="88"/>
      <c r="CME9" s="88"/>
      <c r="CMF9" s="88"/>
      <c r="CMG9" s="88"/>
      <c r="CMH9" s="89"/>
      <c r="CMK9" s="86"/>
      <c r="CML9" s="88"/>
      <c r="CMM9" s="88"/>
      <c r="CMN9" s="88"/>
      <c r="CMO9" s="88"/>
      <c r="CMP9" s="89"/>
      <c r="CMS9" s="86"/>
      <c r="CMT9" s="88"/>
      <c r="CMU9" s="88"/>
      <c r="CMV9" s="88"/>
      <c r="CMW9" s="88"/>
      <c r="CMX9" s="89"/>
      <c r="CNA9" s="86"/>
      <c r="CNB9" s="88"/>
      <c r="CNC9" s="88"/>
      <c r="CND9" s="88"/>
      <c r="CNE9" s="88"/>
      <c r="CNF9" s="89"/>
      <c r="CNI9" s="86"/>
      <c r="CNJ9" s="88"/>
      <c r="CNK9" s="88"/>
      <c r="CNL9" s="88"/>
      <c r="CNM9" s="88"/>
      <c r="CNN9" s="89"/>
      <c r="CNQ9" s="86"/>
      <c r="CNR9" s="88"/>
      <c r="CNS9" s="88"/>
      <c r="CNT9" s="88"/>
      <c r="CNU9" s="88"/>
      <c r="CNV9" s="89"/>
      <c r="CNY9" s="86"/>
      <c r="CNZ9" s="88"/>
      <c r="COA9" s="88"/>
      <c r="COB9" s="88"/>
      <c r="COC9" s="88"/>
      <c r="COD9" s="89"/>
      <c r="COG9" s="86"/>
      <c r="COH9" s="88"/>
      <c r="COI9" s="88"/>
      <c r="COJ9" s="88"/>
      <c r="COK9" s="88"/>
      <c r="COL9" s="89"/>
      <c r="COO9" s="86"/>
      <c r="COP9" s="88"/>
      <c r="COQ9" s="88"/>
      <c r="COR9" s="88"/>
      <c r="COS9" s="88"/>
      <c r="COT9" s="89"/>
      <c r="COW9" s="86"/>
      <c r="COX9" s="88"/>
      <c r="COY9" s="88"/>
      <c r="COZ9" s="88"/>
      <c r="CPA9" s="88"/>
      <c r="CPB9" s="89"/>
      <c r="CPE9" s="86"/>
      <c r="CPF9" s="88"/>
      <c r="CPG9" s="88"/>
      <c r="CPH9" s="88"/>
      <c r="CPI9" s="88"/>
      <c r="CPJ9" s="89"/>
      <c r="CPM9" s="86"/>
      <c r="CPN9" s="88"/>
      <c r="CPO9" s="88"/>
      <c r="CPP9" s="88"/>
      <c r="CPQ9" s="88"/>
      <c r="CPR9" s="89"/>
      <c r="CPU9" s="86"/>
      <c r="CPV9" s="88"/>
      <c r="CPW9" s="88"/>
      <c r="CPX9" s="88"/>
      <c r="CPY9" s="88"/>
      <c r="CPZ9" s="89"/>
      <c r="CQC9" s="86"/>
      <c r="CQD9" s="88"/>
      <c r="CQE9" s="88"/>
      <c r="CQF9" s="88"/>
      <c r="CQG9" s="88"/>
      <c r="CQH9" s="89"/>
      <c r="CQK9" s="86"/>
      <c r="CQL9" s="88"/>
      <c r="CQM9" s="88"/>
      <c r="CQN9" s="88"/>
      <c r="CQO9" s="88"/>
      <c r="CQP9" s="89"/>
      <c r="CQS9" s="86"/>
      <c r="CQT9" s="88"/>
      <c r="CQU9" s="88"/>
      <c r="CQV9" s="88"/>
      <c r="CQW9" s="88"/>
      <c r="CQX9" s="89"/>
      <c r="CRA9" s="86"/>
      <c r="CRB9" s="88"/>
      <c r="CRC9" s="88"/>
      <c r="CRD9" s="88"/>
      <c r="CRE9" s="88"/>
      <c r="CRF9" s="89"/>
      <c r="CRI9" s="86"/>
      <c r="CRJ9" s="88"/>
      <c r="CRK9" s="88"/>
      <c r="CRL9" s="88"/>
      <c r="CRM9" s="88"/>
      <c r="CRN9" s="89"/>
      <c r="CRQ9" s="86"/>
      <c r="CRR9" s="88"/>
      <c r="CRS9" s="88"/>
      <c r="CRT9" s="88"/>
      <c r="CRU9" s="88"/>
      <c r="CRV9" s="89"/>
      <c r="CRY9" s="86"/>
      <c r="CRZ9" s="88"/>
      <c r="CSA9" s="88"/>
      <c r="CSB9" s="88"/>
      <c r="CSC9" s="88"/>
      <c r="CSD9" s="89"/>
      <c r="CSG9" s="86"/>
      <c r="CSH9" s="88"/>
      <c r="CSI9" s="88"/>
      <c r="CSJ9" s="88"/>
      <c r="CSK9" s="88"/>
      <c r="CSL9" s="89"/>
      <c r="CSO9" s="86"/>
      <c r="CSP9" s="88"/>
      <c r="CSQ9" s="88"/>
      <c r="CSR9" s="88"/>
      <c r="CSS9" s="88"/>
      <c r="CST9" s="89"/>
      <c r="CSW9" s="86"/>
      <c r="CSX9" s="88"/>
      <c r="CSY9" s="88"/>
      <c r="CSZ9" s="88"/>
      <c r="CTA9" s="88"/>
      <c r="CTB9" s="89"/>
      <c r="CTE9" s="86"/>
      <c r="CTF9" s="88"/>
      <c r="CTG9" s="88"/>
      <c r="CTH9" s="88"/>
      <c r="CTI9" s="88"/>
      <c r="CTJ9" s="89"/>
      <c r="CTM9" s="86"/>
      <c r="CTN9" s="88"/>
      <c r="CTO9" s="88"/>
      <c r="CTP9" s="88"/>
      <c r="CTQ9" s="88"/>
      <c r="CTR9" s="89"/>
      <c r="CTU9" s="86"/>
      <c r="CTV9" s="88"/>
      <c r="CTW9" s="88"/>
      <c r="CTX9" s="88"/>
      <c r="CTY9" s="88"/>
      <c r="CTZ9" s="89"/>
      <c r="CUC9" s="86"/>
      <c r="CUD9" s="88"/>
      <c r="CUE9" s="88"/>
      <c r="CUF9" s="88"/>
      <c r="CUG9" s="88"/>
      <c r="CUH9" s="89"/>
      <c r="CUK9" s="86"/>
      <c r="CUL9" s="88"/>
      <c r="CUM9" s="88"/>
      <c r="CUN9" s="88"/>
      <c r="CUO9" s="88"/>
      <c r="CUP9" s="89"/>
      <c r="CUS9" s="86"/>
      <c r="CUT9" s="88"/>
      <c r="CUU9" s="88"/>
      <c r="CUV9" s="88"/>
      <c r="CUW9" s="88"/>
      <c r="CUX9" s="89"/>
      <c r="CVA9" s="86"/>
      <c r="CVB9" s="88"/>
      <c r="CVC9" s="88"/>
      <c r="CVD9" s="88"/>
      <c r="CVE9" s="88"/>
      <c r="CVF9" s="89"/>
      <c r="CVI9" s="86"/>
      <c r="CVJ9" s="88"/>
      <c r="CVK9" s="88"/>
      <c r="CVL9" s="88"/>
      <c r="CVM9" s="88"/>
      <c r="CVN9" s="89"/>
      <c r="CVQ9" s="86"/>
      <c r="CVR9" s="88"/>
      <c r="CVS9" s="88"/>
      <c r="CVT9" s="88"/>
      <c r="CVU9" s="88"/>
      <c r="CVV9" s="89"/>
      <c r="CVY9" s="86"/>
      <c r="CVZ9" s="88"/>
      <c r="CWA9" s="88"/>
      <c r="CWB9" s="88"/>
      <c r="CWC9" s="88"/>
      <c r="CWD9" s="89"/>
      <c r="CWG9" s="86"/>
      <c r="CWH9" s="88"/>
      <c r="CWI9" s="88"/>
      <c r="CWJ9" s="88"/>
      <c r="CWK9" s="88"/>
      <c r="CWL9" s="89"/>
      <c r="CWO9" s="86"/>
      <c r="CWP9" s="88"/>
      <c r="CWQ9" s="88"/>
      <c r="CWR9" s="88"/>
      <c r="CWS9" s="88"/>
      <c r="CWT9" s="89"/>
      <c r="CWW9" s="86"/>
      <c r="CWX9" s="88"/>
      <c r="CWY9" s="88"/>
      <c r="CWZ9" s="88"/>
      <c r="CXA9" s="88"/>
      <c r="CXB9" s="89"/>
      <c r="CXE9" s="86"/>
      <c r="CXF9" s="88"/>
      <c r="CXG9" s="88"/>
      <c r="CXH9" s="88"/>
      <c r="CXI9" s="88"/>
      <c r="CXJ9" s="89"/>
      <c r="CXM9" s="86"/>
      <c r="CXN9" s="88"/>
      <c r="CXO9" s="88"/>
      <c r="CXP9" s="88"/>
      <c r="CXQ9" s="88"/>
      <c r="CXR9" s="89"/>
      <c r="CXU9" s="86"/>
      <c r="CXV9" s="88"/>
      <c r="CXW9" s="88"/>
      <c r="CXX9" s="88"/>
      <c r="CXY9" s="88"/>
      <c r="CXZ9" s="89"/>
      <c r="CYC9" s="86"/>
      <c r="CYD9" s="88"/>
      <c r="CYE9" s="88"/>
      <c r="CYF9" s="88"/>
      <c r="CYG9" s="88"/>
      <c r="CYH9" s="89"/>
      <c r="CYK9" s="86"/>
      <c r="CYL9" s="88"/>
      <c r="CYM9" s="88"/>
      <c r="CYN9" s="88"/>
      <c r="CYO9" s="88"/>
      <c r="CYP9" s="89"/>
      <c r="CYS9" s="86"/>
      <c r="CYT9" s="88"/>
      <c r="CYU9" s="88"/>
      <c r="CYV9" s="88"/>
      <c r="CYW9" s="88"/>
      <c r="CYX9" s="89"/>
      <c r="CZA9" s="86"/>
      <c r="CZB9" s="88"/>
      <c r="CZC9" s="88"/>
      <c r="CZD9" s="88"/>
      <c r="CZE9" s="88"/>
      <c r="CZF9" s="89"/>
      <c r="CZI9" s="86"/>
      <c r="CZJ9" s="88"/>
      <c r="CZK9" s="88"/>
      <c r="CZL9" s="88"/>
      <c r="CZM9" s="88"/>
      <c r="CZN9" s="89"/>
      <c r="CZQ9" s="86"/>
      <c r="CZR9" s="88"/>
      <c r="CZS9" s="88"/>
      <c r="CZT9" s="88"/>
      <c r="CZU9" s="88"/>
      <c r="CZV9" s="89"/>
      <c r="CZY9" s="86"/>
      <c r="CZZ9" s="88"/>
      <c r="DAA9" s="88"/>
      <c r="DAB9" s="88"/>
      <c r="DAC9" s="88"/>
      <c r="DAD9" s="89"/>
      <c r="DAG9" s="86"/>
      <c r="DAH9" s="88"/>
      <c r="DAI9" s="88"/>
      <c r="DAJ9" s="88"/>
      <c r="DAK9" s="88"/>
      <c r="DAL9" s="89"/>
      <c r="DAO9" s="86"/>
      <c r="DAP9" s="88"/>
      <c r="DAQ9" s="88"/>
      <c r="DAR9" s="88"/>
      <c r="DAS9" s="88"/>
      <c r="DAT9" s="89"/>
      <c r="DAW9" s="86"/>
      <c r="DAX9" s="88"/>
      <c r="DAY9" s="88"/>
      <c r="DAZ9" s="88"/>
      <c r="DBA9" s="88"/>
      <c r="DBB9" s="89"/>
      <c r="DBE9" s="86"/>
      <c r="DBF9" s="88"/>
      <c r="DBG9" s="88"/>
      <c r="DBH9" s="88"/>
      <c r="DBI9" s="88"/>
      <c r="DBJ9" s="89"/>
      <c r="DBM9" s="86"/>
      <c r="DBN9" s="88"/>
      <c r="DBO9" s="88"/>
      <c r="DBP9" s="88"/>
      <c r="DBQ9" s="88"/>
      <c r="DBR9" s="89"/>
      <c r="DBU9" s="86"/>
      <c r="DBV9" s="88"/>
      <c r="DBW9" s="88"/>
      <c r="DBX9" s="88"/>
      <c r="DBY9" s="88"/>
      <c r="DBZ9" s="89"/>
      <c r="DCC9" s="86"/>
      <c r="DCD9" s="88"/>
      <c r="DCE9" s="88"/>
      <c r="DCF9" s="88"/>
      <c r="DCG9" s="88"/>
      <c r="DCH9" s="89"/>
      <c r="DCK9" s="86"/>
      <c r="DCL9" s="88"/>
      <c r="DCM9" s="88"/>
      <c r="DCN9" s="88"/>
      <c r="DCO9" s="88"/>
      <c r="DCP9" s="89"/>
      <c r="DCS9" s="86"/>
      <c r="DCT9" s="88"/>
      <c r="DCU9" s="88"/>
      <c r="DCV9" s="88"/>
      <c r="DCW9" s="88"/>
      <c r="DCX9" s="89"/>
      <c r="DDA9" s="86"/>
      <c r="DDB9" s="88"/>
      <c r="DDC9" s="88"/>
      <c r="DDD9" s="88"/>
      <c r="DDE9" s="88"/>
      <c r="DDF9" s="89"/>
      <c r="DDI9" s="86"/>
      <c r="DDJ9" s="88"/>
      <c r="DDK9" s="88"/>
      <c r="DDL9" s="88"/>
      <c r="DDM9" s="88"/>
      <c r="DDN9" s="89"/>
      <c r="DDQ9" s="86"/>
      <c r="DDR9" s="88"/>
      <c r="DDS9" s="88"/>
      <c r="DDT9" s="88"/>
      <c r="DDU9" s="88"/>
      <c r="DDV9" s="89"/>
      <c r="DDY9" s="86"/>
      <c r="DDZ9" s="88"/>
      <c r="DEA9" s="88"/>
      <c r="DEB9" s="88"/>
      <c r="DEC9" s="88"/>
      <c r="DED9" s="89"/>
      <c r="DEG9" s="86"/>
      <c r="DEH9" s="88"/>
      <c r="DEI9" s="88"/>
      <c r="DEJ9" s="88"/>
      <c r="DEK9" s="88"/>
      <c r="DEL9" s="89"/>
      <c r="DEO9" s="86"/>
      <c r="DEP9" s="88"/>
      <c r="DEQ9" s="88"/>
      <c r="DER9" s="88"/>
      <c r="DES9" s="88"/>
      <c r="DET9" s="89"/>
      <c r="DEW9" s="86"/>
      <c r="DEX9" s="88"/>
      <c r="DEY9" s="88"/>
      <c r="DEZ9" s="88"/>
      <c r="DFA9" s="88"/>
      <c r="DFB9" s="89"/>
      <c r="DFE9" s="86"/>
      <c r="DFF9" s="88"/>
      <c r="DFG9" s="88"/>
      <c r="DFH9" s="88"/>
      <c r="DFI9" s="88"/>
      <c r="DFJ9" s="89"/>
      <c r="DFM9" s="86"/>
      <c r="DFN9" s="88"/>
      <c r="DFO9" s="88"/>
      <c r="DFP9" s="88"/>
      <c r="DFQ9" s="88"/>
      <c r="DFR9" s="89"/>
      <c r="DFU9" s="86"/>
      <c r="DFV9" s="88"/>
      <c r="DFW9" s="88"/>
      <c r="DFX9" s="88"/>
      <c r="DFY9" s="88"/>
      <c r="DFZ9" s="89"/>
      <c r="DGC9" s="86"/>
      <c r="DGD9" s="88"/>
      <c r="DGE9" s="88"/>
      <c r="DGF9" s="88"/>
      <c r="DGG9" s="88"/>
      <c r="DGH9" s="89"/>
      <c r="DGK9" s="86"/>
      <c r="DGL9" s="88"/>
      <c r="DGM9" s="88"/>
      <c r="DGN9" s="88"/>
      <c r="DGO9" s="88"/>
      <c r="DGP9" s="89"/>
      <c r="DGS9" s="86"/>
      <c r="DGT9" s="88"/>
      <c r="DGU9" s="88"/>
      <c r="DGV9" s="88"/>
      <c r="DGW9" s="88"/>
      <c r="DGX9" s="89"/>
      <c r="DHA9" s="86"/>
      <c r="DHB9" s="88"/>
      <c r="DHC9" s="88"/>
      <c r="DHD9" s="88"/>
      <c r="DHE9" s="88"/>
      <c r="DHF9" s="89"/>
      <c r="DHI9" s="86"/>
      <c r="DHJ9" s="88"/>
      <c r="DHK9" s="88"/>
      <c r="DHL9" s="88"/>
      <c r="DHM9" s="88"/>
      <c r="DHN9" s="89"/>
      <c r="DHQ9" s="86"/>
      <c r="DHR9" s="88"/>
      <c r="DHS9" s="88"/>
      <c r="DHT9" s="88"/>
      <c r="DHU9" s="88"/>
      <c r="DHV9" s="89"/>
      <c r="DHY9" s="86"/>
      <c r="DHZ9" s="88"/>
      <c r="DIA9" s="88"/>
      <c r="DIB9" s="88"/>
      <c r="DIC9" s="88"/>
      <c r="DID9" s="89"/>
      <c r="DIG9" s="86"/>
      <c r="DIH9" s="88"/>
      <c r="DII9" s="88"/>
      <c r="DIJ9" s="88"/>
      <c r="DIK9" s="88"/>
      <c r="DIL9" s="89"/>
      <c r="DIO9" s="86"/>
      <c r="DIP9" s="88"/>
      <c r="DIQ9" s="88"/>
      <c r="DIR9" s="88"/>
      <c r="DIS9" s="88"/>
      <c r="DIT9" s="89"/>
      <c r="DIW9" s="86"/>
      <c r="DIX9" s="88"/>
      <c r="DIY9" s="88"/>
      <c r="DIZ9" s="88"/>
      <c r="DJA9" s="88"/>
      <c r="DJB9" s="89"/>
      <c r="DJE9" s="86"/>
      <c r="DJF9" s="88"/>
      <c r="DJG9" s="88"/>
      <c r="DJH9" s="88"/>
      <c r="DJI9" s="88"/>
      <c r="DJJ9" s="89"/>
      <c r="DJM9" s="86"/>
      <c r="DJN9" s="88"/>
      <c r="DJO9" s="88"/>
      <c r="DJP9" s="88"/>
      <c r="DJQ9" s="88"/>
      <c r="DJR9" s="89"/>
      <c r="DJU9" s="86"/>
      <c r="DJV9" s="88"/>
      <c r="DJW9" s="88"/>
      <c r="DJX9" s="88"/>
      <c r="DJY9" s="88"/>
      <c r="DJZ9" s="89"/>
      <c r="DKC9" s="86"/>
      <c r="DKD9" s="88"/>
      <c r="DKE9" s="88"/>
      <c r="DKF9" s="88"/>
      <c r="DKG9" s="88"/>
      <c r="DKH9" s="89"/>
      <c r="DKK9" s="86"/>
      <c r="DKL9" s="88"/>
      <c r="DKM9" s="88"/>
      <c r="DKN9" s="88"/>
      <c r="DKO9" s="88"/>
      <c r="DKP9" s="89"/>
      <c r="DKS9" s="86"/>
      <c r="DKT9" s="88"/>
      <c r="DKU9" s="88"/>
      <c r="DKV9" s="88"/>
      <c r="DKW9" s="88"/>
      <c r="DKX9" s="89"/>
      <c r="DLA9" s="86"/>
      <c r="DLB9" s="88"/>
      <c r="DLC9" s="88"/>
      <c r="DLD9" s="88"/>
      <c r="DLE9" s="88"/>
      <c r="DLF9" s="89"/>
      <c r="DLI9" s="86"/>
      <c r="DLJ9" s="88"/>
      <c r="DLK9" s="88"/>
      <c r="DLL9" s="88"/>
      <c r="DLM9" s="88"/>
      <c r="DLN9" s="89"/>
      <c r="DLQ9" s="86"/>
      <c r="DLR9" s="88"/>
      <c r="DLS9" s="88"/>
      <c r="DLT9" s="88"/>
      <c r="DLU9" s="88"/>
      <c r="DLV9" s="89"/>
      <c r="DLY9" s="86"/>
      <c r="DLZ9" s="88"/>
      <c r="DMA9" s="88"/>
      <c r="DMB9" s="88"/>
      <c r="DMC9" s="88"/>
      <c r="DMD9" s="89"/>
      <c r="DMG9" s="86"/>
      <c r="DMH9" s="88"/>
      <c r="DMI9" s="88"/>
      <c r="DMJ9" s="88"/>
      <c r="DMK9" s="88"/>
      <c r="DML9" s="89"/>
      <c r="DMO9" s="86"/>
      <c r="DMP9" s="88"/>
      <c r="DMQ9" s="88"/>
      <c r="DMR9" s="88"/>
      <c r="DMS9" s="88"/>
      <c r="DMT9" s="89"/>
      <c r="DMW9" s="86"/>
      <c r="DMX9" s="88"/>
      <c r="DMY9" s="88"/>
      <c r="DMZ9" s="88"/>
      <c r="DNA9" s="88"/>
      <c r="DNB9" s="89"/>
      <c r="DNE9" s="86"/>
      <c r="DNF9" s="88"/>
      <c r="DNG9" s="88"/>
      <c r="DNH9" s="88"/>
      <c r="DNI9" s="88"/>
      <c r="DNJ9" s="89"/>
      <c r="DNM9" s="86"/>
      <c r="DNN9" s="88"/>
      <c r="DNO9" s="88"/>
      <c r="DNP9" s="88"/>
      <c r="DNQ9" s="88"/>
      <c r="DNR9" s="89"/>
      <c r="DNU9" s="86"/>
      <c r="DNV9" s="88"/>
      <c r="DNW9" s="88"/>
      <c r="DNX9" s="88"/>
      <c r="DNY9" s="88"/>
      <c r="DNZ9" s="89"/>
      <c r="DOC9" s="86"/>
      <c r="DOD9" s="88"/>
      <c r="DOE9" s="88"/>
      <c r="DOF9" s="88"/>
      <c r="DOG9" s="88"/>
      <c r="DOH9" s="89"/>
      <c r="DOK9" s="86"/>
      <c r="DOL9" s="88"/>
      <c r="DOM9" s="88"/>
      <c r="DON9" s="88"/>
      <c r="DOO9" s="88"/>
      <c r="DOP9" s="89"/>
      <c r="DOS9" s="86"/>
      <c r="DOT9" s="88"/>
      <c r="DOU9" s="88"/>
      <c r="DOV9" s="88"/>
      <c r="DOW9" s="88"/>
      <c r="DOX9" s="89"/>
      <c r="DPA9" s="86"/>
      <c r="DPB9" s="88"/>
      <c r="DPC9" s="88"/>
      <c r="DPD9" s="88"/>
      <c r="DPE9" s="88"/>
      <c r="DPF9" s="89"/>
      <c r="DPI9" s="86"/>
      <c r="DPJ9" s="88"/>
      <c r="DPK9" s="88"/>
      <c r="DPL9" s="88"/>
      <c r="DPM9" s="88"/>
      <c r="DPN9" s="89"/>
      <c r="DPQ9" s="86"/>
      <c r="DPR9" s="88"/>
      <c r="DPS9" s="88"/>
      <c r="DPT9" s="88"/>
      <c r="DPU9" s="88"/>
      <c r="DPV9" s="89"/>
      <c r="DPY9" s="86"/>
      <c r="DPZ9" s="88"/>
      <c r="DQA9" s="88"/>
      <c r="DQB9" s="88"/>
      <c r="DQC9" s="88"/>
      <c r="DQD9" s="89"/>
      <c r="DQG9" s="86"/>
      <c r="DQH9" s="88"/>
      <c r="DQI9" s="88"/>
      <c r="DQJ9" s="88"/>
      <c r="DQK9" s="88"/>
      <c r="DQL9" s="89"/>
      <c r="DQO9" s="86"/>
      <c r="DQP9" s="88"/>
      <c r="DQQ9" s="88"/>
      <c r="DQR9" s="88"/>
      <c r="DQS9" s="88"/>
      <c r="DQT9" s="89"/>
      <c r="DQW9" s="86"/>
      <c r="DQX9" s="88"/>
      <c r="DQY9" s="88"/>
      <c r="DQZ9" s="88"/>
      <c r="DRA9" s="88"/>
      <c r="DRB9" s="89"/>
      <c r="DRE9" s="86"/>
      <c r="DRF9" s="88"/>
      <c r="DRG9" s="88"/>
      <c r="DRH9" s="88"/>
      <c r="DRI9" s="88"/>
      <c r="DRJ9" s="89"/>
      <c r="DRM9" s="86"/>
      <c r="DRN9" s="88"/>
      <c r="DRO9" s="88"/>
      <c r="DRP9" s="88"/>
      <c r="DRQ9" s="88"/>
      <c r="DRR9" s="89"/>
      <c r="DRU9" s="86"/>
      <c r="DRV9" s="88"/>
      <c r="DRW9" s="88"/>
      <c r="DRX9" s="88"/>
      <c r="DRY9" s="88"/>
      <c r="DRZ9" s="89"/>
      <c r="DSC9" s="86"/>
      <c r="DSD9" s="88"/>
      <c r="DSE9" s="88"/>
      <c r="DSF9" s="88"/>
      <c r="DSG9" s="88"/>
      <c r="DSH9" s="89"/>
      <c r="DSK9" s="86"/>
      <c r="DSL9" s="88"/>
      <c r="DSM9" s="88"/>
      <c r="DSN9" s="88"/>
      <c r="DSO9" s="88"/>
      <c r="DSP9" s="89"/>
      <c r="DSS9" s="86"/>
      <c r="DST9" s="88"/>
      <c r="DSU9" s="88"/>
      <c r="DSV9" s="88"/>
      <c r="DSW9" s="88"/>
      <c r="DSX9" s="89"/>
      <c r="DTA9" s="86"/>
      <c r="DTB9" s="88"/>
      <c r="DTC9" s="88"/>
      <c r="DTD9" s="88"/>
      <c r="DTE9" s="88"/>
      <c r="DTF9" s="89"/>
      <c r="DTI9" s="86"/>
      <c r="DTJ9" s="88"/>
      <c r="DTK9" s="88"/>
      <c r="DTL9" s="88"/>
      <c r="DTM9" s="88"/>
      <c r="DTN9" s="89"/>
      <c r="DTQ9" s="86"/>
      <c r="DTR9" s="88"/>
      <c r="DTS9" s="88"/>
      <c r="DTT9" s="88"/>
      <c r="DTU9" s="88"/>
      <c r="DTV9" s="89"/>
      <c r="DTY9" s="86"/>
      <c r="DTZ9" s="88"/>
      <c r="DUA9" s="88"/>
      <c r="DUB9" s="88"/>
      <c r="DUC9" s="88"/>
      <c r="DUD9" s="89"/>
      <c r="DUG9" s="86"/>
      <c r="DUH9" s="88"/>
      <c r="DUI9" s="88"/>
      <c r="DUJ9" s="88"/>
      <c r="DUK9" s="88"/>
      <c r="DUL9" s="89"/>
      <c r="DUO9" s="86"/>
      <c r="DUP9" s="88"/>
      <c r="DUQ9" s="88"/>
      <c r="DUR9" s="88"/>
      <c r="DUS9" s="88"/>
      <c r="DUT9" s="89"/>
      <c r="DUW9" s="86"/>
      <c r="DUX9" s="88"/>
      <c r="DUY9" s="88"/>
      <c r="DUZ9" s="88"/>
      <c r="DVA9" s="88"/>
      <c r="DVB9" s="89"/>
      <c r="DVE9" s="86"/>
      <c r="DVF9" s="88"/>
      <c r="DVG9" s="88"/>
      <c r="DVH9" s="88"/>
      <c r="DVI9" s="88"/>
      <c r="DVJ9" s="89"/>
      <c r="DVM9" s="86"/>
      <c r="DVN9" s="88"/>
      <c r="DVO9" s="88"/>
      <c r="DVP9" s="88"/>
      <c r="DVQ9" s="88"/>
      <c r="DVR9" s="89"/>
      <c r="DVU9" s="86"/>
      <c r="DVV9" s="88"/>
      <c r="DVW9" s="88"/>
      <c r="DVX9" s="88"/>
      <c r="DVY9" s="88"/>
      <c r="DVZ9" s="89"/>
      <c r="DWC9" s="86"/>
      <c r="DWD9" s="88"/>
      <c r="DWE9" s="88"/>
      <c r="DWF9" s="88"/>
      <c r="DWG9" s="88"/>
      <c r="DWH9" s="89"/>
      <c r="DWK9" s="86"/>
      <c r="DWL9" s="88"/>
      <c r="DWM9" s="88"/>
      <c r="DWN9" s="88"/>
      <c r="DWO9" s="88"/>
      <c r="DWP9" s="89"/>
      <c r="DWS9" s="86"/>
      <c r="DWT9" s="88"/>
      <c r="DWU9" s="88"/>
      <c r="DWV9" s="88"/>
      <c r="DWW9" s="88"/>
      <c r="DWX9" s="89"/>
      <c r="DXA9" s="86"/>
      <c r="DXB9" s="88"/>
      <c r="DXC9" s="88"/>
      <c r="DXD9" s="88"/>
      <c r="DXE9" s="88"/>
      <c r="DXF9" s="89"/>
      <c r="DXI9" s="86"/>
      <c r="DXJ9" s="88"/>
      <c r="DXK9" s="88"/>
      <c r="DXL9" s="88"/>
      <c r="DXM9" s="88"/>
      <c r="DXN9" s="89"/>
      <c r="DXQ9" s="86"/>
      <c r="DXR9" s="88"/>
      <c r="DXS9" s="88"/>
      <c r="DXT9" s="88"/>
      <c r="DXU9" s="88"/>
      <c r="DXV9" s="89"/>
      <c r="DXY9" s="86"/>
      <c r="DXZ9" s="88"/>
      <c r="DYA9" s="88"/>
      <c r="DYB9" s="88"/>
      <c r="DYC9" s="88"/>
      <c r="DYD9" s="89"/>
      <c r="DYG9" s="86"/>
      <c r="DYH9" s="88"/>
      <c r="DYI9" s="88"/>
      <c r="DYJ9" s="88"/>
      <c r="DYK9" s="88"/>
      <c r="DYL9" s="89"/>
      <c r="DYO9" s="86"/>
      <c r="DYP9" s="88"/>
      <c r="DYQ9" s="88"/>
      <c r="DYR9" s="88"/>
      <c r="DYS9" s="88"/>
      <c r="DYT9" s="89"/>
      <c r="DYW9" s="86"/>
      <c r="DYX9" s="88"/>
      <c r="DYY9" s="88"/>
      <c r="DYZ9" s="88"/>
      <c r="DZA9" s="88"/>
      <c r="DZB9" s="89"/>
      <c r="DZE9" s="86"/>
      <c r="DZF9" s="88"/>
      <c r="DZG9" s="88"/>
      <c r="DZH9" s="88"/>
      <c r="DZI9" s="88"/>
      <c r="DZJ9" s="89"/>
      <c r="DZM9" s="86"/>
      <c r="DZN9" s="88"/>
      <c r="DZO9" s="88"/>
      <c r="DZP9" s="88"/>
      <c r="DZQ9" s="88"/>
      <c r="DZR9" s="89"/>
      <c r="DZU9" s="86"/>
      <c r="DZV9" s="88"/>
      <c r="DZW9" s="88"/>
      <c r="DZX9" s="88"/>
      <c r="DZY9" s="88"/>
      <c r="DZZ9" s="89"/>
      <c r="EAC9" s="86"/>
      <c r="EAD9" s="88"/>
      <c r="EAE9" s="88"/>
      <c r="EAF9" s="88"/>
      <c r="EAG9" s="88"/>
      <c r="EAH9" s="89"/>
      <c r="EAK9" s="86"/>
      <c r="EAL9" s="88"/>
      <c r="EAM9" s="88"/>
      <c r="EAN9" s="88"/>
      <c r="EAO9" s="88"/>
      <c r="EAP9" s="89"/>
      <c r="EAS9" s="86"/>
      <c r="EAT9" s="88"/>
      <c r="EAU9" s="88"/>
      <c r="EAV9" s="88"/>
      <c r="EAW9" s="88"/>
      <c r="EAX9" s="89"/>
      <c r="EBA9" s="86"/>
      <c r="EBB9" s="88"/>
      <c r="EBC9" s="88"/>
      <c r="EBD9" s="88"/>
      <c r="EBE9" s="88"/>
      <c r="EBF9" s="89"/>
      <c r="EBI9" s="86"/>
      <c r="EBJ9" s="88"/>
      <c r="EBK9" s="88"/>
      <c r="EBL9" s="88"/>
      <c r="EBM9" s="88"/>
      <c r="EBN9" s="89"/>
      <c r="EBQ9" s="86"/>
      <c r="EBR9" s="88"/>
      <c r="EBS9" s="88"/>
      <c r="EBT9" s="88"/>
      <c r="EBU9" s="88"/>
      <c r="EBV9" s="89"/>
      <c r="EBY9" s="86"/>
      <c r="EBZ9" s="88"/>
      <c r="ECA9" s="88"/>
      <c r="ECB9" s="88"/>
      <c r="ECC9" s="88"/>
      <c r="ECD9" s="89"/>
      <c r="ECG9" s="86"/>
      <c r="ECH9" s="88"/>
      <c r="ECI9" s="88"/>
      <c r="ECJ9" s="88"/>
      <c r="ECK9" s="88"/>
      <c r="ECL9" s="89"/>
      <c r="ECO9" s="86"/>
      <c r="ECP9" s="88"/>
      <c r="ECQ9" s="88"/>
      <c r="ECR9" s="88"/>
      <c r="ECS9" s="88"/>
      <c r="ECT9" s="89"/>
      <c r="ECW9" s="86"/>
      <c r="ECX9" s="88"/>
      <c r="ECY9" s="88"/>
      <c r="ECZ9" s="88"/>
      <c r="EDA9" s="88"/>
      <c r="EDB9" s="89"/>
      <c r="EDE9" s="86"/>
      <c r="EDF9" s="88"/>
      <c r="EDG9" s="88"/>
      <c r="EDH9" s="88"/>
      <c r="EDI9" s="88"/>
      <c r="EDJ9" s="89"/>
      <c r="EDM9" s="86"/>
      <c r="EDN9" s="88"/>
      <c r="EDO9" s="88"/>
      <c r="EDP9" s="88"/>
      <c r="EDQ9" s="88"/>
      <c r="EDR9" s="89"/>
      <c r="EDU9" s="86"/>
      <c r="EDV9" s="88"/>
      <c r="EDW9" s="88"/>
      <c r="EDX9" s="88"/>
      <c r="EDY9" s="88"/>
      <c r="EDZ9" s="89"/>
      <c r="EEC9" s="86"/>
      <c r="EED9" s="88"/>
      <c r="EEE9" s="88"/>
      <c r="EEF9" s="88"/>
      <c r="EEG9" s="88"/>
      <c r="EEH9" s="89"/>
      <c r="EEK9" s="86"/>
      <c r="EEL9" s="88"/>
      <c r="EEM9" s="88"/>
      <c r="EEN9" s="88"/>
      <c r="EEO9" s="88"/>
      <c r="EEP9" s="89"/>
      <c r="EES9" s="86"/>
      <c r="EET9" s="88"/>
      <c r="EEU9" s="88"/>
      <c r="EEV9" s="88"/>
      <c r="EEW9" s="88"/>
      <c r="EEX9" s="89"/>
      <c r="EFA9" s="86"/>
      <c r="EFB9" s="88"/>
      <c r="EFC9" s="88"/>
      <c r="EFD9" s="88"/>
      <c r="EFE9" s="88"/>
      <c r="EFF9" s="89"/>
      <c r="EFI9" s="86"/>
      <c r="EFJ9" s="88"/>
      <c r="EFK9" s="88"/>
      <c r="EFL9" s="88"/>
      <c r="EFM9" s="88"/>
      <c r="EFN9" s="89"/>
      <c r="EFQ9" s="86"/>
      <c r="EFR9" s="88"/>
      <c r="EFS9" s="88"/>
      <c r="EFT9" s="88"/>
      <c r="EFU9" s="88"/>
      <c r="EFV9" s="89"/>
      <c r="EFY9" s="86"/>
      <c r="EFZ9" s="88"/>
      <c r="EGA9" s="88"/>
      <c r="EGB9" s="88"/>
      <c r="EGC9" s="88"/>
      <c r="EGD9" s="89"/>
      <c r="EGG9" s="86"/>
      <c r="EGH9" s="88"/>
      <c r="EGI9" s="88"/>
      <c r="EGJ9" s="88"/>
      <c r="EGK9" s="88"/>
      <c r="EGL9" s="89"/>
      <c r="EGO9" s="86"/>
      <c r="EGP9" s="88"/>
      <c r="EGQ9" s="88"/>
      <c r="EGR9" s="88"/>
      <c r="EGS9" s="88"/>
      <c r="EGT9" s="89"/>
      <c r="EGW9" s="86"/>
      <c r="EGX9" s="88"/>
      <c r="EGY9" s="88"/>
      <c r="EGZ9" s="88"/>
      <c r="EHA9" s="88"/>
      <c r="EHB9" s="89"/>
      <c r="EHE9" s="86"/>
      <c r="EHF9" s="88"/>
      <c r="EHG9" s="88"/>
      <c r="EHH9" s="88"/>
      <c r="EHI9" s="88"/>
      <c r="EHJ9" s="89"/>
      <c r="EHM9" s="86"/>
      <c r="EHN9" s="88"/>
      <c r="EHO9" s="88"/>
      <c r="EHP9" s="88"/>
      <c r="EHQ9" s="88"/>
      <c r="EHR9" s="89"/>
      <c r="EHU9" s="86"/>
      <c r="EHV9" s="88"/>
      <c r="EHW9" s="88"/>
      <c r="EHX9" s="88"/>
      <c r="EHY9" s="88"/>
      <c r="EHZ9" s="89"/>
      <c r="EIC9" s="86"/>
      <c r="EID9" s="88"/>
      <c r="EIE9" s="88"/>
      <c r="EIF9" s="88"/>
      <c r="EIG9" s="88"/>
      <c r="EIH9" s="89"/>
      <c r="EIK9" s="86"/>
      <c r="EIL9" s="88"/>
      <c r="EIM9" s="88"/>
      <c r="EIN9" s="88"/>
      <c r="EIO9" s="88"/>
      <c r="EIP9" s="89"/>
      <c r="EIS9" s="86"/>
      <c r="EIT9" s="88"/>
      <c r="EIU9" s="88"/>
      <c r="EIV9" s="88"/>
      <c r="EIW9" s="88"/>
      <c r="EIX9" s="89"/>
      <c r="EJA9" s="86"/>
      <c r="EJB9" s="88"/>
      <c r="EJC9" s="88"/>
      <c r="EJD9" s="88"/>
      <c r="EJE9" s="88"/>
      <c r="EJF9" s="89"/>
      <c r="EJI9" s="86"/>
      <c r="EJJ9" s="88"/>
      <c r="EJK9" s="88"/>
      <c r="EJL9" s="88"/>
      <c r="EJM9" s="88"/>
      <c r="EJN9" s="89"/>
      <c r="EJQ9" s="86"/>
      <c r="EJR9" s="88"/>
      <c r="EJS9" s="88"/>
      <c r="EJT9" s="88"/>
      <c r="EJU9" s="88"/>
      <c r="EJV9" s="89"/>
      <c r="EJY9" s="86"/>
      <c r="EJZ9" s="88"/>
      <c r="EKA9" s="88"/>
      <c r="EKB9" s="88"/>
      <c r="EKC9" s="88"/>
      <c r="EKD9" s="89"/>
      <c r="EKG9" s="86"/>
      <c r="EKH9" s="88"/>
      <c r="EKI9" s="88"/>
      <c r="EKJ9" s="88"/>
      <c r="EKK9" s="88"/>
      <c r="EKL9" s="89"/>
      <c r="EKO9" s="86"/>
      <c r="EKP9" s="88"/>
      <c r="EKQ9" s="88"/>
      <c r="EKR9" s="88"/>
      <c r="EKS9" s="88"/>
      <c r="EKT9" s="89"/>
      <c r="EKW9" s="86"/>
      <c r="EKX9" s="88"/>
      <c r="EKY9" s="88"/>
      <c r="EKZ9" s="88"/>
      <c r="ELA9" s="88"/>
      <c r="ELB9" s="89"/>
      <c r="ELE9" s="86"/>
      <c r="ELF9" s="88"/>
      <c r="ELG9" s="88"/>
      <c r="ELH9" s="88"/>
      <c r="ELI9" s="88"/>
      <c r="ELJ9" s="89"/>
      <c r="ELM9" s="86"/>
      <c r="ELN9" s="88"/>
      <c r="ELO9" s="88"/>
      <c r="ELP9" s="88"/>
      <c r="ELQ9" s="88"/>
      <c r="ELR9" s="89"/>
      <c r="ELU9" s="86"/>
      <c r="ELV9" s="88"/>
      <c r="ELW9" s="88"/>
      <c r="ELX9" s="88"/>
      <c r="ELY9" s="88"/>
      <c r="ELZ9" s="89"/>
      <c r="EMC9" s="86"/>
      <c r="EMD9" s="88"/>
      <c r="EME9" s="88"/>
      <c r="EMF9" s="88"/>
      <c r="EMG9" s="88"/>
      <c r="EMH9" s="89"/>
      <c r="EMK9" s="86"/>
      <c r="EML9" s="88"/>
      <c r="EMM9" s="88"/>
      <c r="EMN9" s="88"/>
      <c r="EMO9" s="88"/>
      <c r="EMP9" s="89"/>
      <c r="EMS9" s="86"/>
      <c r="EMT9" s="88"/>
      <c r="EMU9" s="88"/>
      <c r="EMV9" s="88"/>
      <c r="EMW9" s="88"/>
      <c r="EMX9" s="89"/>
      <c r="ENA9" s="86"/>
      <c r="ENB9" s="88"/>
      <c r="ENC9" s="88"/>
      <c r="END9" s="88"/>
      <c r="ENE9" s="88"/>
      <c r="ENF9" s="89"/>
      <c r="ENI9" s="86"/>
      <c r="ENJ9" s="88"/>
      <c r="ENK9" s="88"/>
      <c r="ENL9" s="88"/>
      <c r="ENM9" s="88"/>
      <c r="ENN9" s="89"/>
      <c r="ENQ9" s="86"/>
      <c r="ENR9" s="88"/>
      <c r="ENS9" s="88"/>
      <c r="ENT9" s="88"/>
      <c r="ENU9" s="88"/>
      <c r="ENV9" s="89"/>
      <c r="ENY9" s="86"/>
      <c r="ENZ9" s="88"/>
      <c r="EOA9" s="88"/>
      <c r="EOB9" s="88"/>
      <c r="EOC9" s="88"/>
      <c r="EOD9" s="89"/>
      <c r="EOG9" s="86"/>
      <c r="EOH9" s="88"/>
      <c r="EOI9" s="88"/>
      <c r="EOJ9" s="88"/>
      <c r="EOK9" s="88"/>
      <c r="EOL9" s="89"/>
      <c r="EOO9" s="86"/>
      <c r="EOP9" s="88"/>
      <c r="EOQ9" s="88"/>
      <c r="EOR9" s="88"/>
      <c r="EOS9" s="88"/>
      <c r="EOT9" s="89"/>
      <c r="EOW9" s="86"/>
      <c r="EOX9" s="88"/>
      <c r="EOY9" s="88"/>
      <c r="EOZ9" s="88"/>
      <c r="EPA9" s="88"/>
      <c r="EPB9" s="89"/>
      <c r="EPE9" s="86"/>
      <c r="EPF9" s="88"/>
      <c r="EPG9" s="88"/>
      <c r="EPH9" s="88"/>
      <c r="EPI9" s="88"/>
      <c r="EPJ9" s="89"/>
      <c r="EPM9" s="86"/>
      <c r="EPN9" s="88"/>
      <c r="EPO9" s="88"/>
      <c r="EPP9" s="88"/>
      <c r="EPQ9" s="88"/>
      <c r="EPR9" s="89"/>
      <c r="EPU9" s="86"/>
      <c r="EPV9" s="88"/>
      <c r="EPW9" s="88"/>
      <c r="EPX9" s="88"/>
      <c r="EPY9" s="88"/>
      <c r="EPZ9" s="89"/>
      <c r="EQC9" s="86"/>
      <c r="EQD9" s="88"/>
      <c r="EQE9" s="88"/>
      <c r="EQF9" s="88"/>
      <c r="EQG9" s="88"/>
      <c r="EQH9" s="89"/>
      <c r="EQK9" s="86"/>
      <c r="EQL9" s="88"/>
      <c r="EQM9" s="88"/>
      <c r="EQN9" s="88"/>
      <c r="EQO9" s="88"/>
      <c r="EQP9" s="89"/>
      <c r="EQS9" s="86"/>
      <c r="EQT9" s="88"/>
      <c r="EQU9" s="88"/>
      <c r="EQV9" s="88"/>
      <c r="EQW9" s="88"/>
      <c r="EQX9" s="89"/>
      <c r="ERA9" s="86"/>
      <c r="ERB9" s="88"/>
      <c r="ERC9" s="88"/>
      <c r="ERD9" s="88"/>
      <c r="ERE9" s="88"/>
      <c r="ERF9" s="89"/>
      <c r="ERI9" s="86"/>
      <c r="ERJ9" s="88"/>
      <c r="ERK9" s="88"/>
      <c r="ERL9" s="88"/>
      <c r="ERM9" s="88"/>
      <c r="ERN9" s="89"/>
      <c r="ERQ9" s="86"/>
      <c r="ERR9" s="88"/>
      <c r="ERS9" s="88"/>
      <c r="ERT9" s="88"/>
      <c r="ERU9" s="88"/>
      <c r="ERV9" s="89"/>
      <c r="ERY9" s="86"/>
      <c r="ERZ9" s="88"/>
      <c r="ESA9" s="88"/>
      <c r="ESB9" s="88"/>
      <c r="ESC9" s="88"/>
      <c r="ESD9" s="89"/>
      <c r="ESG9" s="86"/>
      <c r="ESH9" s="88"/>
      <c r="ESI9" s="88"/>
      <c r="ESJ9" s="88"/>
      <c r="ESK9" s="88"/>
      <c r="ESL9" s="89"/>
      <c r="ESO9" s="86"/>
      <c r="ESP9" s="88"/>
      <c r="ESQ9" s="88"/>
      <c r="ESR9" s="88"/>
      <c r="ESS9" s="88"/>
      <c r="EST9" s="89"/>
      <c r="ESW9" s="86"/>
      <c r="ESX9" s="88"/>
      <c r="ESY9" s="88"/>
      <c r="ESZ9" s="88"/>
      <c r="ETA9" s="88"/>
      <c r="ETB9" s="89"/>
      <c r="ETE9" s="86"/>
      <c r="ETF9" s="88"/>
      <c r="ETG9" s="88"/>
      <c r="ETH9" s="88"/>
      <c r="ETI9" s="88"/>
      <c r="ETJ9" s="89"/>
      <c r="ETM9" s="86"/>
      <c r="ETN9" s="88"/>
      <c r="ETO9" s="88"/>
      <c r="ETP9" s="88"/>
      <c r="ETQ9" s="88"/>
      <c r="ETR9" s="89"/>
      <c r="ETU9" s="86"/>
      <c r="ETV9" s="88"/>
      <c r="ETW9" s="88"/>
      <c r="ETX9" s="88"/>
      <c r="ETY9" s="88"/>
      <c r="ETZ9" s="89"/>
      <c r="EUC9" s="86"/>
      <c r="EUD9" s="88"/>
      <c r="EUE9" s="88"/>
      <c r="EUF9" s="88"/>
      <c r="EUG9" s="88"/>
      <c r="EUH9" s="89"/>
      <c r="EUK9" s="86"/>
      <c r="EUL9" s="88"/>
      <c r="EUM9" s="88"/>
      <c r="EUN9" s="88"/>
      <c r="EUO9" s="88"/>
      <c r="EUP9" s="89"/>
      <c r="EUS9" s="86"/>
      <c r="EUT9" s="88"/>
      <c r="EUU9" s="88"/>
      <c r="EUV9" s="88"/>
      <c r="EUW9" s="88"/>
      <c r="EUX9" s="89"/>
      <c r="EVA9" s="86"/>
      <c r="EVB9" s="88"/>
      <c r="EVC9" s="88"/>
      <c r="EVD9" s="88"/>
      <c r="EVE9" s="88"/>
      <c r="EVF9" s="89"/>
      <c r="EVI9" s="86"/>
      <c r="EVJ9" s="88"/>
      <c r="EVK9" s="88"/>
      <c r="EVL9" s="88"/>
      <c r="EVM9" s="88"/>
      <c r="EVN9" s="89"/>
      <c r="EVQ9" s="86"/>
      <c r="EVR9" s="88"/>
      <c r="EVS9" s="88"/>
      <c r="EVT9" s="88"/>
      <c r="EVU9" s="88"/>
      <c r="EVV9" s="89"/>
      <c r="EVY9" s="86"/>
      <c r="EVZ9" s="88"/>
      <c r="EWA9" s="88"/>
      <c r="EWB9" s="88"/>
      <c r="EWC9" s="88"/>
      <c r="EWD9" s="89"/>
      <c r="EWG9" s="86"/>
      <c r="EWH9" s="88"/>
      <c r="EWI9" s="88"/>
      <c r="EWJ9" s="88"/>
      <c r="EWK9" s="88"/>
      <c r="EWL9" s="89"/>
      <c r="EWO9" s="86"/>
      <c r="EWP9" s="88"/>
      <c r="EWQ9" s="88"/>
      <c r="EWR9" s="88"/>
      <c r="EWS9" s="88"/>
      <c r="EWT9" s="89"/>
      <c r="EWW9" s="86"/>
      <c r="EWX9" s="88"/>
      <c r="EWY9" s="88"/>
      <c r="EWZ9" s="88"/>
      <c r="EXA9" s="88"/>
      <c r="EXB9" s="89"/>
      <c r="EXE9" s="86"/>
      <c r="EXF9" s="88"/>
      <c r="EXG9" s="88"/>
      <c r="EXH9" s="88"/>
      <c r="EXI9" s="88"/>
      <c r="EXJ9" s="89"/>
      <c r="EXM9" s="86"/>
      <c r="EXN9" s="88"/>
      <c r="EXO9" s="88"/>
      <c r="EXP9" s="88"/>
      <c r="EXQ9" s="88"/>
      <c r="EXR9" s="89"/>
      <c r="EXU9" s="86"/>
      <c r="EXV9" s="88"/>
      <c r="EXW9" s="88"/>
      <c r="EXX9" s="88"/>
      <c r="EXY9" s="88"/>
      <c r="EXZ9" s="89"/>
      <c r="EYC9" s="86"/>
      <c r="EYD9" s="88"/>
      <c r="EYE9" s="88"/>
      <c r="EYF9" s="88"/>
      <c r="EYG9" s="88"/>
      <c r="EYH9" s="89"/>
      <c r="EYK9" s="86"/>
      <c r="EYL9" s="88"/>
      <c r="EYM9" s="88"/>
      <c r="EYN9" s="88"/>
      <c r="EYO9" s="88"/>
      <c r="EYP9" s="89"/>
      <c r="EYS9" s="86"/>
      <c r="EYT9" s="88"/>
      <c r="EYU9" s="88"/>
      <c r="EYV9" s="88"/>
      <c r="EYW9" s="88"/>
      <c r="EYX9" s="89"/>
      <c r="EZA9" s="86"/>
      <c r="EZB9" s="88"/>
      <c r="EZC9" s="88"/>
      <c r="EZD9" s="88"/>
      <c r="EZE9" s="88"/>
      <c r="EZF9" s="89"/>
      <c r="EZI9" s="86"/>
      <c r="EZJ9" s="88"/>
      <c r="EZK9" s="88"/>
      <c r="EZL9" s="88"/>
      <c r="EZM9" s="88"/>
      <c r="EZN9" s="89"/>
      <c r="EZQ9" s="86"/>
      <c r="EZR9" s="88"/>
      <c r="EZS9" s="88"/>
      <c r="EZT9" s="88"/>
      <c r="EZU9" s="88"/>
      <c r="EZV9" s="89"/>
      <c r="EZY9" s="86"/>
      <c r="EZZ9" s="88"/>
      <c r="FAA9" s="88"/>
      <c r="FAB9" s="88"/>
      <c r="FAC9" s="88"/>
      <c r="FAD9" s="89"/>
      <c r="FAG9" s="86"/>
      <c r="FAH9" s="88"/>
      <c r="FAI9" s="88"/>
      <c r="FAJ9" s="88"/>
      <c r="FAK9" s="88"/>
      <c r="FAL9" s="89"/>
      <c r="FAO9" s="86"/>
      <c r="FAP9" s="88"/>
      <c r="FAQ9" s="88"/>
      <c r="FAR9" s="88"/>
      <c r="FAS9" s="88"/>
      <c r="FAT9" s="89"/>
      <c r="FAW9" s="86"/>
      <c r="FAX9" s="88"/>
      <c r="FAY9" s="88"/>
      <c r="FAZ9" s="88"/>
      <c r="FBA9" s="88"/>
      <c r="FBB9" s="89"/>
      <c r="FBE9" s="86"/>
      <c r="FBF9" s="88"/>
      <c r="FBG9" s="88"/>
      <c r="FBH9" s="88"/>
      <c r="FBI9" s="88"/>
      <c r="FBJ9" s="89"/>
      <c r="FBM9" s="86"/>
      <c r="FBN9" s="88"/>
      <c r="FBO9" s="88"/>
      <c r="FBP9" s="88"/>
      <c r="FBQ9" s="88"/>
      <c r="FBR9" s="89"/>
      <c r="FBU9" s="86"/>
      <c r="FBV9" s="88"/>
      <c r="FBW9" s="88"/>
      <c r="FBX9" s="88"/>
      <c r="FBY9" s="88"/>
      <c r="FBZ9" s="89"/>
      <c r="FCC9" s="86"/>
      <c r="FCD9" s="88"/>
      <c r="FCE9" s="88"/>
      <c r="FCF9" s="88"/>
      <c r="FCG9" s="88"/>
      <c r="FCH9" s="89"/>
      <c r="FCK9" s="86"/>
      <c r="FCL9" s="88"/>
      <c r="FCM9" s="88"/>
      <c r="FCN9" s="88"/>
      <c r="FCO9" s="88"/>
      <c r="FCP9" s="89"/>
      <c r="FCS9" s="86"/>
      <c r="FCT9" s="88"/>
      <c r="FCU9" s="88"/>
      <c r="FCV9" s="88"/>
      <c r="FCW9" s="88"/>
      <c r="FCX9" s="89"/>
      <c r="FDA9" s="86"/>
      <c r="FDB9" s="88"/>
      <c r="FDC9" s="88"/>
      <c r="FDD9" s="88"/>
      <c r="FDE9" s="88"/>
      <c r="FDF9" s="89"/>
      <c r="FDI9" s="86"/>
      <c r="FDJ9" s="88"/>
      <c r="FDK9" s="88"/>
      <c r="FDL9" s="88"/>
      <c r="FDM9" s="88"/>
      <c r="FDN9" s="89"/>
      <c r="FDQ9" s="86"/>
      <c r="FDR9" s="88"/>
      <c r="FDS9" s="88"/>
      <c r="FDT9" s="88"/>
      <c r="FDU9" s="88"/>
      <c r="FDV9" s="89"/>
      <c r="FDY9" s="86"/>
      <c r="FDZ9" s="88"/>
      <c r="FEA9" s="88"/>
      <c r="FEB9" s="88"/>
      <c r="FEC9" s="88"/>
      <c r="FED9" s="89"/>
      <c r="FEG9" s="86"/>
      <c r="FEH9" s="88"/>
      <c r="FEI9" s="88"/>
      <c r="FEJ9" s="88"/>
      <c r="FEK9" s="88"/>
      <c r="FEL9" s="89"/>
      <c r="FEO9" s="86"/>
      <c r="FEP9" s="88"/>
      <c r="FEQ9" s="88"/>
      <c r="FER9" s="88"/>
      <c r="FES9" s="88"/>
      <c r="FET9" s="89"/>
      <c r="FEW9" s="86"/>
      <c r="FEX9" s="88"/>
      <c r="FEY9" s="88"/>
      <c r="FEZ9" s="88"/>
      <c r="FFA9" s="88"/>
      <c r="FFB9" s="89"/>
      <c r="FFE9" s="86"/>
      <c r="FFF9" s="88"/>
      <c r="FFG9" s="88"/>
      <c r="FFH9" s="88"/>
      <c r="FFI9" s="88"/>
      <c r="FFJ9" s="89"/>
      <c r="FFM9" s="86"/>
      <c r="FFN9" s="88"/>
      <c r="FFO9" s="88"/>
      <c r="FFP9" s="88"/>
      <c r="FFQ9" s="88"/>
      <c r="FFR9" s="89"/>
      <c r="FFU9" s="86"/>
      <c r="FFV9" s="88"/>
      <c r="FFW9" s="88"/>
      <c r="FFX9" s="88"/>
      <c r="FFY9" s="88"/>
      <c r="FFZ9" s="89"/>
      <c r="FGC9" s="86"/>
      <c r="FGD9" s="88"/>
      <c r="FGE9" s="88"/>
      <c r="FGF9" s="88"/>
      <c r="FGG9" s="88"/>
      <c r="FGH9" s="89"/>
      <c r="FGK9" s="86"/>
      <c r="FGL9" s="88"/>
      <c r="FGM9" s="88"/>
      <c r="FGN9" s="88"/>
      <c r="FGO9" s="88"/>
      <c r="FGP9" s="89"/>
      <c r="FGS9" s="86"/>
      <c r="FGT9" s="88"/>
      <c r="FGU9" s="88"/>
      <c r="FGV9" s="88"/>
      <c r="FGW9" s="88"/>
      <c r="FGX9" s="89"/>
      <c r="FHA9" s="86"/>
      <c r="FHB9" s="88"/>
      <c r="FHC9" s="88"/>
      <c r="FHD9" s="88"/>
      <c r="FHE9" s="88"/>
      <c r="FHF9" s="89"/>
      <c r="FHI9" s="86"/>
      <c r="FHJ9" s="88"/>
      <c r="FHK9" s="88"/>
      <c r="FHL9" s="88"/>
      <c r="FHM9" s="88"/>
      <c r="FHN9" s="89"/>
      <c r="FHQ9" s="86"/>
      <c r="FHR9" s="88"/>
      <c r="FHS9" s="88"/>
      <c r="FHT9" s="88"/>
      <c r="FHU9" s="88"/>
      <c r="FHV9" s="89"/>
      <c r="FHY9" s="86"/>
      <c r="FHZ9" s="88"/>
      <c r="FIA9" s="88"/>
      <c r="FIB9" s="88"/>
      <c r="FIC9" s="88"/>
      <c r="FID9" s="89"/>
      <c r="FIG9" s="86"/>
      <c r="FIH9" s="88"/>
      <c r="FII9" s="88"/>
      <c r="FIJ9" s="88"/>
      <c r="FIK9" s="88"/>
      <c r="FIL9" s="89"/>
      <c r="FIO9" s="86"/>
      <c r="FIP9" s="88"/>
      <c r="FIQ9" s="88"/>
      <c r="FIR9" s="88"/>
      <c r="FIS9" s="88"/>
      <c r="FIT9" s="89"/>
      <c r="FIW9" s="86"/>
      <c r="FIX9" s="88"/>
      <c r="FIY9" s="88"/>
      <c r="FIZ9" s="88"/>
      <c r="FJA9" s="88"/>
      <c r="FJB9" s="89"/>
      <c r="FJE9" s="86"/>
      <c r="FJF9" s="88"/>
      <c r="FJG9" s="88"/>
      <c r="FJH9" s="88"/>
      <c r="FJI9" s="88"/>
      <c r="FJJ9" s="89"/>
      <c r="FJM9" s="86"/>
      <c r="FJN9" s="88"/>
      <c r="FJO9" s="88"/>
      <c r="FJP9" s="88"/>
      <c r="FJQ9" s="88"/>
      <c r="FJR9" s="89"/>
      <c r="FJU9" s="86"/>
      <c r="FJV9" s="88"/>
      <c r="FJW9" s="88"/>
      <c r="FJX9" s="88"/>
      <c r="FJY9" s="88"/>
      <c r="FJZ9" s="89"/>
      <c r="FKC9" s="86"/>
      <c r="FKD9" s="88"/>
      <c r="FKE9" s="88"/>
      <c r="FKF9" s="88"/>
      <c r="FKG9" s="88"/>
      <c r="FKH9" s="89"/>
      <c r="FKK9" s="86"/>
      <c r="FKL9" s="88"/>
      <c r="FKM9" s="88"/>
      <c r="FKN9" s="88"/>
      <c r="FKO9" s="88"/>
      <c r="FKP9" s="89"/>
      <c r="FKS9" s="86"/>
      <c r="FKT9" s="88"/>
      <c r="FKU9" s="88"/>
      <c r="FKV9" s="88"/>
      <c r="FKW9" s="88"/>
      <c r="FKX9" s="89"/>
      <c r="FLA9" s="86"/>
      <c r="FLB9" s="88"/>
      <c r="FLC9" s="88"/>
      <c r="FLD9" s="88"/>
      <c r="FLE9" s="88"/>
      <c r="FLF9" s="89"/>
      <c r="FLI9" s="86"/>
      <c r="FLJ9" s="88"/>
      <c r="FLK9" s="88"/>
      <c r="FLL9" s="88"/>
      <c r="FLM9" s="88"/>
      <c r="FLN9" s="89"/>
      <c r="FLQ9" s="86"/>
      <c r="FLR9" s="88"/>
      <c r="FLS9" s="88"/>
      <c r="FLT9" s="88"/>
      <c r="FLU9" s="88"/>
      <c r="FLV9" s="89"/>
      <c r="FLY9" s="86"/>
      <c r="FLZ9" s="88"/>
      <c r="FMA9" s="88"/>
      <c r="FMB9" s="88"/>
      <c r="FMC9" s="88"/>
      <c r="FMD9" s="89"/>
      <c r="FMG9" s="86"/>
      <c r="FMH9" s="88"/>
      <c r="FMI9" s="88"/>
      <c r="FMJ9" s="88"/>
      <c r="FMK9" s="88"/>
      <c r="FML9" s="89"/>
      <c r="FMO9" s="86"/>
      <c r="FMP9" s="88"/>
      <c r="FMQ9" s="88"/>
      <c r="FMR9" s="88"/>
      <c r="FMS9" s="88"/>
      <c r="FMT9" s="89"/>
      <c r="FMW9" s="86"/>
      <c r="FMX9" s="88"/>
      <c r="FMY9" s="88"/>
      <c r="FMZ9" s="88"/>
      <c r="FNA9" s="88"/>
      <c r="FNB9" s="89"/>
      <c r="FNE9" s="86"/>
      <c r="FNF9" s="88"/>
      <c r="FNG9" s="88"/>
      <c r="FNH9" s="88"/>
      <c r="FNI9" s="88"/>
      <c r="FNJ9" s="89"/>
      <c r="FNM9" s="86"/>
      <c r="FNN9" s="88"/>
      <c r="FNO9" s="88"/>
      <c r="FNP9" s="88"/>
      <c r="FNQ9" s="88"/>
      <c r="FNR9" s="89"/>
      <c r="FNU9" s="86"/>
      <c r="FNV9" s="88"/>
      <c r="FNW9" s="88"/>
      <c r="FNX9" s="88"/>
      <c r="FNY9" s="88"/>
      <c r="FNZ9" s="89"/>
      <c r="FOC9" s="86"/>
      <c r="FOD9" s="88"/>
      <c r="FOE9" s="88"/>
      <c r="FOF9" s="88"/>
      <c r="FOG9" s="88"/>
      <c r="FOH9" s="89"/>
      <c r="FOK9" s="86"/>
      <c r="FOL9" s="88"/>
      <c r="FOM9" s="88"/>
      <c r="FON9" s="88"/>
      <c r="FOO9" s="88"/>
      <c r="FOP9" s="89"/>
      <c r="FOS9" s="86"/>
      <c r="FOT9" s="88"/>
      <c r="FOU9" s="88"/>
      <c r="FOV9" s="88"/>
      <c r="FOW9" s="88"/>
      <c r="FOX9" s="89"/>
      <c r="FPA9" s="86"/>
      <c r="FPB9" s="88"/>
      <c r="FPC9" s="88"/>
      <c r="FPD9" s="88"/>
      <c r="FPE9" s="88"/>
      <c r="FPF9" s="89"/>
      <c r="FPI9" s="86"/>
      <c r="FPJ9" s="88"/>
      <c r="FPK9" s="88"/>
      <c r="FPL9" s="88"/>
      <c r="FPM9" s="88"/>
      <c r="FPN9" s="89"/>
      <c r="FPQ9" s="86"/>
      <c r="FPR9" s="88"/>
      <c r="FPS9" s="88"/>
      <c r="FPT9" s="88"/>
      <c r="FPU9" s="88"/>
      <c r="FPV9" s="89"/>
      <c r="FPY9" s="86"/>
      <c r="FPZ9" s="88"/>
      <c r="FQA9" s="88"/>
      <c r="FQB9" s="88"/>
      <c r="FQC9" s="88"/>
      <c r="FQD9" s="89"/>
      <c r="FQG9" s="86"/>
      <c r="FQH9" s="88"/>
      <c r="FQI9" s="88"/>
      <c r="FQJ9" s="88"/>
      <c r="FQK9" s="88"/>
      <c r="FQL9" s="89"/>
      <c r="FQO9" s="86"/>
      <c r="FQP9" s="88"/>
      <c r="FQQ9" s="88"/>
      <c r="FQR9" s="88"/>
      <c r="FQS9" s="88"/>
      <c r="FQT9" s="89"/>
      <c r="FQW9" s="86"/>
      <c r="FQX9" s="88"/>
      <c r="FQY9" s="88"/>
      <c r="FQZ9" s="88"/>
      <c r="FRA9" s="88"/>
      <c r="FRB9" s="89"/>
      <c r="FRE9" s="86"/>
      <c r="FRF9" s="88"/>
      <c r="FRG9" s="88"/>
      <c r="FRH9" s="88"/>
      <c r="FRI9" s="88"/>
      <c r="FRJ9" s="89"/>
      <c r="FRM9" s="86"/>
      <c r="FRN9" s="88"/>
      <c r="FRO9" s="88"/>
      <c r="FRP9" s="88"/>
      <c r="FRQ9" s="88"/>
      <c r="FRR9" s="89"/>
      <c r="FRU9" s="86"/>
      <c r="FRV9" s="88"/>
      <c r="FRW9" s="88"/>
      <c r="FRX9" s="88"/>
      <c r="FRY9" s="88"/>
      <c r="FRZ9" s="89"/>
      <c r="FSC9" s="86"/>
      <c r="FSD9" s="88"/>
      <c r="FSE9" s="88"/>
      <c r="FSF9" s="88"/>
      <c r="FSG9" s="88"/>
      <c r="FSH9" s="89"/>
      <c r="FSK9" s="86"/>
      <c r="FSL9" s="88"/>
      <c r="FSM9" s="88"/>
      <c r="FSN9" s="88"/>
      <c r="FSO9" s="88"/>
      <c r="FSP9" s="89"/>
      <c r="FSS9" s="86"/>
      <c r="FST9" s="88"/>
      <c r="FSU9" s="88"/>
      <c r="FSV9" s="88"/>
      <c r="FSW9" s="88"/>
      <c r="FSX9" s="89"/>
      <c r="FTA9" s="86"/>
      <c r="FTB9" s="88"/>
      <c r="FTC9" s="88"/>
      <c r="FTD9" s="88"/>
      <c r="FTE9" s="88"/>
      <c r="FTF9" s="89"/>
      <c r="FTI9" s="86"/>
      <c r="FTJ9" s="88"/>
      <c r="FTK9" s="88"/>
      <c r="FTL9" s="88"/>
      <c r="FTM9" s="88"/>
      <c r="FTN9" s="89"/>
      <c r="FTQ9" s="86"/>
      <c r="FTR9" s="88"/>
      <c r="FTS9" s="88"/>
      <c r="FTT9" s="88"/>
      <c r="FTU9" s="88"/>
      <c r="FTV9" s="89"/>
      <c r="FTY9" s="86"/>
      <c r="FTZ9" s="88"/>
      <c r="FUA9" s="88"/>
      <c r="FUB9" s="88"/>
      <c r="FUC9" s="88"/>
      <c r="FUD9" s="89"/>
      <c r="FUG9" s="86"/>
      <c r="FUH9" s="88"/>
      <c r="FUI9" s="88"/>
      <c r="FUJ9" s="88"/>
      <c r="FUK9" s="88"/>
      <c r="FUL9" s="89"/>
      <c r="FUO9" s="86"/>
      <c r="FUP9" s="88"/>
      <c r="FUQ9" s="88"/>
      <c r="FUR9" s="88"/>
      <c r="FUS9" s="88"/>
      <c r="FUT9" s="89"/>
      <c r="FUW9" s="86"/>
      <c r="FUX9" s="88"/>
      <c r="FUY9" s="88"/>
      <c r="FUZ9" s="88"/>
      <c r="FVA9" s="88"/>
      <c r="FVB9" s="89"/>
      <c r="FVE9" s="86"/>
      <c r="FVF9" s="88"/>
      <c r="FVG9" s="88"/>
      <c r="FVH9" s="88"/>
      <c r="FVI9" s="88"/>
      <c r="FVJ9" s="89"/>
      <c r="FVM9" s="86"/>
      <c r="FVN9" s="88"/>
      <c r="FVO9" s="88"/>
      <c r="FVP9" s="88"/>
      <c r="FVQ9" s="88"/>
      <c r="FVR9" s="89"/>
      <c r="FVU9" s="86"/>
      <c r="FVV9" s="88"/>
      <c r="FVW9" s="88"/>
      <c r="FVX9" s="88"/>
      <c r="FVY9" s="88"/>
      <c r="FVZ9" s="89"/>
      <c r="FWC9" s="86"/>
      <c r="FWD9" s="88"/>
      <c r="FWE9" s="88"/>
      <c r="FWF9" s="88"/>
      <c r="FWG9" s="88"/>
      <c r="FWH9" s="89"/>
      <c r="FWK9" s="86"/>
      <c r="FWL9" s="88"/>
      <c r="FWM9" s="88"/>
      <c r="FWN9" s="88"/>
      <c r="FWO9" s="88"/>
      <c r="FWP9" s="89"/>
      <c r="FWS9" s="86"/>
      <c r="FWT9" s="88"/>
      <c r="FWU9" s="88"/>
      <c r="FWV9" s="88"/>
      <c r="FWW9" s="88"/>
      <c r="FWX9" s="89"/>
      <c r="FXA9" s="86"/>
      <c r="FXB9" s="88"/>
      <c r="FXC9" s="88"/>
      <c r="FXD9" s="88"/>
      <c r="FXE9" s="88"/>
      <c r="FXF9" s="89"/>
      <c r="FXI9" s="86"/>
      <c r="FXJ9" s="88"/>
      <c r="FXK9" s="88"/>
      <c r="FXL9" s="88"/>
      <c r="FXM9" s="88"/>
      <c r="FXN9" s="89"/>
      <c r="FXQ9" s="86"/>
      <c r="FXR9" s="88"/>
      <c r="FXS9" s="88"/>
      <c r="FXT9" s="88"/>
      <c r="FXU9" s="88"/>
      <c r="FXV9" s="89"/>
      <c r="FXY9" s="86"/>
      <c r="FXZ9" s="88"/>
      <c r="FYA9" s="88"/>
      <c r="FYB9" s="88"/>
      <c r="FYC9" s="88"/>
      <c r="FYD9" s="89"/>
      <c r="FYG9" s="86"/>
      <c r="FYH9" s="88"/>
      <c r="FYI9" s="88"/>
      <c r="FYJ9" s="88"/>
      <c r="FYK9" s="88"/>
      <c r="FYL9" s="89"/>
      <c r="FYO9" s="86"/>
      <c r="FYP9" s="88"/>
      <c r="FYQ9" s="88"/>
      <c r="FYR9" s="88"/>
      <c r="FYS9" s="88"/>
      <c r="FYT9" s="89"/>
      <c r="FYW9" s="86"/>
      <c r="FYX9" s="88"/>
      <c r="FYY9" s="88"/>
      <c r="FYZ9" s="88"/>
      <c r="FZA9" s="88"/>
      <c r="FZB9" s="89"/>
      <c r="FZE9" s="86"/>
      <c r="FZF9" s="88"/>
      <c r="FZG9" s="88"/>
      <c r="FZH9" s="88"/>
      <c r="FZI9" s="88"/>
      <c r="FZJ9" s="89"/>
      <c r="FZM9" s="86"/>
      <c r="FZN9" s="88"/>
      <c r="FZO9" s="88"/>
      <c r="FZP9" s="88"/>
      <c r="FZQ9" s="88"/>
      <c r="FZR9" s="89"/>
      <c r="FZU9" s="86"/>
      <c r="FZV9" s="88"/>
      <c r="FZW9" s="88"/>
      <c r="FZX9" s="88"/>
      <c r="FZY9" s="88"/>
      <c r="FZZ9" s="89"/>
      <c r="GAC9" s="86"/>
      <c r="GAD9" s="88"/>
      <c r="GAE9" s="88"/>
      <c r="GAF9" s="88"/>
      <c r="GAG9" s="88"/>
      <c r="GAH9" s="89"/>
      <c r="GAK9" s="86"/>
      <c r="GAL9" s="88"/>
      <c r="GAM9" s="88"/>
      <c r="GAN9" s="88"/>
      <c r="GAO9" s="88"/>
      <c r="GAP9" s="89"/>
      <c r="GAS9" s="86"/>
      <c r="GAT9" s="88"/>
      <c r="GAU9" s="88"/>
      <c r="GAV9" s="88"/>
      <c r="GAW9" s="88"/>
      <c r="GAX9" s="89"/>
      <c r="GBA9" s="86"/>
      <c r="GBB9" s="88"/>
      <c r="GBC9" s="88"/>
      <c r="GBD9" s="88"/>
      <c r="GBE9" s="88"/>
      <c r="GBF9" s="89"/>
      <c r="GBI9" s="86"/>
      <c r="GBJ9" s="88"/>
      <c r="GBK9" s="88"/>
      <c r="GBL9" s="88"/>
      <c r="GBM9" s="88"/>
      <c r="GBN9" s="89"/>
      <c r="GBQ9" s="86"/>
      <c r="GBR9" s="88"/>
      <c r="GBS9" s="88"/>
      <c r="GBT9" s="88"/>
      <c r="GBU9" s="88"/>
      <c r="GBV9" s="89"/>
      <c r="GBY9" s="86"/>
      <c r="GBZ9" s="88"/>
      <c r="GCA9" s="88"/>
      <c r="GCB9" s="88"/>
      <c r="GCC9" s="88"/>
      <c r="GCD9" s="89"/>
      <c r="GCG9" s="86"/>
      <c r="GCH9" s="88"/>
      <c r="GCI9" s="88"/>
      <c r="GCJ9" s="88"/>
      <c r="GCK9" s="88"/>
      <c r="GCL9" s="89"/>
      <c r="GCO9" s="86"/>
      <c r="GCP9" s="88"/>
      <c r="GCQ9" s="88"/>
      <c r="GCR9" s="88"/>
      <c r="GCS9" s="88"/>
      <c r="GCT9" s="89"/>
      <c r="GCW9" s="86"/>
      <c r="GCX9" s="88"/>
      <c r="GCY9" s="88"/>
      <c r="GCZ9" s="88"/>
      <c r="GDA9" s="88"/>
      <c r="GDB9" s="89"/>
      <c r="GDE9" s="86"/>
      <c r="GDF9" s="88"/>
      <c r="GDG9" s="88"/>
      <c r="GDH9" s="88"/>
      <c r="GDI9" s="88"/>
      <c r="GDJ9" s="89"/>
      <c r="GDM9" s="86"/>
      <c r="GDN9" s="88"/>
      <c r="GDO9" s="88"/>
      <c r="GDP9" s="88"/>
      <c r="GDQ9" s="88"/>
      <c r="GDR9" s="89"/>
      <c r="GDU9" s="86"/>
      <c r="GDV9" s="88"/>
      <c r="GDW9" s="88"/>
      <c r="GDX9" s="88"/>
      <c r="GDY9" s="88"/>
      <c r="GDZ9" s="89"/>
      <c r="GEC9" s="86"/>
      <c r="GED9" s="88"/>
      <c r="GEE9" s="88"/>
      <c r="GEF9" s="88"/>
      <c r="GEG9" s="88"/>
      <c r="GEH9" s="89"/>
      <c r="GEK9" s="86"/>
      <c r="GEL9" s="88"/>
      <c r="GEM9" s="88"/>
      <c r="GEN9" s="88"/>
      <c r="GEO9" s="88"/>
      <c r="GEP9" s="89"/>
      <c r="GES9" s="86"/>
      <c r="GET9" s="88"/>
      <c r="GEU9" s="88"/>
      <c r="GEV9" s="88"/>
      <c r="GEW9" s="88"/>
      <c r="GEX9" s="89"/>
      <c r="GFA9" s="86"/>
      <c r="GFB9" s="88"/>
      <c r="GFC9" s="88"/>
      <c r="GFD9" s="88"/>
      <c r="GFE9" s="88"/>
      <c r="GFF9" s="89"/>
      <c r="GFI9" s="86"/>
      <c r="GFJ9" s="88"/>
      <c r="GFK9" s="88"/>
      <c r="GFL9" s="88"/>
      <c r="GFM9" s="88"/>
      <c r="GFN9" s="89"/>
      <c r="GFQ9" s="86"/>
      <c r="GFR9" s="88"/>
      <c r="GFS9" s="88"/>
      <c r="GFT9" s="88"/>
      <c r="GFU9" s="88"/>
      <c r="GFV9" s="89"/>
      <c r="GFY9" s="86"/>
      <c r="GFZ9" s="88"/>
      <c r="GGA9" s="88"/>
      <c r="GGB9" s="88"/>
      <c r="GGC9" s="88"/>
      <c r="GGD9" s="89"/>
      <c r="GGG9" s="86"/>
      <c r="GGH9" s="88"/>
      <c r="GGI9" s="88"/>
      <c r="GGJ9" s="88"/>
      <c r="GGK9" s="88"/>
      <c r="GGL9" s="89"/>
      <c r="GGO9" s="86"/>
      <c r="GGP9" s="88"/>
      <c r="GGQ9" s="88"/>
      <c r="GGR9" s="88"/>
      <c r="GGS9" s="88"/>
      <c r="GGT9" s="89"/>
      <c r="GGW9" s="86"/>
      <c r="GGX9" s="88"/>
      <c r="GGY9" s="88"/>
      <c r="GGZ9" s="88"/>
      <c r="GHA9" s="88"/>
      <c r="GHB9" s="89"/>
      <c r="GHE9" s="86"/>
      <c r="GHF9" s="88"/>
      <c r="GHG9" s="88"/>
      <c r="GHH9" s="88"/>
      <c r="GHI9" s="88"/>
      <c r="GHJ9" s="89"/>
      <c r="GHM9" s="86"/>
      <c r="GHN9" s="88"/>
      <c r="GHO9" s="88"/>
      <c r="GHP9" s="88"/>
      <c r="GHQ9" s="88"/>
      <c r="GHR9" s="89"/>
      <c r="GHU9" s="86"/>
      <c r="GHV9" s="88"/>
      <c r="GHW9" s="88"/>
      <c r="GHX9" s="88"/>
      <c r="GHY9" s="88"/>
      <c r="GHZ9" s="89"/>
      <c r="GIC9" s="86"/>
      <c r="GID9" s="88"/>
      <c r="GIE9" s="88"/>
      <c r="GIF9" s="88"/>
      <c r="GIG9" s="88"/>
      <c r="GIH9" s="89"/>
      <c r="GIK9" s="86"/>
      <c r="GIL9" s="88"/>
      <c r="GIM9" s="88"/>
      <c r="GIN9" s="88"/>
      <c r="GIO9" s="88"/>
      <c r="GIP9" s="89"/>
      <c r="GIS9" s="86"/>
      <c r="GIT9" s="88"/>
      <c r="GIU9" s="88"/>
      <c r="GIV9" s="88"/>
      <c r="GIW9" s="88"/>
      <c r="GIX9" s="89"/>
      <c r="GJA9" s="86"/>
      <c r="GJB9" s="88"/>
      <c r="GJC9" s="88"/>
      <c r="GJD9" s="88"/>
      <c r="GJE9" s="88"/>
      <c r="GJF9" s="89"/>
      <c r="GJI9" s="86"/>
      <c r="GJJ9" s="88"/>
      <c r="GJK9" s="88"/>
      <c r="GJL9" s="88"/>
      <c r="GJM9" s="88"/>
      <c r="GJN9" s="89"/>
      <c r="GJQ9" s="86"/>
      <c r="GJR9" s="88"/>
      <c r="GJS9" s="88"/>
      <c r="GJT9" s="88"/>
      <c r="GJU9" s="88"/>
      <c r="GJV9" s="89"/>
      <c r="GJY9" s="86"/>
      <c r="GJZ9" s="88"/>
      <c r="GKA9" s="88"/>
      <c r="GKB9" s="88"/>
      <c r="GKC9" s="88"/>
      <c r="GKD9" s="89"/>
      <c r="GKG9" s="86"/>
      <c r="GKH9" s="88"/>
      <c r="GKI9" s="88"/>
      <c r="GKJ9" s="88"/>
      <c r="GKK9" s="88"/>
      <c r="GKL9" s="89"/>
      <c r="GKO9" s="86"/>
      <c r="GKP9" s="88"/>
      <c r="GKQ9" s="88"/>
      <c r="GKR9" s="88"/>
      <c r="GKS9" s="88"/>
      <c r="GKT9" s="89"/>
      <c r="GKW9" s="86"/>
      <c r="GKX9" s="88"/>
      <c r="GKY9" s="88"/>
      <c r="GKZ9" s="88"/>
      <c r="GLA9" s="88"/>
      <c r="GLB9" s="89"/>
      <c r="GLE9" s="86"/>
      <c r="GLF9" s="88"/>
      <c r="GLG9" s="88"/>
      <c r="GLH9" s="88"/>
      <c r="GLI9" s="88"/>
      <c r="GLJ9" s="89"/>
      <c r="GLM9" s="86"/>
      <c r="GLN9" s="88"/>
      <c r="GLO9" s="88"/>
      <c r="GLP9" s="88"/>
      <c r="GLQ9" s="88"/>
      <c r="GLR9" s="89"/>
      <c r="GLU9" s="86"/>
      <c r="GLV9" s="88"/>
      <c r="GLW9" s="88"/>
      <c r="GLX9" s="88"/>
      <c r="GLY9" s="88"/>
      <c r="GLZ9" s="89"/>
      <c r="GMC9" s="86"/>
      <c r="GMD9" s="88"/>
      <c r="GME9" s="88"/>
      <c r="GMF9" s="88"/>
      <c r="GMG9" s="88"/>
      <c r="GMH9" s="89"/>
      <c r="GMK9" s="86"/>
      <c r="GML9" s="88"/>
      <c r="GMM9" s="88"/>
      <c r="GMN9" s="88"/>
      <c r="GMO9" s="88"/>
      <c r="GMP9" s="89"/>
      <c r="GMS9" s="86"/>
      <c r="GMT9" s="88"/>
      <c r="GMU9" s="88"/>
      <c r="GMV9" s="88"/>
      <c r="GMW9" s="88"/>
      <c r="GMX9" s="89"/>
      <c r="GNA9" s="86"/>
      <c r="GNB9" s="88"/>
      <c r="GNC9" s="88"/>
      <c r="GND9" s="88"/>
      <c r="GNE9" s="88"/>
      <c r="GNF9" s="89"/>
      <c r="GNI9" s="86"/>
      <c r="GNJ9" s="88"/>
      <c r="GNK9" s="88"/>
      <c r="GNL9" s="88"/>
      <c r="GNM9" s="88"/>
      <c r="GNN9" s="89"/>
      <c r="GNQ9" s="86"/>
      <c r="GNR9" s="88"/>
      <c r="GNS9" s="88"/>
      <c r="GNT9" s="88"/>
      <c r="GNU9" s="88"/>
      <c r="GNV9" s="89"/>
      <c r="GNY9" s="86"/>
      <c r="GNZ9" s="88"/>
      <c r="GOA9" s="88"/>
      <c r="GOB9" s="88"/>
      <c r="GOC9" s="88"/>
      <c r="GOD9" s="89"/>
      <c r="GOG9" s="86"/>
      <c r="GOH9" s="88"/>
      <c r="GOI9" s="88"/>
      <c r="GOJ9" s="88"/>
      <c r="GOK9" s="88"/>
      <c r="GOL9" s="89"/>
      <c r="GOO9" s="86"/>
      <c r="GOP9" s="88"/>
      <c r="GOQ9" s="88"/>
      <c r="GOR9" s="88"/>
      <c r="GOS9" s="88"/>
      <c r="GOT9" s="89"/>
      <c r="GOW9" s="86"/>
      <c r="GOX9" s="88"/>
      <c r="GOY9" s="88"/>
      <c r="GOZ9" s="88"/>
      <c r="GPA9" s="88"/>
      <c r="GPB9" s="89"/>
      <c r="GPE9" s="86"/>
      <c r="GPF9" s="88"/>
      <c r="GPG9" s="88"/>
      <c r="GPH9" s="88"/>
      <c r="GPI9" s="88"/>
      <c r="GPJ9" s="89"/>
      <c r="GPM9" s="86"/>
      <c r="GPN9" s="88"/>
      <c r="GPO9" s="88"/>
      <c r="GPP9" s="88"/>
      <c r="GPQ9" s="88"/>
      <c r="GPR9" s="89"/>
      <c r="GPU9" s="86"/>
      <c r="GPV9" s="88"/>
      <c r="GPW9" s="88"/>
      <c r="GPX9" s="88"/>
      <c r="GPY9" s="88"/>
      <c r="GPZ9" s="89"/>
      <c r="GQC9" s="86"/>
      <c r="GQD9" s="88"/>
      <c r="GQE9" s="88"/>
      <c r="GQF9" s="88"/>
      <c r="GQG9" s="88"/>
      <c r="GQH9" s="89"/>
      <c r="GQK9" s="86"/>
      <c r="GQL9" s="88"/>
      <c r="GQM9" s="88"/>
      <c r="GQN9" s="88"/>
      <c r="GQO9" s="88"/>
      <c r="GQP9" s="89"/>
      <c r="GQS9" s="86"/>
      <c r="GQT9" s="88"/>
      <c r="GQU9" s="88"/>
      <c r="GQV9" s="88"/>
      <c r="GQW9" s="88"/>
      <c r="GQX9" s="89"/>
      <c r="GRA9" s="86"/>
      <c r="GRB9" s="88"/>
      <c r="GRC9" s="88"/>
      <c r="GRD9" s="88"/>
      <c r="GRE9" s="88"/>
      <c r="GRF9" s="89"/>
      <c r="GRI9" s="86"/>
      <c r="GRJ9" s="88"/>
      <c r="GRK9" s="88"/>
      <c r="GRL9" s="88"/>
      <c r="GRM9" s="88"/>
      <c r="GRN9" s="89"/>
      <c r="GRQ9" s="86"/>
      <c r="GRR9" s="88"/>
      <c r="GRS9" s="88"/>
      <c r="GRT9" s="88"/>
      <c r="GRU9" s="88"/>
      <c r="GRV9" s="89"/>
      <c r="GRY9" s="86"/>
      <c r="GRZ9" s="88"/>
      <c r="GSA9" s="88"/>
      <c r="GSB9" s="88"/>
      <c r="GSC9" s="88"/>
      <c r="GSD9" s="89"/>
      <c r="GSG9" s="86"/>
      <c r="GSH9" s="88"/>
      <c r="GSI9" s="88"/>
      <c r="GSJ9" s="88"/>
      <c r="GSK9" s="88"/>
      <c r="GSL9" s="89"/>
      <c r="GSO9" s="86"/>
      <c r="GSP9" s="88"/>
      <c r="GSQ9" s="88"/>
      <c r="GSR9" s="88"/>
      <c r="GSS9" s="88"/>
      <c r="GST9" s="89"/>
      <c r="GSW9" s="86"/>
      <c r="GSX9" s="88"/>
      <c r="GSY9" s="88"/>
      <c r="GSZ9" s="88"/>
      <c r="GTA9" s="88"/>
      <c r="GTB9" s="89"/>
      <c r="GTE9" s="86"/>
      <c r="GTF9" s="88"/>
      <c r="GTG9" s="88"/>
      <c r="GTH9" s="88"/>
      <c r="GTI9" s="88"/>
      <c r="GTJ9" s="89"/>
      <c r="GTM9" s="86"/>
      <c r="GTN9" s="88"/>
      <c r="GTO9" s="88"/>
      <c r="GTP9" s="88"/>
      <c r="GTQ9" s="88"/>
      <c r="GTR9" s="89"/>
      <c r="GTU9" s="86"/>
      <c r="GTV9" s="88"/>
      <c r="GTW9" s="88"/>
      <c r="GTX9" s="88"/>
      <c r="GTY9" s="88"/>
      <c r="GTZ9" s="89"/>
      <c r="GUC9" s="86"/>
      <c r="GUD9" s="88"/>
      <c r="GUE9" s="88"/>
      <c r="GUF9" s="88"/>
      <c r="GUG9" s="88"/>
      <c r="GUH9" s="89"/>
      <c r="GUK9" s="86"/>
      <c r="GUL9" s="88"/>
      <c r="GUM9" s="88"/>
      <c r="GUN9" s="88"/>
      <c r="GUO9" s="88"/>
      <c r="GUP9" s="89"/>
      <c r="GUS9" s="86"/>
      <c r="GUT9" s="88"/>
      <c r="GUU9" s="88"/>
      <c r="GUV9" s="88"/>
      <c r="GUW9" s="88"/>
      <c r="GUX9" s="89"/>
      <c r="GVA9" s="86"/>
      <c r="GVB9" s="88"/>
      <c r="GVC9" s="88"/>
      <c r="GVD9" s="88"/>
      <c r="GVE9" s="88"/>
      <c r="GVF9" s="89"/>
      <c r="GVI9" s="86"/>
      <c r="GVJ9" s="88"/>
      <c r="GVK9" s="88"/>
      <c r="GVL9" s="88"/>
      <c r="GVM9" s="88"/>
      <c r="GVN9" s="89"/>
      <c r="GVQ9" s="86"/>
      <c r="GVR9" s="88"/>
      <c r="GVS9" s="88"/>
      <c r="GVT9" s="88"/>
      <c r="GVU9" s="88"/>
      <c r="GVV9" s="89"/>
      <c r="GVY9" s="86"/>
      <c r="GVZ9" s="88"/>
      <c r="GWA9" s="88"/>
      <c r="GWB9" s="88"/>
      <c r="GWC9" s="88"/>
      <c r="GWD9" s="89"/>
      <c r="GWG9" s="86"/>
      <c r="GWH9" s="88"/>
      <c r="GWI9" s="88"/>
      <c r="GWJ9" s="88"/>
      <c r="GWK9" s="88"/>
      <c r="GWL9" s="89"/>
      <c r="GWO9" s="86"/>
      <c r="GWP9" s="88"/>
      <c r="GWQ9" s="88"/>
      <c r="GWR9" s="88"/>
      <c r="GWS9" s="88"/>
      <c r="GWT9" s="89"/>
      <c r="GWW9" s="86"/>
      <c r="GWX9" s="88"/>
      <c r="GWY9" s="88"/>
      <c r="GWZ9" s="88"/>
      <c r="GXA9" s="88"/>
      <c r="GXB9" s="89"/>
      <c r="GXE9" s="86"/>
      <c r="GXF9" s="88"/>
      <c r="GXG9" s="88"/>
      <c r="GXH9" s="88"/>
      <c r="GXI9" s="88"/>
      <c r="GXJ9" s="89"/>
      <c r="GXM9" s="86"/>
      <c r="GXN9" s="88"/>
      <c r="GXO9" s="88"/>
      <c r="GXP9" s="88"/>
      <c r="GXQ9" s="88"/>
      <c r="GXR9" s="89"/>
      <c r="GXU9" s="86"/>
      <c r="GXV9" s="88"/>
      <c r="GXW9" s="88"/>
      <c r="GXX9" s="88"/>
      <c r="GXY9" s="88"/>
      <c r="GXZ9" s="89"/>
      <c r="GYC9" s="86"/>
      <c r="GYD9" s="88"/>
      <c r="GYE9" s="88"/>
      <c r="GYF9" s="88"/>
      <c r="GYG9" s="88"/>
      <c r="GYH9" s="89"/>
      <c r="GYK9" s="86"/>
      <c r="GYL9" s="88"/>
      <c r="GYM9" s="88"/>
      <c r="GYN9" s="88"/>
      <c r="GYO9" s="88"/>
      <c r="GYP9" s="89"/>
      <c r="GYS9" s="86"/>
      <c r="GYT9" s="88"/>
      <c r="GYU9" s="88"/>
      <c r="GYV9" s="88"/>
      <c r="GYW9" s="88"/>
      <c r="GYX9" s="89"/>
      <c r="GZA9" s="86"/>
      <c r="GZB9" s="88"/>
      <c r="GZC9" s="88"/>
      <c r="GZD9" s="88"/>
      <c r="GZE9" s="88"/>
      <c r="GZF9" s="89"/>
      <c r="GZI9" s="86"/>
      <c r="GZJ9" s="88"/>
      <c r="GZK9" s="88"/>
      <c r="GZL9" s="88"/>
      <c r="GZM9" s="88"/>
      <c r="GZN9" s="89"/>
      <c r="GZQ9" s="86"/>
      <c r="GZR9" s="88"/>
      <c r="GZS9" s="88"/>
      <c r="GZT9" s="88"/>
      <c r="GZU9" s="88"/>
      <c r="GZV9" s="89"/>
      <c r="GZY9" s="86"/>
      <c r="GZZ9" s="88"/>
      <c r="HAA9" s="88"/>
      <c r="HAB9" s="88"/>
      <c r="HAC9" s="88"/>
      <c r="HAD9" s="89"/>
      <c r="HAG9" s="86"/>
      <c r="HAH9" s="88"/>
      <c r="HAI9" s="88"/>
      <c r="HAJ9" s="88"/>
      <c r="HAK9" s="88"/>
      <c r="HAL9" s="89"/>
      <c r="HAO9" s="86"/>
      <c r="HAP9" s="88"/>
      <c r="HAQ9" s="88"/>
      <c r="HAR9" s="88"/>
      <c r="HAS9" s="88"/>
      <c r="HAT9" s="89"/>
      <c r="HAW9" s="86"/>
      <c r="HAX9" s="88"/>
      <c r="HAY9" s="88"/>
      <c r="HAZ9" s="88"/>
      <c r="HBA9" s="88"/>
      <c r="HBB9" s="89"/>
      <c r="HBE9" s="86"/>
      <c r="HBF9" s="88"/>
      <c r="HBG9" s="88"/>
      <c r="HBH9" s="88"/>
      <c r="HBI9" s="88"/>
      <c r="HBJ9" s="89"/>
      <c r="HBM9" s="86"/>
      <c r="HBN9" s="88"/>
      <c r="HBO9" s="88"/>
      <c r="HBP9" s="88"/>
      <c r="HBQ9" s="88"/>
      <c r="HBR9" s="89"/>
      <c r="HBU9" s="86"/>
      <c r="HBV9" s="88"/>
      <c r="HBW9" s="88"/>
      <c r="HBX9" s="88"/>
      <c r="HBY9" s="88"/>
      <c r="HBZ9" s="89"/>
      <c r="HCC9" s="86"/>
      <c r="HCD9" s="88"/>
      <c r="HCE9" s="88"/>
      <c r="HCF9" s="88"/>
      <c r="HCG9" s="88"/>
      <c r="HCH9" s="89"/>
      <c r="HCK9" s="86"/>
      <c r="HCL9" s="88"/>
      <c r="HCM9" s="88"/>
      <c r="HCN9" s="88"/>
      <c r="HCO9" s="88"/>
      <c r="HCP9" s="89"/>
      <c r="HCS9" s="86"/>
      <c r="HCT9" s="88"/>
      <c r="HCU9" s="88"/>
      <c r="HCV9" s="88"/>
      <c r="HCW9" s="88"/>
      <c r="HCX9" s="89"/>
      <c r="HDA9" s="86"/>
      <c r="HDB9" s="88"/>
      <c r="HDC9" s="88"/>
      <c r="HDD9" s="88"/>
      <c r="HDE9" s="88"/>
      <c r="HDF9" s="89"/>
      <c r="HDI9" s="86"/>
      <c r="HDJ9" s="88"/>
      <c r="HDK9" s="88"/>
      <c r="HDL9" s="88"/>
      <c r="HDM9" s="88"/>
      <c r="HDN9" s="89"/>
      <c r="HDQ9" s="86"/>
      <c r="HDR9" s="88"/>
      <c r="HDS9" s="88"/>
      <c r="HDT9" s="88"/>
      <c r="HDU9" s="88"/>
      <c r="HDV9" s="89"/>
      <c r="HDY9" s="86"/>
      <c r="HDZ9" s="88"/>
      <c r="HEA9" s="88"/>
      <c r="HEB9" s="88"/>
      <c r="HEC9" s="88"/>
      <c r="HED9" s="89"/>
      <c r="HEG9" s="86"/>
      <c r="HEH9" s="88"/>
      <c r="HEI9" s="88"/>
      <c r="HEJ9" s="88"/>
      <c r="HEK9" s="88"/>
      <c r="HEL9" s="89"/>
      <c r="HEO9" s="86"/>
      <c r="HEP9" s="88"/>
      <c r="HEQ9" s="88"/>
      <c r="HER9" s="88"/>
      <c r="HES9" s="88"/>
      <c r="HET9" s="89"/>
      <c r="HEW9" s="86"/>
      <c r="HEX9" s="88"/>
      <c r="HEY9" s="88"/>
      <c r="HEZ9" s="88"/>
      <c r="HFA9" s="88"/>
      <c r="HFB9" s="89"/>
      <c r="HFE9" s="86"/>
      <c r="HFF9" s="88"/>
      <c r="HFG9" s="88"/>
      <c r="HFH9" s="88"/>
      <c r="HFI9" s="88"/>
      <c r="HFJ9" s="89"/>
      <c r="HFM9" s="86"/>
      <c r="HFN9" s="88"/>
      <c r="HFO9" s="88"/>
      <c r="HFP9" s="88"/>
      <c r="HFQ9" s="88"/>
      <c r="HFR9" s="89"/>
      <c r="HFU9" s="86"/>
      <c r="HFV9" s="88"/>
      <c r="HFW9" s="88"/>
      <c r="HFX9" s="88"/>
      <c r="HFY9" s="88"/>
      <c r="HFZ9" s="89"/>
      <c r="HGC9" s="86"/>
      <c r="HGD9" s="88"/>
      <c r="HGE9" s="88"/>
      <c r="HGF9" s="88"/>
      <c r="HGG9" s="88"/>
      <c r="HGH9" s="89"/>
      <c r="HGK9" s="86"/>
      <c r="HGL9" s="88"/>
      <c r="HGM9" s="88"/>
      <c r="HGN9" s="88"/>
      <c r="HGO9" s="88"/>
      <c r="HGP9" s="89"/>
      <c r="HGS9" s="86"/>
      <c r="HGT9" s="88"/>
      <c r="HGU9" s="88"/>
      <c r="HGV9" s="88"/>
      <c r="HGW9" s="88"/>
      <c r="HGX9" s="89"/>
      <c r="HHA9" s="86"/>
      <c r="HHB9" s="88"/>
      <c r="HHC9" s="88"/>
      <c r="HHD9" s="88"/>
      <c r="HHE9" s="88"/>
      <c r="HHF9" s="89"/>
      <c r="HHI9" s="86"/>
      <c r="HHJ9" s="88"/>
      <c r="HHK9" s="88"/>
      <c r="HHL9" s="88"/>
      <c r="HHM9" s="88"/>
      <c r="HHN9" s="89"/>
      <c r="HHQ9" s="86"/>
      <c r="HHR9" s="88"/>
      <c r="HHS9" s="88"/>
      <c r="HHT9" s="88"/>
      <c r="HHU9" s="88"/>
      <c r="HHV9" s="89"/>
      <c r="HHY9" s="86"/>
      <c r="HHZ9" s="88"/>
      <c r="HIA9" s="88"/>
      <c r="HIB9" s="88"/>
      <c r="HIC9" s="88"/>
      <c r="HID9" s="89"/>
      <c r="HIG9" s="86"/>
      <c r="HIH9" s="88"/>
      <c r="HII9" s="88"/>
      <c r="HIJ9" s="88"/>
      <c r="HIK9" s="88"/>
      <c r="HIL9" s="89"/>
      <c r="HIO9" s="86"/>
      <c r="HIP9" s="88"/>
      <c r="HIQ9" s="88"/>
      <c r="HIR9" s="88"/>
      <c r="HIS9" s="88"/>
      <c r="HIT9" s="89"/>
      <c r="HIW9" s="86"/>
      <c r="HIX9" s="88"/>
      <c r="HIY9" s="88"/>
      <c r="HIZ9" s="88"/>
      <c r="HJA9" s="88"/>
      <c r="HJB9" s="89"/>
      <c r="HJE9" s="86"/>
      <c r="HJF9" s="88"/>
      <c r="HJG9" s="88"/>
      <c r="HJH9" s="88"/>
      <c r="HJI9" s="88"/>
      <c r="HJJ9" s="89"/>
      <c r="HJM9" s="86"/>
      <c r="HJN9" s="88"/>
      <c r="HJO9" s="88"/>
      <c r="HJP9" s="88"/>
      <c r="HJQ9" s="88"/>
      <c r="HJR9" s="89"/>
      <c r="HJU9" s="86"/>
      <c r="HJV9" s="88"/>
      <c r="HJW9" s="88"/>
      <c r="HJX9" s="88"/>
      <c r="HJY9" s="88"/>
      <c r="HJZ9" s="89"/>
      <c r="HKC9" s="86"/>
      <c r="HKD9" s="88"/>
      <c r="HKE9" s="88"/>
      <c r="HKF9" s="88"/>
      <c r="HKG9" s="88"/>
      <c r="HKH9" s="89"/>
      <c r="HKK9" s="86"/>
      <c r="HKL9" s="88"/>
      <c r="HKM9" s="88"/>
      <c r="HKN9" s="88"/>
      <c r="HKO9" s="88"/>
      <c r="HKP9" s="89"/>
      <c r="HKS9" s="86"/>
      <c r="HKT9" s="88"/>
      <c r="HKU9" s="88"/>
      <c r="HKV9" s="88"/>
      <c r="HKW9" s="88"/>
      <c r="HKX9" s="89"/>
      <c r="HLA9" s="86"/>
      <c r="HLB9" s="88"/>
      <c r="HLC9" s="88"/>
      <c r="HLD9" s="88"/>
      <c r="HLE9" s="88"/>
      <c r="HLF9" s="89"/>
      <c r="HLI9" s="86"/>
      <c r="HLJ9" s="88"/>
      <c r="HLK9" s="88"/>
      <c r="HLL9" s="88"/>
      <c r="HLM9" s="88"/>
      <c r="HLN9" s="89"/>
      <c r="HLQ9" s="86"/>
      <c r="HLR9" s="88"/>
      <c r="HLS9" s="88"/>
      <c r="HLT9" s="88"/>
      <c r="HLU9" s="88"/>
      <c r="HLV9" s="89"/>
      <c r="HLY9" s="86"/>
      <c r="HLZ9" s="88"/>
      <c r="HMA9" s="88"/>
      <c r="HMB9" s="88"/>
      <c r="HMC9" s="88"/>
      <c r="HMD9" s="89"/>
      <c r="HMG9" s="86"/>
      <c r="HMH9" s="88"/>
      <c r="HMI9" s="88"/>
      <c r="HMJ9" s="88"/>
      <c r="HMK9" s="88"/>
      <c r="HML9" s="89"/>
      <c r="HMO9" s="86"/>
      <c r="HMP9" s="88"/>
      <c r="HMQ9" s="88"/>
      <c r="HMR9" s="88"/>
      <c r="HMS9" s="88"/>
      <c r="HMT9" s="89"/>
      <c r="HMW9" s="86"/>
      <c r="HMX9" s="88"/>
      <c r="HMY9" s="88"/>
      <c r="HMZ9" s="88"/>
      <c r="HNA9" s="88"/>
      <c r="HNB9" s="89"/>
      <c r="HNE9" s="86"/>
      <c r="HNF9" s="88"/>
      <c r="HNG9" s="88"/>
      <c r="HNH9" s="88"/>
      <c r="HNI9" s="88"/>
      <c r="HNJ9" s="89"/>
      <c r="HNM9" s="86"/>
      <c r="HNN9" s="88"/>
      <c r="HNO9" s="88"/>
      <c r="HNP9" s="88"/>
      <c r="HNQ9" s="88"/>
      <c r="HNR9" s="89"/>
      <c r="HNU9" s="86"/>
      <c r="HNV9" s="88"/>
      <c r="HNW9" s="88"/>
      <c r="HNX9" s="88"/>
      <c r="HNY9" s="88"/>
      <c r="HNZ9" s="89"/>
      <c r="HOC9" s="86"/>
      <c r="HOD9" s="88"/>
      <c r="HOE9" s="88"/>
      <c r="HOF9" s="88"/>
      <c r="HOG9" s="88"/>
      <c r="HOH9" s="89"/>
      <c r="HOK9" s="86"/>
      <c r="HOL9" s="88"/>
      <c r="HOM9" s="88"/>
      <c r="HON9" s="88"/>
      <c r="HOO9" s="88"/>
      <c r="HOP9" s="89"/>
      <c r="HOS9" s="86"/>
      <c r="HOT9" s="88"/>
      <c r="HOU9" s="88"/>
      <c r="HOV9" s="88"/>
      <c r="HOW9" s="88"/>
      <c r="HOX9" s="89"/>
      <c r="HPA9" s="86"/>
      <c r="HPB9" s="88"/>
      <c r="HPC9" s="88"/>
      <c r="HPD9" s="88"/>
      <c r="HPE9" s="88"/>
      <c r="HPF9" s="89"/>
      <c r="HPI9" s="86"/>
      <c r="HPJ9" s="88"/>
      <c r="HPK9" s="88"/>
      <c r="HPL9" s="88"/>
      <c r="HPM9" s="88"/>
      <c r="HPN9" s="89"/>
      <c r="HPQ9" s="86"/>
      <c r="HPR9" s="88"/>
      <c r="HPS9" s="88"/>
      <c r="HPT9" s="88"/>
      <c r="HPU9" s="88"/>
      <c r="HPV9" s="89"/>
      <c r="HPY9" s="86"/>
      <c r="HPZ9" s="88"/>
      <c r="HQA9" s="88"/>
      <c r="HQB9" s="88"/>
      <c r="HQC9" s="88"/>
      <c r="HQD9" s="89"/>
      <c r="HQG9" s="86"/>
      <c r="HQH9" s="88"/>
      <c r="HQI9" s="88"/>
      <c r="HQJ9" s="88"/>
      <c r="HQK9" s="88"/>
      <c r="HQL9" s="89"/>
      <c r="HQO9" s="86"/>
      <c r="HQP9" s="88"/>
      <c r="HQQ9" s="88"/>
      <c r="HQR9" s="88"/>
      <c r="HQS9" s="88"/>
      <c r="HQT9" s="89"/>
      <c r="HQW9" s="86"/>
      <c r="HQX9" s="88"/>
      <c r="HQY9" s="88"/>
      <c r="HQZ9" s="88"/>
      <c r="HRA9" s="88"/>
      <c r="HRB9" s="89"/>
      <c r="HRE9" s="86"/>
      <c r="HRF9" s="88"/>
      <c r="HRG9" s="88"/>
      <c r="HRH9" s="88"/>
      <c r="HRI9" s="88"/>
      <c r="HRJ9" s="89"/>
      <c r="HRM9" s="86"/>
      <c r="HRN9" s="88"/>
      <c r="HRO9" s="88"/>
      <c r="HRP9" s="88"/>
      <c r="HRQ9" s="88"/>
      <c r="HRR9" s="89"/>
      <c r="HRU9" s="86"/>
      <c r="HRV9" s="88"/>
      <c r="HRW9" s="88"/>
      <c r="HRX9" s="88"/>
      <c r="HRY9" s="88"/>
      <c r="HRZ9" s="89"/>
      <c r="HSC9" s="86"/>
      <c r="HSD9" s="88"/>
      <c r="HSE9" s="88"/>
      <c r="HSF9" s="88"/>
      <c r="HSG9" s="88"/>
      <c r="HSH9" s="89"/>
      <c r="HSK9" s="86"/>
      <c r="HSL9" s="88"/>
      <c r="HSM9" s="88"/>
      <c r="HSN9" s="88"/>
      <c r="HSO9" s="88"/>
      <c r="HSP9" s="89"/>
      <c r="HSS9" s="86"/>
      <c r="HST9" s="88"/>
      <c r="HSU9" s="88"/>
      <c r="HSV9" s="88"/>
      <c r="HSW9" s="88"/>
      <c r="HSX9" s="89"/>
      <c r="HTA9" s="86"/>
      <c r="HTB9" s="88"/>
      <c r="HTC9" s="88"/>
      <c r="HTD9" s="88"/>
      <c r="HTE9" s="88"/>
      <c r="HTF9" s="89"/>
      <c r="HTI9" s="86"/>
      <c r="HTJ9" s="88"/>
      <c r="HTK9" s="88"/>
      <c r="HTL9" s="88"/>
      <c r="HTM9" s="88"/>
      <c r="HTN9" s="89"/>
      <c r="HTQ9" s="86"/>
      <c r="HTR9" s="88"/>
      <c r="HTS9" s="88"/>
      <c r="HTT9" s="88"/>
      <c r="HTU9" s="88"/>
      <c r="HTV9" s="89"/>
      <c r="HTY9" s="86"/>
      <c r="HTZ9" s="88"/>
      <c r="HUA9" s="88"/>
      <c r="HUB9" s="88"/>
      <c r="HUC9" s="88"/>
      <c r="HUD9" s="89"/>
      <c r="HUG9" s="86"/>
      <c r="HUH9" s="88"/>
      <c r="HUI9" s="88"/>
      <c r="HUJ9" s="88"/>
      <c r="HUK9" s="88"/>
      <c r="HUL9" s="89"/>
      <c r="HUO9" s="86"/>
      <c r="HUP9" s="88"/>
      <c r="HUQ9" s="88"/>
      <c r="HUR9" s="88"/>
      <c r="HUS9" s="88"/>
      <c r="HUT9" s="89"/>
      <c r="HUW9" s="86"/>
      <c r="HUX9" s="88"/>
      <c r="HUY9" s="88"/>
      <c r="HUZ9" s="88"/>
      <c r="HVA9" s="88"/>
      <c r="HVB9" s="89"/>
      <c r="HVE9" s="86"/>
      <c r="HVF9" s="88"/>
      <c r="HVG9" s="88"/>
      <c r="HVH9" s="88"/>
      <c r="HVI9" s="88"/>
      <c r="HVJ9" s="89"/>
      <c r="HVM9" s="86"/>
      <c r="HVN9" s="88"/>
      <c r="HVO9" s="88"/>
      <c r="HVP9" s="88"/>
      <c r="HVQ9" s="88"/>
      <c r="HVR9" s="89"/>
      <c r="HVU9" s="86"/>
      <c r="HVV9" s="88"/>
      <c r="HVW9" s="88"/>
      <c r="HVX9" s="88"/>
      <c r="HVY9" s="88"/>
      <c r="HVZ9" s="89"/>
      <c r="HWC9" s="86"/>
      <c r="HWD9" s="88"/>
      <c r="HWE9" s="88"/>
      <c r="HWF9" s="88"/>
      <c r="HWG9" s="88"/>
      <c r="HWH9" s="89"/>
      <c r="HWK9" s="86"/>
      <c r="HWL9" s="88"/>
      <c r="HWM9" s="88"/>
      <c r="HWN9" s="88"/>
      <c r="HWO9" s="88"/>
      <c r="HWP9" s="89"/>
      <c r="HWS9" s="86"/>
      <c r="HWT9" s="88"/>
      <c r="HWU9" s="88"/>
      <c r="HWV9" s="88"/>
      <c r="HWW9" s="88"/>
      <c r="HWX9" s="89"/>
      <c r="HXA9" s="86"/>
      <c r="HXB9" s="88"/>
      <c r="HXC9" s="88"/>
      <c r="HXD9" s="88"/>
      <c r="HXE9" s="88"/>
      <c r="HXF9" s="89"/>
      <c r="HXI9" s="86"/>
      <c r="HXJ9" s="88"/>
      <c r="HXK9" s="88"/>
      <c r="HXL9" s="88"/>
      <c r="HXM9" s="88"/>
      <c r="HXN9" s="89"/>
      <c r="HXQ9" s="86"/>
      <c r="HXR9" s="88"/>
      <c r="HXS9" s="88"/>
      <c r="HXT9" s="88"/>
      <c r="HXU9" s="88"/>
      <c r="HXV9" s="89"/>
      <c r="HXY9" s="86"/>
      <c r="HXZ9" s="88"/>
      <c r="HYA9" s="88"/>
      <c r="HYB9" s="88"/>
      <c r="HYC9" s="88"/>
      <c r="HYD9" s="89"/>
      <c r="HYG9" s="86"/>
      <c r="HYH9" s="88"/>
      <c r="HYI9" s="88"/>
      <c r="HYJ9" s="88"/>
      <c r="HYK9" s="88"/>
      <c r="HYL9" s="89"/>
      <c r="HYO9" s="86"/>
      <c r="HYP9" s="88"/>
      <c r="HYQ9" s="88"/>
      <c r="HYR9" s="88"/>
      <c r="HYS9" s="88"/>
      <c r="HYT9" s="89"/>
      <c r="HYW9" s="86"/>
      <c r="HYX9" s="88"/>
      <c r="HYY9" s="88"/>
      <c r="HYZ9" s="88"/>
      <c r="HZA9" s="88"/>
      <c r="HZB9" s="89"/>
      <c r="HZE9" s="86"/>
      <c r="HZF9" s="88"/>
      <c r="HZG9" s="88"/>
      <c r="HZH9" s="88"/>
      <c r="HZI9" s="88"/>
      <c r="HZJ9" s="89"/>
      <c r="HZM9" s="86"/>
      <c r="HZN9" s="88"/>
      <c r="HZO9" s="88"/>
      <c r="HZP9" s="88"/>
      <c r="HZQ9" s="88"/>
      <c r="HZR9" s="89"/>
      <c r="HZU9" s="86"/>
      <c r="HZV9" s="88"/>
      <c r="HZW9" s="88"/>
      <c r="HZX9" s="88"/>
      <c r="HZY9" s="88"/>
      <c r="HZZ9" s="89"/>
      <c r="IAC9" s="86"/>
      <c r="IAD9" s="88"/>
      <c r="IAE9" s="88"/>
      <c r="IAF9" s="88"/>
      <c r="IAG9" s="88"/>
      <c r="IAH9" s="89"/>
      <c r="IAK9" s="86"/>
      <c r="IAL9" s="88"/>
      <c r="IAM9" s="88"/>
      <c r="IAN9" s="88"/>
      <c r="IAO9" s="88"/>
      <c r="IAP9" s="89"/>
      <c r="IAS9" s="86"/>
      <c r="IAT9" s="88"/>
      <c r="IAU9" s="88"/>
      <c r="IAV9" s="88"/>
      <c r="IAW9" s="88"/>
      <c r="IAX9" s="89"/>
      <c r="IBA9" s="86"/>
      <c r="IBB9" s="88"/>
      <c r="IBC9" s="88"/>
      <c r="IBD9" s="88"/>
      <c r="IBE9" s="88"/>
      <c r="IBF9" s="89"/>
      <c r="IBI9" s="86"/>
      <c r="IBJ9" s="88"/>
      <c r="IBK9" s="88"/>
      <c r="IBL9" s="88"/>
      <c r="IBM9" s="88"/>
      <c r="IBN9" s="89"/>
      <c r="IBQ9" s="86"/>
      <c r="IBR9" s="88"/>
      <c r="IBS9" s="88"/>
      <c r="IBT9" s="88"/>
      <c r="IBU9" s="88"/>
      <c r="IBV9" s="89"/>
      <c r="IBY9" s="86"/>
      <c r="IBZ9" s="88"/>
      <c r="ICA9" s="88"/>
      <c r="ICB9" s="88"/>
      <c r="ICC9" s="88"/>
      <c r="ICD9" s="89"/>
      <c r="ICG9" s="86"/>
      <c r="ICH9" s="88"/>
      <c r="ICI9" s="88"/>
      <c r="ICJ9" s="88"/>
      <c r="ICK9" s="88"/>
      <c r="ICL9" s="89"/>
      <c r="ICO9" s="86"/>
      <c r="ICP9" s="88"/>
      <c r="ICQ9" s="88"/>
      <c r="ICR9" s="88"/>
      <c r="ICS9" s="88"/>
      <c r="ICT9" s="89"/>
      <c r="ICW9" s="86"/>
      <c r="ICX9" s="88"/>
      <c r="ICY9" s="88"/>
      <c r="ICZ9" s="88"/>
      <c r="IDA9" s="88"/>
      <c r="IDB9" s="89"/>
      <c r="IDE9" s="86"/>
      <c r="IDF9" s="88"/>
      <c r="IDG9" s="88"/>
      <c r="IDH9" s="88"/>
      <c r="IDI9" s="88"/>
      <c r="IDJ9" s="89"/>
      <c r="IDM9" s="86"/>
      <c r="IDN9" s="88"/>
      <c r="IDO9" s="88"/>
      <c r="IDP9" s="88"/>
      <c r="IDQ9" s="88"/>
      <c r="IDR9" s="89"/>
      <c r="IDU9" s="86"/>
      <c r="IDV9" s="88"/>
      <c r="IDW9" s="88"/>
      <c r="IDX9" s="88"/>
      <c r="IDY9" s="88"/>
      <c r="IDZ9" s="89"/>
      <c r="IEC9" s="86"/>
      <c r="IED9" s="88"/>
      <c r="IEE9" s="88"/>
      <c r="IEF9" s="88"/>
      <c r="IEG9" s="88"/>
      <c r="IEH9" s="89"/>
      <c r="IEK9" s="86"/>
      <c r="IEL9" s="88"/>
      <c r="IEM9" s="88"/>
      <c r="IEN9" s="88"/>
      <c r="IEO9" s="88"/>
      <c r="IEP9" s="89"/>
      <c r="IES9" s="86"/>
      <c r="IET9" s="88"/>
      <c r="IEU9" s="88"/>
      <c r="IEV9" s="88"/>
      <c r="IEW9" s="88"/>
      <c r="IEX9" s="89"/>
      <c r="IFA9" s="86"/>
      <c r="IFB9" s="88"/>
      <c r="IFC9" s="88"/>
      <c r="IFD9" s="88"/>
      <c r="IFE9" s="88"/>
      <c r="IFF9" s="89"/>
      <c r="IFI9" s="86"/>
      <c r="IFJ9" s="88"/>
      <c r="IFK9" s="88"/>
      <c r="IFL9" s="88"/>
      <c r="IFM9" s="88"/>
      <c r="IFN9" s="89"/>
      <c r="IFQ9" s="86"/>
      <c r="IFR9" s="88"/>
      <c r="IFS9" s="88"/>
      <c r="IFT9" s="88"/>
      <c r="IFU9" s="88"/>
      <c r="IFV9" s="89"/>
      <c r="IFY9" s="86"/>
      <c r="IFZ9" s="88"/>
      <c r="IGA9" s="88"/>
      <c r="IGB9" s="88"/>
      <c r="IGC9" s="88"/>
      <c r="IGD9" s="89"/>
      <c r="IGG9" s="86"/>
      <c r="IGH9" s="88"/>
      <c r="IGI9" s="88"/>
      <c r="IGJ9" s="88"/>
      <c r="IGK9" s="88"/>
      <c r="IGL9" s="89"/>
      <c r="IGO9" s="86"/>
      <c r="IGP9" s="88"/>
      <c r="IGQ9" s="88"/>
      <c r="IGR9" s="88"/>
      <c r="IGS9" s="88"/>
      <c r="IGT9" s="89"/>
      <c r="IGW9" s="86"/>
      <c r="IGX9" s="88"/>
      <c r="IGY9" s="88"/>
      <c r="IGZ9" s="88"/>
      <c r="IHA9" s="88"/>
      <c r="IHB9" s="89"/>
      <c r="IHE9" s="86"/>
      <c r="IHF9" s="88"/>
      <c r="IHG9" s="88"/>
      <c r="IHH9" s="88"/>
      <c r="IHI9" s="88"/>
      <c r="IHJ9" s="89"/>
      <c r="IHM9" s="86"/>
      <c r="IHN9" s="88"/>
      <c r="IHO9" s="88"/>
      <c r="IHP9" s="88"/>
      <c r="IHQ9" s="88"/>
      <c r="IHR9" s="89"/>
      <c r="IHU9" s="86"/>
      <c r="IHV9" s="88"/>
      <c r="IHW9" s="88"/>
      <c r="IHX9" s="88"/>
      <c r="IHY9" s="88"/>
      <c r="IHZ9" s="89"/>
      <c r="IIC9" s="86"/>
      <c r="IID9" s="88"/>
      <c r="IIE9" s="88"/>
      <c r="IIF9" s="88"/>
      <c r="IIG9" s="88"/>
      <c r="IIH9" s="89"/>
      <c r="IIK9" s="86"/>
      <c r="IIL9" s="88"/>
      <c r="IIM9" s="88"/>
      <c r="IIN9" s="88"/>
      <c r="IIO9" s="88"/>
      <c r="IIP9" s="89"/>
      <c r="IIS9" s="86"/>
      <c r="IIT9" s="88"/>
      <c r="IIU9" s="88"/>
      <c r="IIV9" s="88"/>
      <c r="IIW9" s="88"/>
      <c r="IIX9" s="89"/>
      <c r="IJA9" s="86"/>
      <c r="IJB9" s="88"/>
      <c r="IJC9" s="88"/>
      <c r="IJD9" s="88"/>
      <c r="IJE9" s="88"/>
      <c r="IJF9" s="89"/>
      <c r="IJI9" s="86"/>
      <c r="IJJ9" s="88"/>
      <c r="IJK9" s="88"/>
      <c r="IJL9" s="88"/>
      <c r="IJM9" s="88"/>
      <c r="IJN9" s="89"/>
      <c r="IJQ9" s="86"/>
      <c r="IJR9" s="88"/>
      <c r="IJS9" s="88"/>
      <c r="IJT9" s="88"/>
      <c r="IJU9" s="88"/>
      <c r="IJV9" s="89"/>
      <c r="IJY9" s="86"/>
      <c r="IJZ9" s="88"/>
      <c r="IKA9" s="88"/>
      <c r="IKB9" s="88"/>
      <c r="IKC9" s="88"/>
      <c r="IKD9" s="89"/>
      <c r="IKG9" s="86"/>
      <c r="IKH9" s="88"/>
      <c r="IKI9" s="88"/>
      <c r="IKJ9" s="88"/>
      <c r="IKK9" s="88"/>
      <c r="IKL9" s="89"/>
      <c r="IKO9" s="86"/>
      <c r="IKP9" s="88"/>
      <c r="IKQ9" s="88"/>
      <c r="IKR9" s="88"/>
      <c r="IKS9" s="88"/>
      <c r="IKT9" s="89"/>
      <c r="IKW9" s="86"/>
      <c r="IKX9" s="88"/>
      <c r="IKY9" s="88"/>
      <c r="IKZ9" s="88"/>
      <c r="ILA9" s="88"/>
      <c r="ILB9" s="89"/>
      <c r="ILE9" s="86"/>
      <c r="ILF9" s="88"/>
      <c r="ILG9" s="88"/>
      <c r="ILH9" s="88"/>
      <c r="ILI9" s="88"/>
      <c r="ILJ9" s="89"/>
      <c r="ILM9" s="86"/>
      <c r="ILN9" s="88"/>
      <c r="ILO9" s="88"/>
      <c r="ILP9" s="88"/>
      <c r="ILQ9" s="88"/>
      <c r="ILR9" s="89"/>
      <c r="ILU9" s="86"/>
      <c r="ILV9" s="88"/>
      <c r="ILW9" s="88"/>
      <c r="ILX9" s="88"/>
      <c r="ILY9" s="88"/>
      <c r="ILZ9" s="89"/>
      <c r="IMC9" s="86"/>
      <c r="IMD9" s="88"/>
      <c r="IME9" s="88"/>
      <c r="IMF9" s="88"/>
      <c r="IMG9" s="88"/>
      <c r="IMH9" s="89"/>
      <c r="IMK9" s="86"/>
      <c r="IML9" s="88"/>
      <c r="IMM9" s="88"/>
      <c r="IMN9" s="88"/>
      <c r="IMO9" s="88"/>
      <c r="IMP9" s="89"/>
      <c r="IMS9" s="86"/>
      <c r="IMT9" s="88"/>
      <c r="IMU9" s="88"/>
      <c r="IMV9" s="88"/>
      <c r="IMW9" s="88"/>
      <c r="IMX9" s="89"/>
      <c r="INA9" s="86"/>
      <c r="INB9" s="88"/>
      <c r="INC9" s="88"/>
      <c r="IND9" s="88"/>
      <c r="INE9" s="88"/>
      <c r="INF9" s="89"/>
      <c r="INI9" s="86"/>
      <c r="INJ9" s="88"/>
      <c r="INK9" s="88"/>
      <c r="INL9" s="88"/>
      <c r="INM9" s="88"/>
      <c r="INN9" s="89"/>
      <c r="INQ9" s="86"/>
      <c r="INR9" s="88"/>
      <c r="INS9" s="88"/>
      <c r="INT9" s="88"/>
      <c r="INU9" s="88"/>
      <c r="INV9" s="89"/>
      <c r="INY9" s="86"/>
      <c r="INZ9" s="88"/>
      <c r="IOA9" s="88"/>
      <c r="IOB9" s="88"/>
      <c r="IOC9" s="88"/>
      <c r="IOD9" s="89"/>
      <c r="IOG9" s="86"/>
      <c r="IOH9" s="88"/>
      <c r="IOI9" s="88"/>
      <c r="IOJ9" s="88"/>
      <c r="IOK9" s="88"/>
      <c r="IOL9" s="89"/>
      <c r="IOO9" s="86"/>
      <c r="IOP9" s="88"/>
      <c r="IOQ9" s="88"/>
      <c r="IOR9" s="88"/>
      <c r="IOS9" s="88"/>
      <c r="IOT9" s="89"/>
      <c r="IOW9" s="86"/>
      <c r="IOX9" s="88"/>
      <c r="IOY9" s="88"/>
      <c r="IOZ9" s="88"/>
      <c r="IPA9" s="88"/>
      <c r="IPB9" s="89"/>
      <c r="IPE9" s="86"/>
      <c r="IPF9" s="88"/>
      <c r="IPG9" s="88"/>
      <c r="IPH9" s="88"/>
      <c r="IPI9" s="88"/>
      <c r="IPJ9" s="89"/>
      <c r="IPM9" s="86"/>
      <c r="IPN9" s="88"/>
      <c r="IPO9" s="88"/>
      <c r="IPP9" s="88"/>
      <c r="IPQ9" s="88"/>
      <c r="IPR9" s="89"/>
      <c r="IPU9" s="86"/>
      <c r="IPV9" s="88"/>
      <c r="IPW9" s="88"/>
      <c r="IPX9" s="88"/>
      <c r="IPY9" s="88"/>
      <c r="IPZ9" s="89"/>
      <c r="IQC9" s="86"/>
      <c r="IQD9" s="88"/>
      <c r="IQE9" s="88"/>
      <c r="IQF9" s="88"/>
      <c r="IQG9" s="88"/>
      <c r="IQH9" s="89"/>
      <c r="IQK9" s="86"/>
      <c r="IQL9" s="88"/>
      <c r="IQM9" s="88"/>
      <c r="IQN9" s="88"/>
      <c r="IQO9" s="88"/>
      <c r="IQP9" s="89"/>
      <c r="IQS9" s="86"/>
      <c r="IQT9" s="88"/>
      <c r="IQU9" s="88"/>
      <c r="IQV9" s="88"/>
      <c r="IQW9" s="88"/>
      <c r="IQX9" s="89"/>
      <c r="IRA9" s="86"/>
      <c r="IRB9" s="88"/>
      <c r="IRC9" s="88"/>
      <c r="IRD9" s="88"/>
      <c r="IRE9" s="88"/>
      <c r="IRF9" s="89"/>
      <c r="IRI9" s="86"/>
      <c r="IRJ9" s="88"/>
      <c r="IRK9" s="88"/>
      <c r="IRL9" s="88"/>
      <c r="IRM9" s="88"/>
      <c r="IRN9" s="89"/>
      <c r="IRQ9" s="86"/>
      <c r="IRR9" s="88"/>
      <c r="IRS9" s="88"/>
      <c r="IRT9" s="88"/>
      <c r="IRU9" s="88"/>
      <c r="IRV9" s="89"/>
      <c r="IRY9" s="86"/>
      <c r="IRZ9" s="88"/>
      <c r="ISA9" s="88"/>
      <c r="ISB9" s="88"/>
      <c r="ISC9" s="88"/>
      <c r="ISD9" s="89"/>
      <c r="ISG9" s="86"/>
      <c r="ISH9" s="88"/>
      <c r="ISI9" s="88"/>
      <c r="ISJ9" s="88"/>
      <c r="ISK9" s="88"/>
      <c r="ISL9" s="89"/>
      <c r="ISO9" s="86"/>
      <c r="ISP9" s="88"/>
      <c r="ISQ9" s="88"/>
      <c r="ISR9" s="88"/>
      <c r="ISS9" s="88"/>
      <c r="IST9" s="89"/>
      <c r="ISW9" s="86"/>
      <c r="ISX9" s="88"/>
      <c r="ISY9" s="88"/>
      <c r="ISZ9" s="88"/>
      <c r="ITA9" s="88"/>
      <c r="ITB9" s="89"/>
      <c r="ITE9" s="86"/>
      <c r="ITF9" s="88"/>
      <c r="ITG9" s="88"/>
      <c r="ITH9" s="88"/>
      <c r="ITI9" s="88"/>
      <c r="ITJ9" s="89"/>
      <c r="ITM9" s="86"/>
      <c r="ITN9" s="88"/>
      <c r="ITO9" s="88"/>
      <c r="ITP9" s="88"/>
      <c r="ITQ9" s="88"/>
      <c r="ITR9" s="89"/>
      <c r="ITU9" s="86"/>
      <c r="ITV9" s="88"/>
      <c r="ITW9" s="88"/>
      <c r="ITX9" s="88"/>
      <c r="ITY9" s="88"/>
      <c r="ITZ9" s="89"/>
      <c r="IUC9" s="86"/>
      <c r="IUD9" s="88"/>
      <c r="IUE9" s="88"/>
      <c r="IUF9" s="88"/>
      <c r="IUG9" s="88"/>
      <c r="IUH9" s="89"/>
      <c r="IUK9" s="86"/>
      <c r="IUL9" s="88"/>
      <c r="IUM9" s="88"/>
      <c r="IUN9" s="88"/>
      <c r="IUO9" s="88"/>
      <c r="IUP9" s="89"/>
      <c r="IUS9" s="86"/>
      <c r="IUT9" s="88"/>
      <c r="IUU9" s="88"/>
      <c r="IUV9" s="88"/>
      <c r="IUW9" s="88"/>
      <c r="IUX9" s="89"/>
      <c r="IVA9" s="86"/>
      <c r="IVB9" s="88"/>
      <c r="IVC9" s="88"/>
      <c r="IVD9" s="88"/>
      <c r="IVE9" s="88"/>
      <c r="IVF9" s="89"/>
      <c r="IVI9" s="86"/>
      <c r="IVJ9" s="88"/>
      <c r="IVK9" s="88"/>
      <c r="IVL9" s="88"/>
      <c r="IVM9" s="88"/>
      <c r="IVN9" s="89"/>
      <c r="IVQ9" s="86"/>
      <c r="IVR9" s="88"/>
      <c r="IVS9" s="88"/>
      <c r="IVT9" s="88"/>
      <c r="IVU9" s="88"/>
      <c r="IVV9" s="89"/>
      <c r="IVY9" s="86"/>
      <c r="IVZ9" s="88"/>
      <c r="IWA9" s="88"/>
      <c r="IWB9" s="88"/>
      <c r="IWC9" s="88"/>
      <c r="IWD9" s="89"/>
      <c r="IWG9" s="86"/>
      <c r="IWH9" s="88"/>
      <c r="IWI9" s="88"/>
      <c r="IWJ9" s="88"/>
      <c r="IWK9" s="88"/>
      <c r="IWL9" s="89"/>
      <c r="IWO9" s="86"/>
      <c r="IWP9" s="88"/>
      <c r="IWQ9" s="88"/>
      <c r="IWR9" s="88"/>
      <c r="IWS9" s="88"/>
      <c r="IWT9" s="89"/>
      <c r="IWW9" s="86"/>
      <c r="IWX9" s="88"/>
      <c r="IWY9" s="88"/>
      <c r="IWZ9" s="88"/>
      <c r="IXA9" s="88"/>
      <c r="IXB9" s="89"/>
      <c r="IXE9" s="86"/>
      <c r="IXF9" s="88"/>
      <c r="IXG9" s="88"/>
      <c r="IXH9" s="88"/>
      <c r="IXI9" s="88"/>
      <c r="IXJ9" s="89"/>
      <c r="IXM9" s="86"/>
      <c r="IXN9" s="88"/>
      <c r="IXO9" s="88"/>
      <c r="IXP9" s="88"/>
      <c r="IXQ9" s="88"/>
      <c r="IXR9" s="89"/>
      <c r="IXU9" s="86"/>
      <c r="IXV9" s="88"/>
      <c r="IXW9" s="88"/>
      <c r="IXX9" s="88"/>
      <c r="IXY9" s="88"/>
      <c r="IXZ9" s="89"/>
      <c r="IYC9" s="86"/>
      <c r="IYD9" s="88"/>
      <c r="IYE9" s="88"/>
      <c r="IYF9" s="88"/>
      <c r="IYG9" s="88"/>
      <c r="IYH9" s="89"/>
      <c r="IYK9" s="86"/>
      <c r="IYL9" s="88"/>
      <c r="IYM9" s="88"/>
      <c r="IYN9" s="88"/>
      <c r="IYO9" s="88"/>
      <c r="IYP9" s="89"/>
      <c r="IYS9" s="86"/>
      <c r="IYT9" s="88"/>
      <c r="IYU9" s="88"/>
      <c r="IYV9" s="88"/>
      <c r="IYW9" s="88"/>
      <c r="IYX9" s="89"/>
      <c r="IZA9" s="86"/>
      <c r="IZB9" s="88"/>
      <c r="IZC9" s="88"/>
      <c r="IZD9" s="88"/>
      <c r="IZE9" s="88"/>
      <c r="IZF9" s="89"/>
      <c r="IZI9" s="86"/>
      <c r="IZJ9" s="88"/>
      <c r="IZK9" s="88"/>
      <c r="IZL9" s="88"/>
      <c r="IZM9" s="88"/>
      <c r="IZN9" s="89"/>
      <c r="IZQ9" s="86"/>
      <c r="IZR9" s="88"/>
      <c r="IZS9" s="88"/>
      <c r="IZT9" s="88"/>
      <c r="IZU9" s="88"/>
      <c r="IZV9" s="89"/>
      <c r="IZY9" s="86"/>
      <c r="IZZ9" s="88"/>
      <c r="JAA9" s="88"/>
      <c r="JAB9" s="88"/>
      <c r="JAC9" s="88"/>
      <c r="JAD9" s="89"/>
      <c r="JAG9" s="86"/>
      <c r="JAH9" s="88"/>
      <c r="JAI9" s="88"/>
      <c r="JAJ9" s="88"/>
      <c r="JAK9" s="88"/>
      <c r="JAL9" s="89"/>
      <c r="JAO9" s="86"/>
      <c r="JAP9" s="88"/>
      <c r="JAQ9" s="88"/>
      <c r="JAR9" s="88"/>
      <c r="JAS9" s="88"/>
      <c r="JAT9" s="89"/>
      <c r="JAW9" s="86"/>
      <c r="JAX9" s="88"/>
      <c r="JAY9" s="88"/>
      <c r="JAZ9" s="88"/>
      <c r="JBA9" s="88"/>
      <c r="JBB9" s="89"/>
      <c r="JBE9" s="86"/>
      <c r="JBF9" s="88"/>
      <c r="JBG9" s="88"/>
      <c r="JBH9" s="88"/>
      <c r="JBI9" s="88"/>
      <c r="JBJ9" s="89"/>
      <c r="JBM9" s="86"/>
      <c r="JBN9" s="88"/>
      <c r="JBO9" s="88"/>
      <c r="JBP9" s="88"/>
      <c r="JBQ9" s="88"/>
      <c r="JBR9" s="89"/>
      <c r="JBU9" s="86"/>
      <c r="JBV9" s="88"/>
      <c r="JBW9" s="88"/>
      <c r="JBX9" s="88"/>
      <c r="JBY9" s="88"/>
      <c r="JBZ9" s="89"/>
      <c r="JCC9" s="86"/>
      <c r="JCD9" s="88"/>
      <c r="JCE9" s="88"/>
      <c r="JCF9" s="88"/>
      <c r="JCG9" s="88"/>
      <c r="JCH9" s="89"/>
      <c r="JCK9" s="86"/>
      <c r="JCL9" s="88"/>
      <c r="JCM9" s="88"/>
      <c r="JCN9" s="88"/>
      <c r="JCO9" s="88"/>
      <c r="JCP9" s="89"/>
      <c r="JCS9" s="86"/>
      <c r="JCT9" s="88"/>
      <c r="JCU9" s="88"/>
      <c r="JCV9" s="88"/>
      <c r="JCW9" s="88"/>
      <c r="JCX9" s="89"/>
      <c r="JDA9" s="86"/>
      <c r="JDB9" s="88"/>
      <c r="JDC9" s="88"/>
      <c r="JDD9" s="88"/>
      <c r="JDE9" s="88"/>
      <c r="JDF9" s="89"/>
      <c r="JDI9" s="86"/>
      <c r="JDJ9" s="88"/>
      <c r="JDK9" s="88"/>
      <c r="JDL9" s="88"/>
      <c r="JDM9" s="88"/>
      <c r="JDN9" s="89"/>
      <c r="JDQ9" s="86"/>
      <c r="JDR9" s="88"/>
      <c r="JDS9" s="88"/>
      <c r="JDT9" s="88"/>
      <c r="JDU9" s="88"/>
      <c r="JDV9" s="89"/>
      <c r="JDY9" s="86"/>
      <c r="JDZ9" s="88"/>
      <c r="JEA9" s="88"/>
      <c r="JEB9" s="88"/>
      <c r="JEC9" s="88"/>
      <c r="JED9" s="89"/>
      <c r="JEG9" s="86"/>
      <c r="JEH9" s="88"/>
      <c r="JEI9" s="88"/>
      <c r="JEJ9" s="88"/>
      <c r="JEK9" s="88"/>
      <c r="JEL9" s="89"/>
      <c r="JEO9" s="86"/>
      <c r="JEP9" s="88"/>
      <c r="JEQ9" s="88"/>
      <c r="JER9" s="88"/>
      <c r="JES9" s="88"/>
      <c r="JET9" s="89"/>
      <c r="JEW9" s="86"/>
      <c r="JEX9" s="88"/>
      <c r="JEY9" s="88"/>
      <c r="JEZ9" s="88"/>
      <c r="JFA9" s="88"/>
      <c r="JFB9" s="89"/>
      <c r="JFE9" s="86"/>
      <c r="JFF9" s="88"/>
      <c r="JFG9" s="88"/>
      <c r="JFH9" s="88"/>
      <c r="JFI9" s="88"/>
      <c r="JFJ9" s="89"/>
      <c r="JFM9" s="86"/>
      <c r="JFN9" s="88"/>
      <c r="JFO9" s="88"/>
      <c r="JFP9" s="88"/>
      <c r="JFQ9" s="88"/>
      <c r="JFR9" s="89"/>
      <c r="JFU9" s="86"/>
      <c r="JFV9" s="88"/>
      <c r="JFW9" s="88"/>
      <c r="JFX9" s="88"/>
      <c r="JFY9" s="88"/>
      <c r="JFZ9" s="89"/>
      <c r="JGC9" s="86"/>
      <c r="JGD9" s="88"/>
      <c r="JGE9" s="88"/>
      <c r="JGF9" s="88"/>
      <c r="JGG9" s="88"/>
      <c r="JGH9" s="89"/>
      <c r="JGK9" s="86"/>
      <c r="JGL9" s="88"/>
      <c r="JGM9" s="88"/>
      <c r="JGN9" s="88"/>
      <c r="JGO9" s="88"/>
      <c r="JGP9" s="89"/>
      <c r="JGS9" s="86"/>
      <c r="JGT9" s="88"/>
      <c r="JGU9" s="88"/>
      <c r="JGV9" s="88"/>
      <c r="JGW9" s="88"/>
      <c r="JGX9" s="89"/>
      <c r="JHA9" s="86"/>
      <c r="JHB9" s="88"/>
      <c r="JHC9" s="88"/>
      <c r="JHD9" s="88"/>
      <c r="JHE9" s="88"/>
      <c r="JHF9" s="89"/>
      <c r="JHI9" s="86"/>
      <c r="JHJ9" s="88"/>
      <c r="JHK9" s="88"/>
      <c r="JHL9" s="88"/>
      <c r="JHM9" s="88"/>
      <c r="JHN9" s="89"/>
      <c r="JHQ9" s="86"/>
      <c r="JHR9" s="88"/>
      <c r="JHS9" s="88"/>
      <c r="JHT9" s="88"/>
      <c r="JHU9" s="88"/>
      <c r="JHV9" s="89"/>
      <c r="JHY9" s="86"/>
      <c r="JHZ9" s="88"/>
      <c r="JIA9" s="88"/>
      <c r="JIB9" s="88"/>
      <c r="JIC9" s="88"/>
      <c r="JID9" s="89"/>
      <c r="JIG9" s="86"/>
      <c r="JIH9" s="88"/>
      <c r="JII9" s="88"/>
      <c r="JIJ9" s="88"/>
      <c r="JIK9" s="88"/>
      <c r="JIL9" s="89"/>
      <c r="JIO9" s="86"/>
      <c r="JIP9" s="88"/>
      <c r="JIQ9" s="88"/>
      <c r="JIR9" s="88"/>
      <c r="JIS9" s="88"/>
      <c r="JIT9" s="89"/>
      <c r="JIW9" s="86"/>
      <c r="JIX9" s="88"/>
      <c r="JIY9" s="88"/>
      <c r="JIZ9" s="88"/>
      <c r="JJA9" s="88"/>
      <c r="JJB9" s="89"/>
      <c r="JJE9" s="86"/>
      <c r="JJF9" s="88"/>
      <c r="JJG9" s="88"/>
      <c r="JJH9" s="88"/>
      <c r="JJI9" s="88"/>
      <c r="JJJ9" s="89"/>
      <c r="JJM9" s="86"/>
      <c r="JJN9" s="88"/>
      <c r="JJO9" s="88"/>
      <c r="JJP9" s="88"/>
      <c r="JJQ9" s="88"/>
      <c r="JJR9" s="89"/>
      <c r="JJU9" s="86"/>
      <c r="JJV9" s="88"/>
      <c r="JJW9" s="88"/>
      <c r="JJX9" s="88"/>
      <c r="JJY9" s="88"/>
      <c r="JJZ9" s="89"/>
      <c r="JKC9" s="86"/>
      <c r="JKD9" s="88"/>
      <c r="JKE9" s="88"/>
      <c r="JKF9" s="88"/>
      <c r="JKG9" s="88"/>
      <c r="JKH9" s="89"/>
      <c r="JKK9" s="86"/>
      <c r="JKL9" s="88"/>
      <c r="JKM9" s="88"/>
      <c r="JKN9" s="88"/>
      <c r="JKO9" s="88"/>
      <c r="JKP9" s="89"/>
      <c r="JKS9" s="86"/>
      <c r="JKT9" s="88"/>
      <c r="JKU9" s="88"/>
      <c r="JKV9" s="88"/>
      <c r="JKW9" s="88"/>
      <c r="JKX9" s="89"/>
      <c r="JLA9" s="86"/>
      <c r="JLB9" s="88"/>
      <c r="JLC9" s="88"/>
      <c r="JLD9" s="88"/>
      <c r="JLE9" s="88"/>
      <c r="JLF9" s="89"/>
      <c r="JLI9" s="86"/>
      <c r="JLJ9" s="88"/>
      <c r="JLK9" s="88"/>
      <c r="JLL9" s="88"/>
      <c r="JLM9" s="88"/>
      <c r="JLN9" s="89"/>
      <c r="JLQ9" s="86"/>
      <c r="JLR9" s="88"/>
      <c r="JLS9" s="88"/>
      <c r="JLT9" s="88"/>
      <c r="JLU9" s="88"/>
      <c r="JLV9" s="89"/>
      <c r="JLY9" s="86"/>
      <c r="JLZ9" s="88"/>
      <c r="JMA9" s="88"/>
      <c r="JMB9" s="88"/>
      <c r="JMC9" s="88"/>
      <c r="JMD9" s="89"/>
      <c r="JMG9" s="86"/>
      <c r="JMH9" s="88"/>
      <c r="JMI9" s="88"/>
      <c r="JMJ9" s="88"/>
      <c r="JMK9" s="88"/>
      <c r="JML9" s="89"/>
      <c r="JMO9" s="86"/>
      <c r="JMP9" s="88"/>
      <c r="JMQ9" s="88"/>
      <c r="JMR9" s="88"/>
      <c r="JMS9" s="88"/>
      <c r="JMT9" s="89"/>
      <c r="JMW9" s="86"/>
      <c r="JMX9" s="88"/>
      <c r="JMY9" s="88"/>
      <c r="JMZ9" s="88"/>
      <c r="JNA9" s="88"/>
      <c r="JNB9" s="89"/>
      <c r="JNE9" s="86"/>
      <c r="JNF9" s="88"/>
      <c r="JNG9" s="88"/>
      <c r="JNH9" s="88"/>
      <c r="JNI9" s="88"/>
      <c r="JNJ9" s="89"/>
      <c r="JNM9" s="86"/>
      <c r="JNN9" s="88"/>
      <c r="JNO9" s="88"/>
      <c r="JNP9" s="88"/>
      <c r="JNQ9" s="88"/>
      <c r="JNR9" s="89"/>
      <c r="JNU9" s="86"/>
      <c r="JNV9" s="88"/>
      <c r="JNW9" s="88"/>
      <c r="JNX9" s="88"/>
      <c r="JNY9" s="88"/>
      <c r="JNZ9" s="89"/>
      <c r="JOC9" s="86"/>
      <c r="JOD9" s="88"/>
      <c r="JOE9" s="88"/>
      <c r="JOF9" s="88"/>
      <c r="JOG9" s="88"/>
      <c r="JOH9" s="89"/>
      <c r="JOK9" s="86"/>
      <c r="JOL9" s="88"/>
      <c r="JOM9" s="88"/>
      <c r="JON9" s="88"/>
      <c r="JOO9" s="88"/>
      <c r="JOP9" s="89"/>
      <c r="JOS9" s="86"/>
      <c r="JOT9" s="88"/>
      <c r="JOU9" s="88"/>
      <c r="JOV9" s="88"/>
      <c r="JOW9" s="88"/>
      <c r="JOX9" s="89"/>
      <c r="JPA9" s="86"/>
      <c r="JPB9" s="88"/>
      <c r="JPC9" s="88"/>
      <c r="JPD9" s="88"/>
      <c r="JPE9" s="88"/>
      <c r="JPF9" s="89"/>
      <c r="JPI9" s="86"/>
      <c r="JPJ9" s="88"/>
      <c r="JPK9" s="88"/>
      <c r="JPL9" s="88"/>
      <c r="JPM9" s="88"/>
      <c r="JPN9" s="89"/>
      <c r="JPQ9" s="86"/>
      <c r="JPR9" s="88"/>
      <c r="JPS9" s="88"/>
      <c r="JPT9" s="88"/>
      <c r="JPU9" s="88"/>
      <c r="JPV9" s="89"/>
      <c r="JPY9" s="86"/>
      <c r="JPZ9" s="88"/>
      <c r="JQA9" s="88"/>
      <c r="JQB9" s="88"/>
      <c r="JQC9" s="88"/>
      <c r="JQD9" s="89"/>
      <c r="JQG9" s="86"/>
      <c r="JQH9" s="88"/>
      <c r="JQI9" s="88"/>
      <c r="JQJ9" s="88"/>
      <c r="JQK9" s="88"/>
      <c r="JQL9" s="89"/>
      <c r="JQO9" s="86"/>
      <c r="JQP9" s="88"/>
      <c r="JQQ9" s="88"/>
      <c r="JQR9" s="88"/>
      <c r="JQS9" s="88"/>
      <c r="JQT9" s="89"/>
      <c r="JQW9" s="86"/>
      <c r="JQX9" s="88"/>
      <c r="JQY9" s="88"/>
      <c r="JQZ9" s="88"/>
      <c r="JRA9" s="88"/>
      <c r="JRB9" s="89"/>
      <c r="JRE9" s="86"/>
      <c r="JRF9" s="88"/>
      <c r="JRG9" s="88"/>
      <c r="JRH9" s="88"/>
      <c r="JRI9" s="88"/>
      <c r="JRJ9" s="89"/>
      <c r="JRM9" s="86"/>
      <c r="JRN9" s="88"/>
      <c r="JRO9" s="88"/>
      <c r="JRP9" s="88"/>
      <c r="JRQ9" s="88"/>
      <c r="JRR9" s="89"/>
      <c r="JRU9" s="86"/>
      <c r="JRV9" s="88"/>
      <c r="JRW9" s="88"/>
      <c r="JRX9" s="88"/>
      <c r="JRY9" s="88"/>
      <c r="JRZ9" s="89"/>
      <c r="JSC9" s="86"/>
      <c r="JSD9" s="88"/>
      <c r="JSE9" s="88"/>
      <c r="JSF9" s="88"/>
      <c r="JSG9" s="88"/>
      <c r="JSH9" s="89"/>
      <c r="JSK9" s="86"/>
      <c r="JSL9" s="88"/>
      <c r="JSM9" s="88"/>
      <c r="JSN9" s="88"/>
      <c r="JSO9" s="88"/>
      <c r="JSP9" s="89"/>
      <c r="JSS9" s="86"/>
      <c r="JST9" s="88"/>
      <c r="JSU9" s="88"/>
      <c r="JSV9" s="88"/>
      <c r="JSW9" s="88"/>
      <c r="JSX9" s="89"/>
      <c r="JTA9" s="86"/>
      <c r="JTB9" s="88"/>
      <c r="JTC9" s="88"/>
      <c r="JTD9" s="88"/>
      <c r="JTE9" s="88"/>
      <c r="JTF9" s="89"/>
      <c r="JTI9" s="86"/>
      <c r="JTJ9" s="88"/>
      <c r="JTK9" s="88"/>
      <c r="JTL9" s="88"/>
      <c r="JTM9" s="88"/>
      <c r="JTN9" s="89"/>
      <c r="JTQ9" s="86"/>
      <c r="JTR9" s="88"/>
      <c r="JTS9" s="88"/>
      <c r="JTT9" s="88"/>
      <c r="JTU9" s="88"/>
      <c r="JTV9" s="89"/>
      <c r="JTY9" s="86"/>
      <c r="JTZ9" s="88"/>
      <c r="JUA9" s="88"/>
      <c r="JUB9" s="88"/>
      <c r="JUC9" s="88"/>
      <c r="JUD9" s="89"/>
      <c r="JUG9" s="86"/>
      <c r="JUH9" s="88"/>
      <c r="JUI9" s="88"/>
      <c r="JUJ9" s="88"/>
      <c r="JUK9" s="88"/>
      <c r="JUL9" s="89"/>
      <c r="JUO9" s="86"/>
      <c r="JUP9" s="88"/>
      <c r="JUQ9" s="88"/>
      <c r="JUR9" s="88"/>
      <c r="JUS9" s="88"/>
      <c r="JUT9" s="89"/>
      <c r="JUW9" s="86"/>
      <c r="JUX9" s="88"/>
      <c r="JUY9" s="88"/>
      <c r="JUZ9" s="88"/>
      <c r="JVA9" s="88"/>
      <c r="JVB9" s="89"/>
      <c r="JVE9" s="86"/>
      <c r="JVF9" s="88"/>
      <c r="JVG9" s="88"/>
      <c r="JVH9" s="88"/>
      <c r="JVI9" s="88"/>
      <c r="JVJ9" s="89"/>
      <c r="JVM9" s="86"/>
      <c r="JVN9" s="88"/>
      <c r="JVO9" s="88"/>
      <c r="JVP9" s="88"/>
      <c r="JVQ9" s="88"/>
      <c r="JVR9" s="89"/>
      <c r="JVU9" s="86"/>
      <c r="JVV9" s="88"/>
      <c r="JVW9" s="88"/>
      <c r="JVX9" s="88"/>
      <c r="JVY9" s="88"/>
      <c r="JVZ9" s="89"/>
      <c r="JWC9" s="86"/>
      <c r="JWD9" s="88"/>
      <c r="JWE9" s="88"/>
      <c r="JWF9" s="88"/>
      <c r="JWG9" s="88"/>
      <c r="JWH9" s="89"/>
      <c r="JWK9" s="86"/>
      <c r="JWL9" s="88"/>
      <c r="JWM9" s="88"/>
      <c r="JWN9" s="88"/>
      <c r="JWO9" s="88"/>
      <c r="JWP9" s="89"/>
      <c r="JWS9" s="86"/>
      <c r="JWT9" s="88"/>
      <c r="JWU9" s="88"/>
      <c r="JWV9" s="88"/>
      <c r="JWW9" s="88"/>
      <c r="JWX9" s="89"/>
      <c r="JXA9" s="86"/>
      <c r="JXB9" s="88"/>
      <c r="JXC9" s="88"/>
      <c r="JXD9" s="88"/>
      <c r="JXE9" s="88"/>
      <c r="JXF9" s="89"/>
      <c r="JXI9" s="86"/>
      <c r="JXJ9" s="88"/>
      <c r="JXK9" s="88"/>
      <c r="JXL9" s="88"/>
      <c r="JXM9" s="88"/>
      <c r="JXN9" s="89"/>
      <c r="JXQ9" s="86"/>
      <c r="JXR9" s="88"/>
      <c r="JXS9" s="88"/>
      <c r="JXT9" s="88"/>
      <c r="JXU9" s="88"/>
      <c r="JXV9" s="89"/>
      <c r="JXY9" s="86"/>
      <c r="JXZ9" s="88"/>
      <c r="JYA9" s="88"/>
      <c r="JYB9" s="88"/>
      <c r="JYC9" s="88"/>
      <c r="JYD9" s="89"/>
      <c r="JYG9" s="86"/>
      <c r="JYH9" s="88"/>
      <c r="JYI9" s="88"/>
      <c r="JYJ9" s="88"/>
      <c r="JYK9" s="88"/>
      <c r="JYL9" s="89"/>
      <c r="JYO9" s="86"/>
      <c r="JYP9" s="88"/>
      <c r="JYQ9" s="88"/>
      <c r="JYR9" s="88"/>
      <c r="JYS9" s="88"/>
      <c r="JYT9" s="89"/>
      <c r="JYW9" s="86"/>
      <c r="JYX9" s="88"/>
      <c r="JYY9" s="88"/>
      <c r="JYZ9" s="88"/>
      <c r="JZA9" s="88"/>
      <c r="JZB9" s="89"/>
      <c r="JZE9" s="86"/>
      <c r="JZF9" s="88"/>
      <c r="JZG9" s="88"/>
      <c r="JZH9" s="88"/>
      <c r="JZI9" s="88"/>
      <c r="JZJ9" s="89"/>
      <c r="JZM9" s="86"/>
      <c r="JZN9" s="88"/>
      <c r="JZO9" s="88"/>
      <c r="JZP9" s="88"/>
      <c r="JZQ9" s="88"/>
      <c r="JZR9" s="89"/>
      <c r="JZU9" s="86"/>
      <c r="JZV9" s="88"/>
      <c r="JZW9" s="88"/>
      <c r="JZX9" s="88"/>
      <c r="JZY9" s="88"/>
      <c r="JZZ9" s="89"/>
      <c r="KAC9" s="86"/>
      <c r="KAD9" s="88"/>
      <c r="KAE9" s="88"/>
      <c r="KAF9" s="88"/>
      <c r="KAG9" s="88"/>
      <c r="KAH9" s="89"/>
      <c r="KAK9" s="86"/>
      <c r="KAL9" s="88"/>
      <c r="KAM9" s="88"/>
      <c r="KAN9" s="88"/>
      <c r="KAO9" s="88"/>
      <c r="KAP9" s="89"/>
      <c r="KAS9" s="86"/>
      <c r="KAT9" s="88"/>
      <c r="KAU9" s="88"/>
      <c r="KAV9" s="88"/>
      <c r="KAW9" s="88"/>
      <c r="KAX9" s="89"/>
      <c r="KBA9" s="86"/>
      <c r="KBB9" s="88"/>
      <c r="KBC9" s="88"/>
      <c r="KBD9" s="88"/>
      <c r="KBE9" s="88"/>
      <c r="KBF9" s="89"/>
      <c r="KBI9" s="86"/>
      <c r="KBJ9" s="88"/>
      <c r="KBK9" s="88"/>
      <c r="KBL9" s="88"/>
      <c r="KBM9" s="88"/>
      <c r="KBN9" s="89"/>
      <c r="KBQ9" s="86"/>
      <c r="KBR9" s="88"/>
      <c r="KBS9" s="88"/>
      <c r="KBT9" s="88"/>
      <c r="KBU9" s="88"/>
      <c r="KBV9" s="89"/>
      <c r="KBY9" s="86"/>
      <c r="KBZ9" s="88"/>
      <c r="KCA9" s="88"/>
      <c r="KCB9" s="88"/>
      <c r="KCC9" s="88"/>
      <c r="KCD9" s="89"/>
      <c r="KCG9" s="86"/>
      <c r="KCH9" s="88"/>
      <c r="KCI9" s="88"/>
      <c r="KCJ9" s="88"/>
      <c r="KCK9" s="88"/>
      <c r="KCL9" s="89"/>
      <c r="KCO9" s="86"/>
      <c r="KCP9" s="88"/>
      <c r="KCQ9" s="88"/>
      <c r="KCR9" s="88"/>
      <c r="KCS9" s="88"/>
      <c r="KCT9" s="89"/>
      <c r="KCW9" s="86"/>
      <c r="KCX9" s="88"/>
      <c r="KCY9" s="88"/>
      <c r="KCZ9" s="88"/>
      <c r="KDA9" s="88"/>
      <c r="KDB9" s="89"/>
      <c r="KDE9" s="86"/>
      <c r="KDF9" s="88"/>
      <c r="KDG9" s="88"/>
      <c r="KDH9" s="88"/>
      <c r="KDI9" s="88"/>
      <c r="KDJ9" s="89"/>
      <c r="KDM9" s="86"/>
      <c r="KDN9" s="88"/>
      <c r="KDO9" s="88"/>
      <c r="KDP9" s="88"/>
      <c r="KDQ9" s="88"/>
      <c r="KDR9" s="89"/>
      <c r="KDU9" s="86"/>
      <c r="KDV9" s="88"/>
      <c r="KDW9" s="88"/>
      <c r="KDX9" s="88"/>
      <c r="KDY9" s="88"/>
      <c r="KDZ9" s="89"/>
      <c r="KEC9" s="86"/>
      <c r="KED9" s="88"/>
      <c r="KEE9" s="88"/>
      <c r="KEF9" s="88"/>
      <c r="KEG9" s="88"/>
      <c r="KEH9" s="89"/>
      <c r="KEK9" s="86"/>
      <c r="KEL9" s="88"/>
      <c r="KEM9" s="88"/>
      <c r="KEN9" s="88"/>
      <c r="KEO9" s="88"/>
      <c r="KEP9" s="89"/>
      <c r="KES9" s="86"/>
      <c r="KET9" s="88"/>
      <c r="KEU9" s="88"/>
      <c r="KEV9" s="88"/>
      <c r="KEW9" s="88"/>
      <c r="KEX9" s="89"/>
      <c r="KFA9" s="86"/>
      <c r="KFB9" s="88"/>
      <c r="KFC9" s="88"/>
      <c r="KFD9" s="88"/>
      <c r="KFE9" s="88"/>
      <c r="KFF9" s="89"/>
      <c r="KFI9" s="86"/>
      <c r="KFJ9" s="88"/>
      <c r="KFK9" s="88"/>
      <c r="KFL9" s="88"/>
      <c r="KFM9" s="88"/>
      <c r="KFN9" s="89"/>
      <c r="KFQ9" s="86"/>
      <c r="KFR9" s="88"/>
      <c r="KFS9" s="88"/>
      <c r="KFT9" s="88"/>
      <c r="KFU9" s="88"/>
      <c r="KFV9" s="89"/>
      <c r="KFY9" s="86"/>
      <c r="KFZ9" s="88"/>
      <c r="KGA9" s="88"/>
      <c r="KGB9" s="88"/>
      <c r="KGC9" s="88"/>
      <c r="KGD9" s="89"/>
      <c r="KGG9" s="86"/>
      <c r="KGH9" s="88"/>
      <c r="KGI9" s="88"/>
      <c r="KGJ9" s="88"/>
      <c r="KGK9" s="88"/>
      <c r="KGL9" s="89"/>
      <c r="KGO9" s="86"/>
      <c r="KGP9" s="88"/>
      <c r="KGQ9" s="88"/>
      <c r="KGR9" s="88"/>
      <c r="KGS9" s="88"/>
      <c r="KGT9" s="89"/>
      <c r="KGW9" s="86"/>
      <c r="KGX9" s="88"/>
      <c r="KGY9" s="88"/>
      <c r="KGZ9" s="88"/>
      <c r="KHA9" s="88"/>
      <c r="KHB9" s="89"/>
      <c r="KHE9" s="86"/>
      <c r="KHF9" s="88"/>
      <c r="KHG9" s="88"/>
      <c r="KHH9" s="88"/>
      <c r="KHI9" s="88"/>
      <c r="KHJ9" s="89"/>
      <c r="KHM9" s="86"/>
      <c r="KHN9" s="88"/>
      <c r="KHO9" s="88"/>
      <c r="KHP9" s="88"/>
      <c r="KHQ9" s="88"/>
      <c r="KHR9" s="89"/>
      <c r="KHU9" s="86"/>
      <c r="KHV9" s="88"/>
      <c r="KHW9" s="88"/>
      <c r="KHX9" s="88"/>
      <c r="KHY9" s="88"/>
      <c r="KHZ9" s="89"/>
      <c r="KIC9" s="86"/>
      <c r="KID9" s="88"/>
      <c r="KIE9" s="88"/>
      <c r="KIF9" s="88"/>
      <c r="KIG9" s="88"/>
      <c r="KIH9" s="89"/>
      <c r="KIK9" s="86"/>
      <c r="KIL9" s="88"/>
      <c r="KIM9" s="88"/>
      <c r="KIN9" s="88"/>
      <c r="KIO9" s="88"/>
      <c r="KIP9" s="89"/>
      <c r="KIS9" s="86"/>
      <c r="KIT9" s="88"/>
      <c r="KIU9" s="88"/>
      <c r="KIV9" s="88"/>
      <c r="KIW9" s="88"/>
      <c r="KIX9" s="89"/>
      <c r="KJA9" s="86"/>
      <c r="KJB9" s="88"/>
      <c r="KJC9" s="88"/>
      <c r="KJD9" s="88"/>
      <c r="KJE9" s="88"/>
      <c r="KJF9" s="89"/>
      <c r="KJI9" s="86"/>
      <c r="KJJ9" s="88"/>
      <c r="KJK9" s="88"/>
      <c r="KJL9" s="88"/>
      <c r="KJM9" s="88"/>
      <c r="KJN9" s="89"/>
      <c r="KJQ9" s="86"/>
      <c r="KJR9" s="88"/>
      <c r="KJS9" s="88"/>
      <c r="KJT9" s="88"/>
      <c r="KJU9" s="88"/>
      <c r="KJV9" s="89"/>
      <c r="KJY9" s="86"/>
      <c r="KJZ9" s="88"/>
      <c r="KKA9" s="88"/>
      <c r="KKB9" s="88"/>
      <c r="KKC9" s="88"/>
      <c r="KKD9" s="89"/>
      <c r="KKG9" s="86"/>
      <c r="KKH9" s="88"/>
      <c r="KKI9" s="88"/>
      <c r="KKJ9" s="88"/>
      <c r="KKK9" s="88"/>
      <c r="KKL9" s="89"/>
      <c r="KKO9" s="86"/>
      <c r="KKP9" s="88"/>
      <c r="KKQ9" s="88"/>
      <c r="KKR9" s="88"/>
      <c r="KKS9" s="88"/>
      <c r="KKT9" s="89"/>
      <c r="KKW9" s="86"/>
      <c r="KKX9" s="88"/>
      <c r="KKY9" s="88"/>
      <c r="KKZ9" s="88"/>
      <c r="KLA9" s="88"/>
      <c r="KLB9" s="89"/>
      <c r="KLE9" s="86"/>
      <c r="KLF9" s="88"/>
      <c r="KLG9" s="88"/>
      <c r="KLH9" s="88"/>
      <c r="KLI9" s="88"/>
      <c r="KLJ9" s="89"/>
      <c r="KLM9" s="86"/>
      <c r="KLN9" s="88"/>
      <c r="KLO9" s="88"/>
      <c r="KLP9" s="88"/>
      <c r="KLQ9" s="88"/>
      <c r="KLR9" s="89"/>
      <c r="KLU9" s="86"/>
      <c r="KLV9" s="88"/>
      <c r="KLW9" s="88"/>
      <c r="KLX9" s="88"/>
      <c r="KLY9" s="88"/>
      <c r="KLZ9" s="89"/>
      <c r="KMC9" s="86"/>
      <c r="KMD9" s="88"/>
      <c r="KME9" s="88"/>
      <c r="KMF9" s="88"/>
      <c r="KMG9" s="88"/>
      <c r="KMH9" s="89"/>
      <c r="KMK9" s="86"/>
      <c r="KML9" s="88"/>
      <c r="KMM9" s="88"/>
      <c r="KMN9" s="88"/>
      <c r="KMO9" s="88"/>
      <c r="KMP9" s="89"/>
      <c r="KMS9" s="86"/>
      <c r="KMT9" s="88"/>
      <c r="KMU9" s="88"/>
      <c r="KMV9" s="88"/>
      <c r="KMW9" s="88"/>
      <c r="KMX9" s="89"/>
      <c r="KNA9" s="86"/>
      <c r="KNB9" s="88"/>
      <c r="KNC9" s="88"/>
      <c r="KND9" s="88"/>
      <c r="KNE9" s="88"/>
      <c r="KNF9" s="89"/>
      <c r="KNI9" s="86"/>
      <c r="KNJ9" s="88"/>
      <c r="KNK9" s="88"/>
      <c r="KNL9" s="88"/>
      <c r="KNM9" s="88"/>
      <c r="KNN9" s="89"/>
      <c r="KNQ9" s="86"/>
      <c r="KNR9" s="88"/>
      <c r="KNS9" s="88"/>
      <c r="KNT9" s="88"/>
      <c r="KNU9" s="88"/>
      <c r="KNV9" s="89"/>
      <c r="KNY9" s="86"/>
      <c r="KNZ9" s="88"/>
      <c r="KOA9" s="88"/>
      <c r="KOB9" s="88"/>
      <c r="KOC9" s="88"/>
      <c r="KOD9" s="89"/>
      <c r="KOG9" s="86"/>
      <c r="KOH9" s="88"/>
      <c r="KOI9" s="88"/>
      <c r="KOJ9" s="88"/>
      <c r="KOK9" s="88"/>
      <c r="KOL9" s="89"/>
      <c r="KOO9" s="86"/>
      <c r="KOP9" s="88"/>
      <c r="KOQ9" s="88"/>
      <c r="KOR9" s="88"/>
      <c r="KOS9" s="88"/>
      <c r="KOT9" s="89"/>
      <c r="KOW9" s="86"/>
      <c r="KOX9" s="88"/>
      <c r="KOY9" s="88"/>
      <c r="KOZ9" s="88"/>
      <c r="KPA9" s="88"/>
      <c r="KPB9" s="89"/>
      <c r="KPE9" s="86"/>
      <c r="KPF9" s="88"/>
      <c r="KPG9" s="88"/>
      <c r="KPH9" s="88"/>
      <c r="KPI9" s="88"/>
      <c r="KPJ9" s="89"/>
      <c r="KPM9" s="86"/>
      <c r="KPN9" s="88"/>
      <c r="KPO9" s="88"/>
      <c r="KPP9" s="88"/>
      <c r="KPQ9" s="88"/>
      <c r="KPR9" s="89"/>
      <c r="KPU9" s="86"/>
      <c r="KPV9" s="88"/>
      <c r="KPW9" s="88"/>
      <c r="KPX9" s="88"/>
      <c r="KPY9" s="88"/>
      <c r="KPZ9" s="89"/>
      <c r="KQC9" s="86"/>
      <c r="KQD9" s="88"/>
      <c r="KQE9" s="88"/>
      <c r="KQF9" s="88"/>
      <c r="KQG9" s="88"/>
      <c r="KQH9" s="89"/>
      <c r="KQK9" s="86"/>
      <c r="KQL9" s="88"/>
      <c r="KQM9" s="88"/>
      <c r="KQN9" s="88"/>
      <c r="KQO9" s="88"/>
      <c r="KQP9" s="89"/>
      <c r="KQS9" s="86"/>
      <c r="KQT9" s="88"/>
      <c r="KQU9" s="88"/>
      <c r="KQV9" s="88"/>
      <c r="KQW9" s="88"/>
      <c r="KQX9" s="89"/>
      <c r="KRA9" s="86"/>
      <c r="KRB9" s="88"/>
      <c r="KRC9" s="88"/>
      <c r="KRD9" s="88"/>
      <c r="KRE9" s="88"/>
      <c r="KRF9" s="89"/>
      <c r="KRI9" s="86"/>
      <c r="KRJ9" s="88"/>
      <c r="KRK9" s="88"/>
      <c r="KRL9" s="88"/>
      <c r="KRM9" s="88"/>
      <c r="KRN9" s="89"/>
      <c r="KRQ9" s="86"/>
      <c r="KRR9" s="88"/>
      <c r="KRS9" s="88"/>
      <c r="KRT9" s="88"/>
      <c r="KRU9" s="88"/>
      <c r="KRV9" s="89"/>
      <c r="KRY9" s="86"/>
      <c r="KRZ9" s="88"/>
      <c r="KSA9" s="88"/>
      <c r="KSB9" s="88"/>
      <c r="KSC9" s="88"/>
      <c r="KSD9" s="89"/>
      <c r="KSG9" s="86"/>
      <c r="KSH9" s="88"/>
      <c r="KSI9" s="88"/>
      <c r="KSJ9" s="88"/>
      <c r="KSK9" s="88"/>
      <c r="KSL9" s="89"/>
      <c r="KSO9" s="86"/>
      <c r="KSP9" s="88"/>
      <c r="KSQ9" s="88"/>
      <c r="KSR9" s="88"/>
      <c r="KSS9" s="88"/>
      <c r="KST9" s="89"/>
      <c r="KSW9" s="86"/>
      <c r="KSX9" s="88"/>
      <c r="KSY9" s="88"/>
      <c r="KSZ9" s="88"/>
      <c r="KTA9" s="88"/>
      <c r="KTB9" s="89"/>
      <c r="KTE9" s="86"/>
      <c r="KTF9" s="88"/>
      <c r="KTG9" s="88"/>
      <c r="KTH9" s="88"/>
      <c r="KTI9" s="88"/>
      <c r="KTJ9" s="89"/>
      <c r="KTM9" s="86"/>
      <c r="KTN9" s="88"/>
      <c r="KTO9" s="88"/>
      <c r="KTP9" s="88"/>
      <c r="KTQ9" s="88"/>
      <c r="KTR9" s="89"/>
      <c r="KTU9" s="86"/>
      <c r="KTV9" s="88"/>
      <c r="KTW9" s="88"/>
      <c r="KTX9" s="88"/>
      <c r="KTY9" s="88"/>
      <c r="KTZ9" s="89"/>
      <c r="KUC9" s="86"/>
      <c r="KUD9" s="88"/>
      <c r="KUE9" s="88"/>
      <c r="KUF9" s="88"/>
      <c r="KUG9" s="88"/>
      <c r="KUH9" s="89"/>
      <c r="KUK9" s="86"/>
      <c r="KUL9" s="88"/>
      <c r="KUM9" s="88"/>
      <c r="KUN9" s="88"/>
      <c r="KUO9" s="88"/>
      <c r="KUP9" s="89"/>
      <c r="KUS9" s="86"/>
      <c r="KUT9" s="88"/>
      <c r="KUU9" s="88"/>
      <c r="KUV9" s="88"/>
      <c r="KUW9" s="88"/>
      <c r="KUX9" s="89"/>
      <c r="KVA9" s="86"/>
      <c r="KVB9" s="88"/>
      <c r="KVC9" s="88"/>
      <c r="KVD9" s="88"/>
      <c r="KVE9" s="88"/>
      <c r="KVF9" s="89"/>
      <c r="KVI9" s="86"/>
      <c r="KVJ9" s="88"/>
      <c r="KVK9" s="88"/>
      <c r="KVL9" s="88"/>
      <c r="KVM9" s="88"/>
      <c r="KVN9" s="89"/>
      <c r="KVQ9" s="86"/>
      <c r="KVR9" s="88"/>
      <c r="KVS9" s="88"/>
      <c r="KVT9" s="88"/>
      <c r="KVU9" s="88"/>
      <c r="KVV9" s="89"/>
      <c r="KVY9" s="86"/>
      <c r="KVZ9" s="88"/>
      <c r="KWA9" s="88"/>
      <c r="KWB9" s="88"/>
      <c r="KWC9" s="88"/>
      <c r="KWD9" s="89"/>
      <c r="KWG9" s="86"/>
      <c r="KWH9" s="88"/>
      <c r="KWI9" s="88"/>
      <c r="KWJ9" s="88"/>
      <c r="KWK9" s="88"/>
      <c r="KWL9" s="89"/>
      <c r="KWO9" s="86"/>
      <c r="KWP9" s="88"/>
      <c r="KWQ9" s="88"/>
      <c r="KWR9" s="88"/>
      <c r="KWS9" s="88"/>
      <c r="KWT9" s="89"/>
      <c r="KWW9" s="86"/>
      <c r="KWX9" s="88"/>
      <c r="KWY9" s="88"/>
      <c r="KWZ9" s="88"/>
      <c r="KXA9" s="88"/>
      <c r="KXB9" s="89"/>
      <c r="KXE9" s="86"/>
      <c r="KXF9" s="88"/>
      <c r="KXG9" s="88"/>
      <c r="KXH9" s="88"/>
      <c r="KXI9" s="88"/>
      <c r="KXJ9" s="89"/>
      <c r="KXM9" s="86"/>
      <c r="KXN9" s="88"/>
      <c r="KXO9" s="88"/>
      <c r="KXP9" s="88"/>
      <c r="KXQ9" s="88"/>
      <c r="KXR9" s="89"/>
      <c r="KXU9" s="86"/>
      <c r="KXV9" s="88"/>
      <c r="KXW9" s="88"/>
      <c r="KXX9" s="88"/>
      <c r="KXY9" s="88"/>
      <c r="KXZ9" s="89"/>
      <c r="KYC9" s="86"/>
      <c r="KYD9" s="88"/>
      <c r="KYE9" s="88"/>
      <c r="KYF9" s="88"/>
      <c r="KYG9" s="88"/>
      <c r="KYH9" s="89"/>
      <c r="KYK9" s="86"/>
      <c r="KYL9" s="88"/>
      <c r="KYM9" s="88"/>
      <c r="KYN9" s="88"/>
      <c r="KYO9" s="88"/>
      <c r="KYP9" s="89"/>
      <c r="KYS9" s="86"/>
      <c r="KYT9" s="88"/>
      <c r="KYU9" s="88"/>
      <c r="KYV9" s="88"/>
      <c r="KYW9" s="88"/>
      <c r="KYX9" s="89"/>
      <c r="KZA9" s="86"/>
      <c r="KZB9" s="88"/>
      <c r="KZC9" s="88"/>
      <c r="KZD9" s="88"/>
      <c r="KZE9" s="88"/>
      <c r="KZF9" s="89"/>
      <c r="KZI9" s="86"/>
      <c r="KZJ9" s="88"/>
      <c r="KZK9" s="88"/>
      <c r="KZL9" s="88"/>
      <c r="KZM9" s="88"/>
      <c r="KZN9" s="89"/>
      <c r="KZQ9" s="86"/>
      <c r="KZR9" s="88"/>
      <c r="KZS9" s="88"/>
      <c r="KZT9" s="88"/>
      <c r="KZU9" s="88"/>
      <c r="KZV9" s="89"/>
      <c r="KZY9" s="86"/>
      <c r="KZZ9" s="88"/>
      <c r="LAA9" s="88"/>
      <c r="LAB9" s="88"/>
      <c r="LAC9" s="88"/>
      <c r="LAD9" s="89"/>
      <c r="LAG9" s="86"/>
      <c r="LAH9" s="88"/>
      <c r="LAI9" s="88"/>
      <c r="LAJ9" s="88"/>
      <c r="LAK9" s="88"/>
      <c r="LAL9" s="89"/>
      <c r="LAO9" s="86"/>
      <c r="LAP9" s="88"/>
      <c r="LAQ9" s="88"/>
      <c r="LAR9" s="88"/>
      <c r="LAS9" s="88"/>
      <c r="LAT9" s="89"/>
      <c r="LAW9" s="86"/>
      <c r="LAX9" s="88"/>
      <c r="LAY9" s="88"/>
      <c r="LAZ9" s="88"/>
      <c r="LBA9" s="88"/>
      <c r="LBB9" s="89"/>
      <c r="LBE9" s="86"/>
      <c r="LBF9" s="88"/>
      <c r="LBG9" s="88"/>
      <c r="LBH9" s="88"/>
      <c r="LBI9" s="88"/>
      <c r="LBJ9" s="89"/>
      <c r="LBM9" s="86"/>
      <c r="LBN9" s="88"/>
      <c r="LBO9" s="88"/>
      <c r="LBP9" s="88"/>
      <c r="LBQ9" s="88"/>
      <c r="LBR9" s="89"/>
      <c r="LBU9" s="86"/>
      <c r="LBV9" s="88"/>
      <c r="LBW9" s="88"/>
      <c r="LBX9" s="88"/>
      <c r="LBY9" s="88"/>
      <c r="LBZ9" s="89"/>
      <c r="LCC9" s="86"/>
      <c r="LCD9" s="88"/>
      <c r="LCE9" s="88"/>
      <c r="LCF9" s="88"/>
      <c r="LCG9" s="88"/>
      <c r="LCH9" s="89"/>
      <c r="LCK9" s="86"/>
      <c r="LCL9" s="88"/>
      <c r="LCM9" s="88"/>
      <c r="LCN9" s="88"/>
      <c r="LCO9" s="88"/>
      <c r="LCP9" s="89"/>
      <c r="LCS9" s="86"/>
      <c r="LCT9" s="88"/>
      <c r="LCU9" s="88"/>
      <c r="LCV9" s="88"/>
      <c r="LCW9" s="88"/>
      <c r="LCX9" s="89"/>
      <c r="LDA9" s="86"/>
      <c r="LDB9" s="88"/>
      <c r="LDC9" s="88"/>
      <c r="LDD9" s="88"/>
      <c r="LDE9" s="88"/>
      <c r="LDF9" s="89"/>
      <c r="LDI9" s="86"/>
      <c r="LDJ9" s="88"/>
      <c r="LDK9" s="88"/>
      <c r="LDL9" s="88"/>
      <c r="LDM9" s="88"/>
      <c r="LDN9" s="89"/>
      <c r="LDQ9" s="86"/>
      <c r="LDR9" s="88"/>
      <c r="LDS9" s="88"/>
      <c r="LDT9" s="88"/>
      <c r="LDU9" s="88"/>
      <c r="LDV9" s="89"/>
      <c r="LDY9" s="86"/>
      <c r="LDZ9" s="88"/>
      <c r="LEA9" s="88"/>
      <c r="LEB9" s="88"/>
      <c r="LEC9" s="88"/>
      <c r="LED9" s="89"/>
      <c r="LEG9" s="86"/>
      <c r="LEH9" s="88"/>
      <c r="LEI9" s="88"/>
      <c r="LEJ9" s="88"/>
      <c r="LEK9" s="88"/>
      <c r="LEL9" s="89"/>
      <c r="LEO9" s="86"/>
      <c r="LEP9" s="88"/>
      <c r="LEQ9" s="88"/>
      <c r="LER9" s="88"/>
      <c r="LES9" s="88"/>
      <c r="LET9" s="89"/>
      <c r="LEW9" s="86"/>
      <c r="LEX9" s="88"/>
      <c r="LEY9" s="88"/>
      <c r="LEZ9" s="88"/>
      <c r="LFA9" s="88"/>
      <c r="LFB9" s="89"/>
      <c r="LFE9" s="86"/>
      <c r="LFF9" s="88"/>
      <c r="LFG9" s="88"/>
      <c r="LFH9" s="88"/>
      <c r="LFI9" s="88"/>
      <c r="LFJ9" s="89"/>
      <c r="LFM9" s="86"/>
      <c r="LFN9" s="88"/>
      <c r="LFO9" s="88"/>
      <c r="LFP9" s="88"/>
      <c r="LFQ9" s="88"/>
      <c r="LFR9" s="89"/>
      <c r="LFU9" s="86"/>
      <c r="LFV9" s="88"/>
      <c r="LFW9" s="88"/>
      <c r="LFX9" s="88"/>
      <c r="LFY9" s="88"/>
      <c r="LFZ9" s="89"/>
      <c r="LGC9" s="86"/>
      <c r="LGD9" s="88"/>
      <c r="LGE9" s="88"/>
      <c r="LGF9" s="88"/>
      <c r="LGG9" s="88"/>
      <c r="LGH9" s="89"/>
      <c r="LGK9" s="86"/>
      <c r="LGL9" s="88"/>
      <c r="LGM9" s="88"/>
      <c r="LGN9" s="88"/>
      <c r="LGO9" s="88"/>
      <c r="LGP9" s="89"/>
      <c r="LGS9" s="86"/>
      <c r="LGT9" s="88"/>
      <c r="LGU9" s="88"/>
      <c r="LGV9" s="88"/>
      <c r="LGW9" s="88"/>
      <c r="LGX9" s="89"/>
      <c r="LHA9" s="86"/>
      <c r="LHB9" s="88"/>
      <c r="LHC9" s="88"/>
      <c r="LHD9" s="88"/>
      <c r="LHE9" s="88"/>
      <c r="LHF9" s="89"/>
      <c r="LHI9" s="86"/>
      <c r="LHJ9" s="88"/>
      <c r="LHK9" s="88"/>
      <c r="LHL9" s="88"/>
      <c r="LHM9" s="88"/>
      <c r="LHN9" s="89"/>
      <c r="LHQ9" s="86"/>
      <c r="LHR9" s="88"/>
      <c r="LHS9" s="88"/>
      <c r="LHT9" s="88"/>
      <c r="LHU9" s="88"/>
      <c r="LHV9" s="89"/>
      <c r="LHY9" s="86"/>
      <c r="LHZ9" s="88"/>
      <c r="LIA9" s="88"/>
      <c r="LIB9" s="88"/>
      <c r="LIC9" s="88"/>
      <c r="LID9" s="89"/>
      <c r="LIG9" s="86"/>
      <c r="LIH9" s="88"/>
      <c r="LII9" s="88"/>
      <c r="LIJ9" s="88"/>
      <c r="LIK9" s="88"/>
      <c r="LIL9" s="89"/>
      <c r="LIO9" s="86"/>
      <c r="LIP9" s="88"/>
      <c r="LIQ9" s="88"/>
      <c r="LIR9" s="88"/>
      <c r="LIS9" s="88"/>
      <c r="LIT9" s="89"/>
      <c r="LIW9" s="86"/>
      <c r="LIX9" s="88"/>
      <c r="LIY9" s="88"/>
      <c r="LIZ9" s="88"/>
      <c r="LJA9" s="88"/>
      <c r="LJB9" s="89"/>
      <c r="LJE9" s="86"/>
      <c r="LJF9" s="88"/>
      <c r="LJG9" s="88"/>
      <c r="LJH9" s="88"/>
      <c r="LJI9" s="88"/>
      <c r="LJJ9" s="89"/>
      <c r="LJM9" s="86"/>
      <c r="LJN9" s="88"/>
      <c r="LJO9" s="88"/>
      <c r="LJP9" s="88"/>
      <c r="LJQ9" s="88"/>
      <c r="LJR9" s="89"/>
      <c r="LJU9" s="86"/>
      <c r="LJV9" s="88"/>
      <c r="LJW9" s="88"/>
      <c r="LJX9" s="88"/>
      <c r="LJY9" s="88"/>
      <c r="LJZ9" s="89"/>
      <c r="LKC9" s="86"/>
      <c r="LKD9" s="88"/>
      <c r="LKE9" s="88"/>
      <c r="LKF9" s="88"/>
      <c r="LKG9" s="88"/>
      <c r="LKH9" s="89"/>
      <c r="LKK9" s="86"/>
      <c r="LKL9" s="88"/>
      <c r="LKM9" s="88"/>
      <c r="LKN9" s="88"/>
      <c r="LKO9" s="88"/>
      <c r="LKP9" s="89"/>
      <c r="LKS9" s="86"/>
      <c r="LKT9" s="88"/>
      <c r="LKU9" s="88"/>
      <c r="LKV9" s="88"/>
      <c r="LKW9" s="88"/>
      <c r="LKX9" s="89"/>
      <c r="LLA9" s="86"/>
      <c r="LLB9" s="88"/>
      <c r="LLC9" s="88"/>
      <c r="LLD9" s="88"/>
      <c r="LLE9" s="88"/>
      <c r="LLF9" s="89"/>
      <c r="LLI9" s="86"/>
      <c r="LLJ9" s="88"/>
      <c r="LLK9" s="88"/>
      <c r="LLL9" s="88"/>
      <c r="LLM9" s="88"/>
      <c r="LLN9" s="89"/>
      <c r="LLQ9" s="86"/>
      <c r="LLR9" s="88"/>
      <c r="LLS9" s="88"/>
      <c r="LLT9" s="88"/>
      <c r="LLU9" s="88"/>
      <c r="LLV9" s="89"/>
      <c r="LLY9" s="86"/>
      <c r="LLZ9" s="88"/>
      <c r="LMA9" s="88"/>
      <c r="LMB9" s="88"/>
      <c r="LMC9" s="88"/>
      <c r="LMD9" s="89"/>
      <c r="LMG9" s="86"/>
      <c r="LMH9" s="88"/>
      <c r="LMI9" s="88"/>
      <c r="LMJ9" s="88"/>
      <c r="LMK9" s="88"/>
      <c r="LML9" s="89"/>
      <c r="LMO9" s="86"/>
      <c r="LMP9" s="88"/>
      <c r="LMQ9" s="88"/>
      <c r="LMR9" s="88"/>
      <c r="LMS9" s="88"/>
      <c r="LMT9" s="89"/>
      <c r="LMW9" s="86"/>
      <c r="LMX9" s="88"/>
      <c r="LMY9" s="88"/>
      <c r="LMZ9" s="88"/>
      <c r="LNA9" s="88"/>
      <c r="LNB9" s="89"/>
      <c r="LNE9" s="86"/>
      <c r="LNF9" s="88"/>
      <c r="LNG9" s="88"/>
      <c r="LNH9" s="88"/>
      <c r="LNI9" s="88"/>
      <c r="LNJ9" s="89"/>
      <c r="LNM9" s="86"/>
      <c r="LNN9" s="88"/>
      <c r="LNO9" s="88"/>
      <c r="LNP9" s="88"/>
      <c r="LNQ9" s="88"/>
      <c r="LNR9" s="89"/>
      <c r="LNU9" s="86"/>
      <c r="LNV9" s="88"/>
      <c r="LNW9" s="88"/>
      <c r="LNX9" s="88"/>
      <c r="LNY9" s="88"/>
      <c r="LNZ9" s="89"/>
      <c r="LOC9" s="86"/>
      <c r="LOD9" s="88"/>
      <c r="LOE9" s="88"/>
      <c r="LOF9" s="88"/>
      <c r="LOG9" s="88"/>
      <c r="LOH9" s="89"/>
      <c r="LOK9" s="86"/>
      <c r="LOL9" s="88"/>
      <c r="LOM9" s="88"/>
      <c r="LON9" s="88"/>
      <c r="LOO9" s="88"/>
      <c r="LOP9" s="89"/>
      <c r="LOS9" s="86"/>
      <c r="LOT9" s="88"/>
      <c r="LOU9" s="88"/>
      <c r="LOV9" s="88"/>
      <c r="LOW9" s="88"/>
      <c r="LOX9" s="89"/>
      <c r="LPA9" s="86"/>
      <c r="LPB9" s="88"/>
      <c r="LPC9" s="88"/>
      <c r="LPD9" s="88"/>
      <c r="LPE9" s="88"/>
      <c r="LPF9" s="89"/>
      <c r="LPI9" s="86"/>
      <c r="LPJ9" s="88"/>
      <c r="LPK9" s="88"/>
      <c r="LPL9" s="88"/>
      <c r="LPM9" s="88"/>
      <c r="LPN9" s="89"/>
      <c r="LPQ9" s="86"/>
      <c r="LPR9" s="88"/>
      <c r="LPS9" s="88"/>
      <c r="LPT9" s="88"/>
      <c r="LPU9" s="88"/>
      <c r="LPV9" s="89"/>
      <c r="LPY9" s="86"/>
      <c r="LPZ9" s="88"/>
      <c r="LQA9" s="88"/>
      <c r="LQB9" s="88"/>
      <c r="LQC9" s="88"/>
      <c r="LQD9" s="89"/>
      <c r="LQG9" s="86"/>
      <c r="LQH9" s="88"/>
      <c r="LQI9" s="88"/>
      <c r="LQJ9" s="88"/>
      <c r="LQK9" s="88"/>
      <c r="LQL9" s="89"/>
      <c r="LQO9" s="86"/>
      <c r="LQP9" s="88"/>
      <c r="LQQ9" s="88"/>
      <c r="LQR9" s="88"/>
      <c r="LQS9" s="88"/>
      <c r="LQT9" s="89"/>
      <c r="LQW9" s="86"/>
      <c r="LQX9" s="88"/>
      <c r="LQY9" s="88"/>
      <c r="LQZ9" s="88"/>
      <c r="LRA9" s="88"/>
      <c r="LRB9" s="89"/>
      <c r="LRE9" s="86"/>
      <c r="LRF9" s="88"/>
      <c r="LRG9" s="88"/>
      <c r="LRH9" s="88"/>
      <c r="LRI9" s="88"/>
      <c r="LRJ9" s="89"/>
      <c r="LRM9" s="86"/>
      <c r="LRN9" s="88"/>
      <c r="LRO9" s="88"/>
      <c r="LRP9" s="88"/>
      <c r="LRQ9" s="88"/>
      <c r="LRR9" s="89"/>
      <c r="LRU9" s="86"/>
      <c r="LRV9" s="88"/>
      <c r="LRW9" s="88"/>
      <c r="LRX9" s="88"/>
      <c r="LRY9" s="88"/>
      <c r="LRZ9" s="89"/>
      <c r="LSC9" s="86"/>
      <c r="LSD9" s="88"/>
      <c r="LSE9" s="88"/>
      <c r="LSF9" s="88"/>
      <c r="LSG9" s="88"/>
      <c r="LSH9" s="89"/>
      <c r="LSK9" s="86"/>
      <c r="LSL9" s="88"/>
      <c r="LSM9" s="88"/>
      <c r="LSN9" s="88"/>
      <c r="LSO9" s="88"/>
      <c r="LSP9" s="89"/>
      <c r="LSS9" s="86"/>
      <c r="LST9" s="88"/>
      <c r="LSU9" s="88"/>
      <c r="LSV9" s="88"/>
      <c r="LSW9" s="88"/>
      <c r="LSX9" s="89"/>
      <c r="LTA9" s="86"/>
      <c r="LTB9" s="88"/>
      <c r="LTC9" s="88"/>
      <c r="LTD9" s="88"/>
      <c r="LTE9" s="88"/>
      <c r="LTF9" s="89"/>
      <c r="LTI9" s="86"/>
      <c r="LTJ9" s="88"/>
      <c r="LTK9" s="88"/>
      <c r="LTL9" s="88"/>
      <c r="LTM9" s="88"/>
      <c r="LTN9" s="89"/>
      <c r="LTQ9" s="86"/>
      <c r="LTR9" s="88"/>
      <c r="LTS9" s="88"/>
      <c r="LTT9" s="88"/>
      <c r="LTU9" s="88"/>
      <c r="LTV9" s="89"/>
      <c r="LTY9" s="86"/>
      <c r="LTZ9" s="88"/>
      <c r="LUA9" s="88"/>
      <c r="LUB9" s="88"/>
      <c r="LUC9" s="88"/>
      <c r="LUD9" s="89"/>
      <c r="LUG9" s="86"/>
      <c r="LUH9" s="88"/>
      <c r="LUI9" s="88"/>
      <c r="LUJ9" s="88"/>
      <c r="LUK9" s="88"/>
      <c r="LUL9" s="89"/>
      <c r="LUO9" s="86"/>
      <c r="LUP9" s="88"/>
      <c r="LUQ9" s="88"/>
      <c r="LUR9" s="88"/>
      <c r="LUS9" s="88"/>
      <c r="LUT9" s="89"/>
      <c r="LUW9" s="86"/>
      <c r="LUX9" s="88"/>
      <c r="LUY9" s="88"/>
      <c r="LUZ9" s="88"/>
      <c r="LVA9" s="88"/>
      <c r="LVB9" s="89"/>
      <c r="LVE9" s="86"/>
      <c r="LVF9" s="88"/>
      <c r="LVG9" s="88"/>
      <c r="LVH9" s="88"/>
      <c r="LVI9" s="88"/>
      <c r="LVJ9" s="89"/>
      <c r="LVM9" s="86"/>
      <c r="LVN9" s="88"/>
      <c r="LVO9" s="88"/>
      <c r="LVP9" s="88"/>
      <c r="LVQ9" s="88"/>
      <c r="LVR9" s="89"/>
      <c r="LVU9" s="86"/>
      <c r="LVV9" s="88"/>
      <c r="LVW9" s="88"/>
      <c r="LVX9" s="88"/>
      <c r="LVY9" s="88"/>
      <c r="LVZ9" s="89"/>
      <c r="LWC9" s="86"/>
      <c r="LWD9" s="88"/>
      <c r="LWE9" s="88"/>
      <c r="LWF9" s="88"/>
      <c r="LWG9" s="88"/>
      <c r="LWH9" s="89"/>
      <c r="LWK9" s="86"/>
      <c r="LWL9" s="88"/>
      <c r="LWM9" s="88"/>
      <c r="LWN9" s="88"/>
      <c r="LWO9" s="88"/>
      <c r="LWP9" s="89"/>
      <c r="LWS9" s="86"/>
      <c r="LWT9" s="88"/>
      <c r="LWU9" s="88"/>
      <c r="LWV9" s="88"/>
      <c r="LWW9" s="88"/>
      <c r="LWX9" s="89"/>
      <c r="LXA9" s="86"/>
      <c r="LXB9" s="88"/>
      <c r="LXC9" s="88"/>
      <c r="LXD9" s="88"/>
      <c r="LXE9" s="88"/>
      <c r="LXF9" s="89"/>
      <c r="LXI9" s="86"/>
      <c r="LXJ9" s="88"/>
      <c r="LXK9" s="88"/>
      <c r="LXL9" s="88"/>
      <c r="LXM9" s="88"/>
      <c r="LXN9" s="89"/>
      <c r="LXQ9" s="86"/>
      <c r="LXR9" s="88"/>
      <c r="LXS9" s="88"/>
      <c r="LXT9" s="88"/>
      <c r="LXU9" s="88"/>
      <c r="LXV9" s="89"/>
      <c r="LXY9" s="86"/>
      <c r="LXZ9" s="88"/>
      <c r="LYA9" s="88"/>
      <c r="LYB9" s="88"/>
      <c r="LYC9" s="88"/>
      <c r="LYD9" s="89"/>
      <c r="LYG9" s="86"/>
      <c r="LYH9" s="88"/>
      <c r="LYI9" s="88"/>
      <c r="LYJ9" s="88"/>
      <c r="LYK9" s="88"/>
      <c r="LYL9" s="89"/>
      <c r="LYO9" s="86"/>
      <c r="LYP9" s="88"/>
      <c r="LYQ9" s="88"/>
      <c r="LYR9" s="88"/>
      <c r="LYS9" s="88"/>
      <c r="LYT9" s="89"/>
      <c r="LYW9" s="86"/>
      <c r="LYX9" s="88"/>
      <c r="LYY9" s="88"/>
      <c r="LYZ9" s="88"/>
      <c r="LZA9" s="88"/>
      <c r="LZB9" s="89"/>
      <c r="LZE9" s="86"/>
      <c r="LZF9" s="88"/>
      <c r="LZG9" s="88"/>
      <c r="LZH9" s="88"/>
      <c r="LZI9" s="88"/>
      <c r="LZJ9" s="89"/>
      <c r="LZM9" s="86"/>
      <c r="LZN9" s="88"/>
      <c r="LZO9" s="88"/>
      <c r="LZP9" s="88"/>
      <c r="LZQ9" s="88"/>
      <c r="LZR9" s="89"/>
      <c r="LZU9" s="86"/>
      <c r="LZV9" s="88"/>
      <c r="LZW9" s="88"/>
      <c r="LZX9" s="88"/>
      <c r="LZY9" s="88"/>
      <c r="LZZ9" s="89"/>
      <c r="MAC9" s="86"/>
      <c r="MAD9" s="88"/>
      <c r="MAE9" s="88"/>
      <c r="MAF9" s="88"/>
      <c r="MAG9" s="88"/>
      <c r="MAH9" s="89"/>
      <c r="MAK9" s="86"/>
      <c r="MAL9" s="88"/>
      <c r="MAM9" s="88"/>
      <c r="MAN9" s="88"/>
      <c r="MAO9" s="88"/>
      <c r="MAP9" s="89"/>
      <c r="MAS9" s="86"/>
      <c r="MAT9" s="88"/>
      <c r="MAU9" s="88"/>
      <c r="MAV9" s="88"/>
      <c r="MAW9" s="88"/>
      <c r="MAX9" s="89"/>
      <c r="MBA9" s="86"/>
      <c r="MBB9" s="88"/>
      <c r="MBC9" s="88"/>
      <c r="MBD9" s="88"/>
      <c r="MBE9" s="88"/>
      <c r="MBF9" s="89"/>
      <c r="MBI9" s="86"/>
      <c r="MBJ9" s="88"/>
      <c r="MBK9" s="88"/>
      <c r="MBL9" s="88"/>
      <c r="MBM9" s="88"/>
      <c r="MBN9" s="89"/>
      <c r="MBQ9" s="86"/>
      <c r="MBR9" s="88"/>
      <c r="MBS9" s="88"/>
      <c r="MBT9" s="88"/>
      <c r="MBU9" s="88"/>
      <c r="MBV9" s="89"/>
      <c r="MBY9" s="86"/>
      <c r="MBZ9" s="88"/>
      <c r="MCA9" s="88"/>
      <c r="MCB9" s="88"/>
      <c r="MCC9" s="88"/>
      <c r="MCD9" s="89"/>
      <c r="MCG9" s="86"/>
      <c r="MCH9" s="88"/>
      <c r="MCI9" s="88"/>
      <c r="MCJ9" s="88"/>
      <c r="MCK9" s="88"/>
      <c r="MCL9" s="89"/>
      <c r="MCO9" s="86"/>
      <c r="MCP9" s="88"/>
      <c r="MCQ9" s="88"/>
      <c r="MCR9" s="88"/>
      <c r="MCS9" s="88"/>
      <c r="MCT9" s="89"/>
      <c r="MCW9" s="86"/>
      <c r="MCX9" s="88"/>
      <c r="MCY9" s="88"/>
      <c r="MCZ9" s="88"/>
      <c r="MDA9" s="88"/>
      <c r="MDB9" s="89"/>
      <c r="MDE9" s="86"/>
      <c r="MDF9" s="88"/>
      <c r="MDG9" s="88"/>
      <c r="MDH9" s="88"/>
      <c r="MDI9" s="88"/>
      <c r="MDJ9" s="89"/>
      <c r="MDM9" s="86"/>
      <c r="MDN9" s="88"/>
      <c r="MDO9" s="88"/>
      <c r="MDP9" s="88"/>
      <c r="MDQ9" s="88"/>
      <c r="MDR9" s="89"/>
      <c r="MDU9" s="86"/>
      <c r="MDV9" s="88"/>
      <c r="MDW9" s="88"/>
      <c r="MDX9" s="88"/>
      <c r="MDY9" s="88"/>
      <c r="MDZ9" s="89"/>
      <c r="MEC9" s="86"/>
      <c r="MED9" s="88"/>
      <c r="MEE9" s="88"/>
      <c r="MEF9" s="88"/>
      <c r="MEG9" s="88"/>
      <c r="MEH9" s="89"/>
      <c r="MEK9" s="86"/>
      <c r="MEL9" s="88"/>
      <c r="MEM9" s="88"/>
      <c r="MEN9" s="88"/>
      <c r="MEO9" s="88"/>
      <c r="MEP9" s="89"/>
      <c r="MES9" s="86"/>
      <c r="MET9" s="88"/>
      <c r="MEU9" s="88"/>
      <c r="MEV9" s="88"/>
      <c r="MEW9" s="88"/>
      <c r="MEX9" s="89"/>
      <c r="MFA9" s="86"/>
      <c r="MFB9" s="88"/>
      <c r="MFC9" s="88"/>
      <c r="MFD9" s="88"/>
      <c r="MFE9" s="88"/>
      <c r="MFF9" s="89"/>
      <c r="MFI9" s="86"/>
      <c r="MFJ9" s="88"/>
      <c r="MFK9" s="88"/>
      <c r="MFL9" s="88"/>
      <c r="MFM9" s="88"/>
      <c r="MFN9" s="89"/>
      <c r="MFQ9" s="86"/>
      <c r="MFR9" s="88"/>
      <c r="MFS9" s="88"/>
      <c r="MFT9" s="88"/>
      <c r="MFU9" s="88"/>
      <c r="MFV9" s="89"/>
      <c r="MFY9" s="86"/>
      <c r="MFZ9" s="88"/>
      <c r="MGA9" s="88"/>
      <c r="MGB9" s="88"/>
      <c r="MGC9" s="88"/>
      <c r="MGD9" s="89"/>
      <c r="MGG9" s="86"/>
      <c r="MGH9" s="88"/>
      <c r="MGI9" s="88"/>
      <c r="MGJ9" s="88"/>
      <c r="MGK9" s="88"/>
      <c r="MGL9" s="89"/>
      <c r="MGO9" s="86"/>
      <c r="MGP9" s="88"/>
      <c r="MGQ9" s="88"/>
      <c r="MGR9" s="88"/>
      <c r="MGS9" s="88"/>
      <c r="MGT9" s="89"/>
      <c r="MGW9" s="86"/>
      <c r="MGX9" s="88"/>
      <c r="MGY9" s="88"/>
      <c r="MGZ9" s="88"/>
      <c r="MHA9" s="88"/>
      <c r="MHB9" s="89"/>
      <c r="MHE9" s="86"/>
      <c r="MHF9" s="88"/>
      <c r="MHG9" s="88"/>
      <c r="MHH9" s="88"/>
      <c r="MHI9" s="88"/>
      <c r="MHJ9" s="89"/>
      <c r="MHM9" s="86"/>
      <c r="MHN9" s="88"/>
      <c r="MHO9" s="88"/>
      <c r="MHP9" s="88"/>
      <c r="MHQ9" s="88"/>
      <c r="MHR9" s="89"/>
      <c r="MHU9" s="86"/>
      <c r="MHV9" s="88"/>
      <c r="MHW9" s="88"/>
      <c r="MHX9" s="88"/>
      <c r="MHY9" s="88"/>
      <c r="MHZ9" s="89"/>
      <c r="MIC9" s="86"/>
      <c r="MID9" s="88"/>
      <c r="MIE9" s="88"/>
      <c r="MIF9" s="88"/>
      <c r="MIG9" s="88"/>
      <c r="MIH9" s="89"/>
      <c r="MIK9" s="86"/>
      <c r="MIL9" s="88"/>
      <c r="MIM9" s="88"/>
      <c r="MIN9" s="88"/>
      <c r="MIO9" s="88"/>
      <c r="MIP9" s="89"/>
      <c r="MIS9" s="86"/>
      <c r="MIT9" s="88"/>
      <c r="MIU9" s="88"/>
      <c r="MIV9" s="88"/>
      <c r="MIW9" s="88"/>
      <c r="MIX9" s="89"/>
      <c r="MJA9" s="86"/>
      <c r="MJB9" s="88"/>
      <c r="MJC9" s="88"/>
      <c r="MJD9" s="88"/>
      <c r="MJE9" s="88"/>
      <c r="MJF9" s="89"/>
      <c r="MJI9" s="86"/>
      <c r="MJJ9" s="88"/>
      <c r="MJK9" s="88"/>
      <c r="MJL9" s="88"/>
      <c r="MJM9" s="88"/>
      <c r="MJN9" s="89"/>
      <c r="MJQ9" s="86"/>
      <c r="MJR9" s="88"/>
      <c r="MJS9" s="88"/>
      <c r="MJT9" s="88"/>
      <c r="MJU9" s="88"/>
      <c r="MJV9" s="89"/>
      <c r="MJY9" s="86"/>
      <c r="MJZ9" s="88"/>
      <c r="MKA9" s="88"/>
      <c r="MKB9" s="88"/>
      <c r="MKC9" s="88"/>
      <c r="MKD9" s="89"/>
      <c r="MKG9" s="86"/>
      <c r="MKH9" s="88"/>
      <c r="MKI9" s="88"/>
      <c r="MKJ9" s="88"/>
      <c r="MKK9" s="88"/>
      <c r="MKL9" s="89"/>
      <c r="MKO9" s="86"/>
      <c r="MKP9" s="88"/>
      <c r="MKQ9" s="88"/>
      <c r="MKR9" s="88"/>
      <c r="MKS9" s="88"/>
      <c r="MKT9" s="89"/>
      <c r="MKW9" s="86"/>
      <c r="MKX9" s="88"/>
      <c r="MKY9" s="88"/>
      <c r="MKZ9" s="88"/>
      <c r="MLA9" s="88"/>
      <c r="MLB9" s="89"/>
      <c r="MLE9" s="86"/>
      <c r="MLF9" s="88"/>
      <c r="MLG9" s="88"/>
      <c r="MLH9" s="88"/>
      <c r="MLI9" s="88"/>
      <c r="MLJ9" s="89"/>
      <c r="MLM9" s="86"/>
      <c r="MLN9" s="88"/>
      <c r="MLO9" s="88"/>
      <c r="MLP9" s="88"/>
      <c r="MLQ9" s="88"/>
      <c r="MLR9" s="89"/>
      <c r="MLU9" s="86"/>
      <c r="MLV9" s="88"/>
      <c r="MLW9" s="88"/>
      <c r="MLX9" s="88"/>
      <c r="MLY9" s="88"/>
      <c r="MLZ9" s="89"/>
      <c r="MMC9" s="86"/>
      <c r="MMD9" s="88"/>
      <c r="MME9" s="88"/>
      <c r="MMF9" s="88"/>
      <c r="MMG9" s="88"/>
      <c r="MMH9" s="89"/>
      <c r="MMK9" s="86"/>
      <c r="MML9" s="88"/>
      <c r="MMM9" s="88"/>
      <c r="MMN9" s="88"/>
      <c r="MMO9" s="88"/>
      <c r="MMP9" s="89"/>
      <c r="MMS9" s="86"/>
      <c r="MMT9" s="88"/>
      <c r="MMU9" s="88"/>
      <c r="MMV9" s="88"/>
      <c r="MMW9" s="88"/>
      <c r="MMX9" s="89"/>
      <c r="MNA9" s="86"/>
      <c r="MNB9" s="88"/>
      <c r="MNC9" s="88"/>
      <c r="MND9" s="88"/>
      <c r="MNE9" s="88"/>
      <c r="MNF9" s="89"/>
      <c r="MNI9" s="86"/>
      <c r="MNJ9" s="88"/>
      <c r="MNK9" s="88"/>
      <c r="MNL9" s="88"/>
      <c r="MNM9" s="88"/>
      <c r="MNN9" s="89"/>
      <c r="MNQ9" s="86"/>
      <c r="MNR9" s="88"/>
      <c r="MNS9" s="88"/>
      <c r="MNT9" s="88"/>
      <c r="MNU9" s="88"/>
      <c r="MNV9" s="89"/>
      <c r="MNY9" s="86"/>
      <c r="MNZ9" s="88"/>
      <c r="MOA9" s="88"/>
      <c r="MOB9" s="88"/>
      <c r="MOC9" s="88"/>
      <c r="MOD9" s="89"/>
      <c r="MOG9" s="86"/>
      <c r="MOH9" s="88"/>
      <c r="MOI9" s="88"/>
      <c r="MOJ9" s="88"/>
      <c r="MOK9" s="88"/>
      <c r="MOL9" s="89"/>
      <c r="MOO9" s="86"/>
      <c r="MOP9" s="88"/>
      <c r="MOQ9" s="88"/>
      <c r="MOR9" s="88"/>
      <c r="MOS9" s="88"/>
      <c r="MOT9" s="89"/>
      <c r="MOW9" s="86"/>
      <c r="MOX9" s="88"/>
      <c r="MOY9" s="88"/>
      <c r="MOZ9" s="88"/>
      <c r="MPA9" s="88"/>
      <c r="MPB9" s="89"/>
      <c r="MPE9" s="86"/>
      <c r="MPF9" s="88"/>
      <c r="MPG9" s="88"/>
      <c r="MPH9" s="88"/>
      <c r="MPI9" s="88"/>
      <c r="MPJ9" s="89"/>
      <c r="MPM9" s="86"/>
      <c r="MPN9" s="88"/>
      <c r="MPO9" s="88"/>
      <c r="MPP9" s="88"/>
      <c r="MPQ9" s="88"/>
      <c r="MPR9" s="89"/>
      <c r="MPU9" s="86"/>
      <c r="MPV9" s="88"/>
      <c r="MPW9" s="88"/>
      <c r="MPX9" s="88"/>
      <c r="MPY9" s="88"/>
      <c r="MPZ9" s="89"/>
      <c r="MQC9" s="86"/>
      <c r="MQD9" s="88"/>
      <c r="MQE9" s="88"/>
      <c r="MQF9" s="88"/>
      <c r="MQG9" s="88"/>
      <c r="MQH9" s="89"/>
      <c r="MQK9" s="86"/>
      <c r="MQL9" s="88"/>
      <c r="MQM9" s="88"/>
      <c r="MQN9" s="88"/>
      <c r="MQO9" s="88"/>
      <c r="MQP9" s="89"/>
      <c r="MQS9" s="86"/>
      <c r="MQT9" s="88"/>
      <c r="MQU9" s="88"/>
      <c r="MQV9" s="88"/>
      <c r="MQW9" s="88"/>
      <c r="MQX9" s="89"/>
      <c r="MRA9" s="86"/>
      <c r="MRB9" s="88"/>
      <c r="MRC9" s="88"/>
      <c r="MRD9" s="88"/>
      <c r="MRE9" s="88"/>
      <c r="MRF9" s="89"/>
      <c r="MRI9" s="86"/>
      <c r="MRJ9" s="88"/>
      <c r="MRK9" s="88"/>
      <c r="MRL9" s="88"/>
      <c r="MRM9" s="88"/>
      <c r="MRN9" s="89"/>
      <c r="MRQ9" s="86"/>
      <c r="MRR9" s="88"/>
      <c r="MRS9" s="88"/>
      <c r="MRT9" s="88"/>
      <c r="MRU9" s="88"/>
      <c r="MRV9" s="89"/>
      <c r="MRY9" s="86"/>
      <c r="MRZ9" s="88"/>
      <c r="MSA9" s="88"/>
      <c r="MSB9" s="88"/>
      <c r="MSC9" s="88"/>
      <c r="MSD9" s="89"/>
      <c r="MSG9" s="86"/>
      <c r="MSH9" s="88"/>
      <c r="MSI9" s="88"/>
      <c r="MSJ9" s="88"/>
      <c r="MSK9" s="88"/>
      <c r="MSL9" s="89"/>
      <c r="MSO9" s="86"/>
      <c r="MSP9" s="88"/>
      <c r="MSQ9" s="88"/>
      <c r="MSR9" s="88"/>
      <c r="MSS9" s="88"/>
      <c r="MST9" s="89"/>
      <c r="MSW9" s="86"/>
      <c r="MSX9" s="88"/>
      <c r="MSY9" s="88"/>
      <c r="MSZ9" s="88"/>
      <c r="MTA9" s="88"/>
      <c r="MTB9" s="89"/>
      <c r="MTE9" s="86"/>
      <c r="MTF9" s="88"/>
      <c r="MTG9" s="88"/>
      <c r="MTH9" s="88"/>
      <c r="MTI9" s="88"/>
      <c r="MTJ9" s="89"/>
      <c r="MTM9" s="86"/>
      <c r="MTN9" s="88"/>
      <c r="MTO9" s="88"/>
      <c r="MTP9" s="88"/>
      <c r="MTQ9" s="88"/>
      <c r="MTR9" s="89"/>
      <c r="MTU9" s="86"/>
      <c r="MTV9" s="88"/>
      <c r="MTW9" s="88"/>
      <c r="MTX9" s="88"/>
      <c r="MTY9" s="88"/>
      <c r="MTZ9" s="89"/>
      <c r="MUC9" s="86"/>
      <c r="MUD9" s="88"/>
      <c r="MUE9" s="88"/>
      <c r="MUF9" s="88"/>
      <c r="MUG9" s="88"/>
      <c r="MUH9" s="89"/>
      <c r="MUK9" s="86"/>
      <c r="MUL9" s="88"/>
      <c r="MUM9" s="88"/>
      <c r="MUN9" s="88"/>
      <c r="MUO9" s="88"/>
      <c r="MUP9" s="89"/>
      <c r="MUS9" s="86"/>
      <c r="MUT9" s="88"/>
      <c r="MUU9" s="88"/>
      <c r="MUV9" s="88"/>
      <c r="MUW9" s="88"/>
      <c r="MUX9" s="89"/>
      <c r="MVA9" s="86"/>
      <c r="MVB9" s="88"/>
      <c r="MVC9" s="88"/>
      <c r="MVD9" s="88"/>
      <c r="MVE9" s="88"/>
      <c r="MVF9" s="89"/>
      <c r="MVI9" s="86"/>
      <c r="MVJ9" s="88"/>
      <c r="MVK9" s="88"/>
      <c r="MVL9" s="88"/>
      <c r="MVM9" s="88"/>
      <c r="MVN9" s="89"/>
      <c r="MVQ9" s="86"/>
      <c r="MVR9" s="88"/>
      <c r="MVS9" s="88"/>
      <c r="MVT9" s="88"/>
      <c r="MVU9" s="88"/>
      <c r="MVV9" s="89"/>
      <c r="MVY9" s="86"/>
      <c r="MVZ9" s="88"/>
      <c r="MWA9" s="88"/>
      <c r="MWB9" s="88"/>
      <c r="MWC9" s="88"/>
      <c r="MWD9" s="89"/>
      <c r="MWG9" s="86"/>
      <c r="MWH9" s="88"/>
      <c r="MWI9" s="88"/>
      <c r="MWJ9" s="88"/>
      <c r="MWK9" s="88"/>
      <c r="MWL9" s="89"/>
      <c r="MWO9" s="86"/>
      <c r="MWP9" s="88"/>
      <c r="MWQ9" s="88"/>
      <c r="MWR9" s="88"/>
      <c r="MWS9" s="88"/>
      <c r="MWT9" s="89"/>
      <c r="MWW9" s="86"/>
      <c r="MWX9" s="88"/>
      <c r="MWY9" s="88"/>
      <c r="MWZ9" s="88"/>
      <c r="MXA9" s="88"/>
      <c r="MXB9" s="89"/>
      <c r="MXE9" s="86"/>
      <c r="MXF9" s="88"/>
      <c r="MXG9" s="88"/>
      <c r="MXH9" s="88"/>
      <c r="MXI9" s="88"/>
      <c r="MXJ9" s="89"/>
      <c r="MXM9" s="86"/>
      <c r="MXN9" s="88"/>
      <c r="MXO9" s="88"/>
      <c r="MXP9" s="88"/>
      <c r="MXQ9" s="88"/>
      <c r="MXR9" s="89"/>
      <c r="MXU9" s="86"/>
      <c r="MXV9" s="88"/>
      <c r="MXW9" s="88"/>
      <c r="MXX9" s="88"/>
      <c r="MXY9" s="88"/>
      <c r="MXZ9" s="89"/>
      <c r="MYC9" s="86"/>
      <c r="MYD9" s="88"/>
      <c r="MYE9" s="88"/>
      <c r="MYF9" s="88"/>
      <c r="MYG9" s="88"/>
      <c r="MYH9" s="89"/>
      <c r="MYK9" s="86"/>
      <c r="MYL9" s="88"/>
      <c r="MYM9" s="88"/>
      <c r="MYN9" s="88"/>
      <c r="MYO9" s="88"/>
      <c r="MYP9" s="89"/>
      <c r="MYS9" s="86"/>
      <c r="MYT9" s="88"/>
      <c r="MYU9" s="88"/>
      <c r="MYV9" s="88"/>
      <c r="MYW9" s="88"/>
      <c r="MYX9" s="89"/>
      <c r="MZA9" s="86"/>
      <c r="MZB9" s="88"/>
      <c r="MZC9" s="88"/>
      <c r="MZD9" s="88"/>
      <c r="MZE9" s="88"/>
      <c r="MZF9" s="89"/>
      <c r="MZI9" s="86"/>
      <c r="MZJ9" s="88"/>
      <c r="MZK9" s="88"/>
      <c r="MZL9" s="88"/>
      <c r="MZM9" s="88"/>
      <c r="MZN9" s="89"/>
      <c r="MZQ9" s="86"/>
      <c r="MZR9" s="88"/>
      <c r="MZS9" s="88"/>
      <c r="MZT9" s="88"/>
      <c r="MZU9" s="88"/>
      <c r="MZV9" s="89"/>
      <c r="MZY9" s="86"/>
      <c r="MZZ9" s="88"/>
      <c r="NAA9" s="88"/>
      <c r="NAB9" s="88"/>
      <c r="NAC9" s="88"/>
      <c r="NAD9" s="89"/>
      <c r="NAG9" s="86"/>
      <c r="NAH9" s="88"/>
      <c r="NAI9" s="88"/>
      <c r="NAJ9" s="88"/>
      <c r="NAK9" s="88"/>
      <c r="NAL9" s="89"/>
      <c r="NAO9" s="86"/>
      <c r="NAP9" s="88"/>
      <c r="NAQ9" s="88"/>
      <c r="NAR9" s="88"/>
      <c r="NAS9" s="88"/>
      <c r="NAT9" s="89"/>
      <c r="NAW9" s="86"/>
      <c r="NAX9" s="88"/>
      <c r="NAY9" s="88"/>
      <c r="NAZ9" s="88"/>
      <c r="NBA9" s="88"/>
      <c r="NBB9" s="89"/>
      <c r="NBE9" s="86"/>
      <c r="NBF9" s="88"/>
      <c r="NBG9" s="88"/>
      <c r="NBH9" s="88"/>
      <c r="NBI9" s="88"/>
      <c r="NBJ9" s="89"/>
      <c r="NBM9" s="86"/>
      <c r="NBN9" s="88"/>
      <c r="NBO9" s="88"/>
      <c r="NBP9" s="88"/>
      <c r="NBQ9" s="88"/>
      <c r="NBR9" s="89"/>
      <c r="NBU9" s="86"/>
      <c r="NBV9" s="88"/>
      <c r="NBW9" s="88"/>
      <c r="NBX9" s="88"/>
      <c r="NBY9" s="88"/>
      <c r="NBZ9" s="89"/>
      <c r="NCC9" s="86"/>
      <c r="NCD9" s="88"/>
      <c r="NCE9" s="88"/>
      <c r="NCF9" s="88"/>
      <c r="NCG9" s="88"/>
      <c r="NCH9" s="89"/>
      <c r="NCK9" s="86"/>
      <c r="NCL9" s="88"/>
      <c r="NCM9" s="88"/>
      <c r="NCN9" s="88"/>
      <c r="NCO9" s="88"/>
      <c r="NCP9" s="89"/>
      <c r="NCS9" s="86"/>
      <c r="NCT9" s="88"/>
      <c r="NCU9" s="88"/>
      <c r="NCV9" s="88"/>
      <c r="NCW9" s="88"/>
      <c r="NCX9" s="89"/>
      <c r="NDA9" s="86"/>
      <c r="NDB9" s="88"/>
      <c r="NDC9" s="88"/>
      <c r="NDD9" s="88"/>
      <c r="NDE9" s="88"/>
      <c r="NDF9" s="89"/>
      <c r="NDI9" s="86"/>
      <c r="NDJ9" s="88"/>
      <c r="NDK9" s="88"/>
      <c r="NDL9" s="88"/>
      <c r="NDM9" s="88"/>
      <c r="NDN9" s="89"/>
      <c r="NDQ9" s="86"/>
      <c r="NDR9" s="88"/>
      <c r="NDS9" s="88"/>
      <c r="NDT9" s="88"/>
      <c r="NDU9" s="88"/>
      <c r="NDV9" s="89"/>
      <c r="NDY9" s="86"/>
      <c r="NDZ9" s="88"/>
      <c r="NEA9" s="88"/>
      <c r="NEB9" s="88"/>
      <c r="NEC9" s="88"/>
      <c r="NED9" s="89"/>
      <c r="NEG9" s="86"/>
      <c r="NEH9" s="88"/>
      <c r="NEI9" s="88"/>
      <c r="NEJ9" s="88"/>
      <c r="NEK9" s="88"/>
      <c r="NEL9" s="89"/>
      <c r="NEO9" s="86"/>
      <c r="NEP9" s="88"/>
      <c r="NEQ9" s="88"/>
      <c r="NER9" s="88"/>
      <c r="NES9" s="88"/>
      <c r="NET9" s="89"/>
      <c r="NEW9" s="86"/>
      <c r="NEX9" s="88"/>
      <c r="NEY9" s="88"/>
      <c r="NEZ9" s="88"/>
      <c r="NFA9" s="88"/>
      <c r="NFB9" s="89"/>
      <c r="NFE9" s="86"/>
      <c r="NFF9" s="88"/>
      <c r="NFG9" s="88"/>
      <c r="NFH9" s="88"/>
      <c r="NFI9" s="88"/>
      <c r="NFJ9" s="89"/>
      <c r="NFM9" s="86"/>
      <c r="NFN9" s="88"/>
      <c r="NFO9" s="88"/>
      <c r="NFP9" s="88"/>
      <c r="NFQ9" s="88"/>
      <c r="NFR9" s="89"/>
      <c r="NFU9" s="86"/>
      <c r="NFV9" s="88"/>
      <c r="NFW9" s="88"/>
      <c r="NFX9" s="88"/>
      <c r="NFY9" s="88"/>
      <c r="NFZ9" s="89"/>
      <c r="NGC9" s="86"/>
      <c r="NGD9" s="88"/>
      <c r="NGE9" s="88"/>
      <c r="NGF9" s="88"/>
      <c r="NGG9" s="88"/>
      <c r="NGH9" s="89"/>
      <c r="NGK9" s="86"/>
      <c r="NGL9" s="88"/>
      <c r="NGM9" s="88"/>
      <c r="NGN9" s="88"/>
      <c r="NGO9" s="88"/>
      <c r="NGP9" s="89"/>
      <c r="NGS9" s="86"/>
      <c r="NGT9" s="88"/>
      <c r="NGU9" s="88"/>
      <c r="NGV9" s="88"/>
      <c r="NGW9" s="88"/>
      <c r="NGX9" s="89"/>
      <c r="NHA9" s="86"/>
      <c r="NHB9" s="88"/>
      <c r="NHC9" s="88"/>
      <c r="NHD9" s="88"/>
      <c r="NHE9" s="88"/>
      <c r="NHF9" s="89"/>
      <c r="NHI9" s="86"/>
      <c r="NHJ9" s="88"/>
      <c r="NHK9" s="88"/>
      <c r="NHL9" s="88"/>
      <c r="NHM9" s="88"/>
      <c r="NHN9" s="89"/>
      <c r="NHQ9" s="86"/>
      <c r="NHR9" s="88"/>
      <c r="NHS9" s="88"/>
      <c r="NHT9" s="88"/>
      <c r="NHU9" s="88"/>
      <c r="NHV9" s="89"/>
      <c r="NHY9" s="86"/>
      <c r="NHZ9" s="88"/>
      <c r="NIA9" s="88"/>
      <c r="NIB9" s="88"/>
      <c r="NIC9" s="88"/>
      <c r="NID9" s="89"/>
      <c r="NIG9" s="86"/>
      <c r="NIH9" s="88"/>
      <c r="NII9" s="88"/>
      <c r="NIJ9" s="88"/>
      <c r="NIK9" s="88"/>
      <c r="NIL9" s="89"/>
      <c r="NIO9" s="86"/>
      <c r="NIP9" s="88"/>
      <c r="NIQ9" s="88"/>
      <c r="NIR9" s="88"/>
      <c r="NIS9" s="88"/>
      <c r="NIT9" s="89"/>
      <c r="NIW9" s="86"/>
      <c r="NIX9" s="88"/>
      <c r="NIY9" s="88"/>
      <c r="NIZ9" s="88"/>
      <c r="NJA9" s="88"/>
      <c r="NJB9" s="89"/>
      <c r="NJE9" s="86"/>
      <c r="NJF9" s="88"/>
      <c r="NJG9" s="88"/>
      <c r="NJH9" s="88"/>
      <c r="NJI9" s="88"/>
      <c r="NJJ9" s="89"/>
      <c r="NJM9" s="86"/>
      <c r="NJN9" s="88"/>
      <c r="NJO9" s="88"/>
      <c r="NJP9" s="88"/>
      <c r="NJQ9" s="88"/>
      <c r="NJR9" s="89"/>
      <c r="NJU9" s="86"/>
      <c r="NJV9" s="88"/>
      <c r="NJW9" s="88"/>
      <c r="NJX9" s="88"/>
      <c r="NJY9" s="88"/>
      <c r="NJZ9" s="89"/>
      <c r="NKC9" s="86"/>
      <c r="NKD9" s="88"/>
      <c r="NKE9" s="88"/>
      <c r="NKF9" s="88"/>
      <c r="NKG9" s="88"/>
      <c r="NKH9" s="89"/>
      <c r="NKK9" s="86"/>
      <c r="NKL9" s="88"/>
      <c r="NKM9" s="88"/>
      <c r="NKN9" s="88"/>
      <c r="NKO9" s="88"/>
      <c r="NKP9" s="89"/>
      <c r="NKS9" s="86"/>
      <c r="NKT9" s="88"/>
      <c r="NKU9" s="88"/>
      <c r="NKV9" s="88"/>
      <c r="NKW9" s="88"/>
      <c r="NKX9" s="89"/>
      <c r="NLA9" s="86"/>
      <c r="NLB9" s="88"/>
      <c r="NLC9" s="88"/>
      <c r="NLD9" s="88"/>
      <c r="NLE9" s="88"/>
      <c r="NLF9" s="89"/>
      <c r="NLI9" s="86"/>
      <c r="NLJ9" s="88"/>
      <c r="NLK9" s="88"/>
      <c r="NLL9" s="88"/>
      <c r="NLM9" s="88"/>
      <c r="NLN9" s="89"/>
      <c r="NLQ9" s="86"/>
      <c r="NLR9" s="88"/>
      <c r="NLS9" s="88"/>
      <c r="NLT9" s="88"/>
      <c r="NLU9" s="88"/>
      <c r="NLV9" s="89"/>
      <c r="NLY9" s="86"/>
      <c r="NLZ9" s="88"/>
      <c r="NMA9" s="88"/>
      <c r="NMB9" s="88"/>
      <c r="NMC9" s="88"/>
      <c r="NMD9" s="89"/>
      <c r="NMG9" s="86"/>
      <c r="NMH9" s="88"/>
      <c r="NMI9" s="88"/>
      <c r="NMJ9" s="88"/>
      <c r="NMK9" s="88"/>
      <c r="NML9" s="89"/>
      <c r="NMO9" s="86"/>
      <c r="NMP9" s="88"/>
      <c r="NMQ9" s="88"/>
      <c r="NMR9" s="88"/>
      <c r="NMS9" s="88"/>
      <c r="NMT9" s="89"/>
      <c r="NMW9" s="86"/>
      <c r="NMX9" s="88"/>
      <c r="NMY9" s="88"/>
      <c r="NMZ9" s="88"/>
      <c r="NNA9" s="88"/>
      <c r="NNB9" s="89"/>
      <c r="NNE9" s="86"/>
      <c r="NNF9" s="88"/>
      <c r="NNG9" s="88"/>
      <c r="NNH9" s="88"/>
      <c r="NNI9" s="88"/>
      <c r="NNJ9" s="89"/>
      <c r="NNM9" s="86"/>
      <c r="NNN9" s="88"/>
      <c r="NNO9" s="88"/>
      <c r="NNP9" s="88"/>
      <c r="NNQ9" s="88"/>
      <c r="NNR9" s="89"/>
      <c r="NNU9" s="86"/>
      <c r="NNV9" s="88"/>
      <c r="NNW9" s="88"/>
      <c r="NNX9" s="88"/>
      <c r="NNY9" s="88"/>
      <c r="NNZ9" s="89"/>
      <c r="NOC9" s="86"/>
      <c r="NOD9" s="88"/>
      <c r="NOE9" s="88"/>
      <c r="NOF9" s="88"/>
      <c r="NOG9" s="88"/>
      <c r="NOH9" s="89"/>
      <c r="NOK9" s="86"/>
      <c r="NOL9" s="88"/>
      <c r="NOM9" s="88"/>
      <c r="NON9" s="88"/>
      <c r="NOO9" s="88"/>
      <c r="NOP9" s="89"/>
      <c r="NOS9" s="86"/>
      <c r="NOT9" s="88"/>
      <c r="NOU9" s="88"/>
      <c r="NOV9" s="88"/>
      <c r="NOW9" s="88"/>
      <c r="NOX9" s="89"/>
      <c r="NPA9" s="86"/>
      <c r="NPB9" s="88"/>
      <c r="NPC9" s="88"/>
      <c r="NPD9" s="88"/>
      <c r="NPE9" s="88"/>
      <c r="NPF9" s="89"/>
      <c r="NPI9" s="86"/>
      <c r="NPJ9" s="88"/>
      <c r="NPK9" s="88"/>
      <c r="NPL9" s="88"/>
      <c r="NPM9" s="88"/>
      <c r="NPN9" s="89"/>
      <c r="NPQ9" s="86"/>
      <c r="NPR9" s="88"/>
      <c r="NPS9" s="88"/>
      <c r="NPT9" s="88"/>
      <c r="NPU9" s="88"/>
      <c r="NPV9" s="89"/>
      <c r="NPY9" s="86"/>
      <c r="NPZ9" s="88"/>
      <c r="NQA9" s="88"/>
      <c r="NQB9" s="88"/>
      <c r="NQC9" s="88"/>
      <c r="NQD9" s="89"/>
      <c r="NQG9" s="86"/>
      <c r="NQH9" s="88"/>
      <c r="NQI9" s="88"/>
      <c r="NQJ9" s="88"/>
      <c r="NQK9" s="88"/>
      <c r="NQL9" s="89"/>
      <c r="NQO9" s="86"/>
      <c r="NQP9" s="88"/>
      <c r="NQQ9" s="88"/>
      <c r="NQR9" s="88"/>
      <c r="NQS9" s="88"/>
      <c r="NQT9" s="89"/>
      <c r="NQW9" s="86"/>
      <c r="NQX9" s="88"/>
      <c r="NQY9" s="88"/>
      <c r="NQZ9" s="88"/>
      <c r="NRA9" s="88"/>
      <c r="NRB9" s="89"/>
      <c r="NRE9" s="86"/>
      <c r="NRF9" s="88"/>
      <c r="NRG9" s="88"/>
      <c r="NRH9" s="88"/>
      <c r="NRI9" s="88"/>
      <c r="NRJ9" s="89"/>
      <c r="NRM9" s="86"/>
      <c r="NRN9" s="88"/>
      <c r="NRO9" s="88"/>
      <c r="NRP9" s="88"/>
      <c r="NRQ9" s="88"/>
      <c r="NRR9" s="89"/>
      <c r="NRU9" s="86"/>
      <c r="NRV9" s="88"/>
      <c r="NRW9" s="88"/>
      <c r="NRX9" s="88"/>
      <c r="NRY9" s="88"/>
      <c r="NRZ9" s="89"/>
      <c r="NSC9" s="86"/>
      <c r="NSD9" s="88"/>
      <c r="NSE9" s="88"/>
      <c r="NSF9" s="88"/>
      <c r="NSG9" s="88"/>
      <c r="NSH9" s="89"/>
      <c r="NSK9" s="86"/>
      <c r="NSL9" s="88"/>
      <c r="NSM9" s="88"/>
      <c r="NSN9" s="88"/>
      <c r="NSO9" s="88"/>
      <c r="NSP9" s="89"/>
      <c r="NSS9" s="86"/>
      <c r="NST9" s="88"/>
      <c r="NSU9" s="88"/>
      <c r="NSV9" s="88"/>
      <c r="NSW9" s="88"/>
      <c r="NSX9" s="89"/>
      <c r="NTA9" s="86"/>
      <c r="NTB9" s="88"/>
      <c r="NTC9" s="88"/>
      <c r="NTD9" s="88"/>
      <c r="NTE9" s="88"/>
      <c r="NTF9" s="89"/>
      <c r="NTI9" s="86"/>
      <c r="NTJ9" s="88"/>
      <c r="NTK9" s="88"/>
      <c r="NTL9" s="88"/>
      <c r="NTM9" s="88"/>
      <c r="NTN9" s="89"/>
      <c r="NTQ9" s="86"/>
      <c r="NTR9" s="88"/>
      <c r="NTS9" s="88"/>
      <c r="NTT9" s="88"/>
      <c r="NTU9" s="88"/>
      <c r="NTV9" s="89"/>
      <c r="NTY9" s="86"/>
      <c r="NTZ9" s="88"/>
      <c r="NUA9" s="88"/>
      <c r="NUB9" s="88"/>
      <c r="NUC9" s="88"/>
      <c r="NUD9" s="89"/>
      <c r="NUG9" s="86"/>
      <c r="NUH9" s="88"/>
      <c r="NUI9" s="88"/>
      <c r="NUJ9" s="88"/>
      <c r="NUK9" s="88"/>
      <c r="NUL9" s="89"/>
      <c r="NUO9" s="86"/>
      <c r="NUP9" s="88"/>
      <c r="NUQ9" s="88"/>
      <c r="NUR9" s="88"/>
      <c r="NUS9" s="88"/>
      <c r="NUT9" s="89"/>
      <c r="NUW9" s="86"/>
      <c r="NUX9" s="88"/>
      <c r="NUY9" s="88"/>
      <c r="NUZ9" s="88"/>
      <c r="NVA9" s="88"/>
      <c r="NVB9" s="89"/>
      <c r="NVE9" s="86"/>
      <c r="NVF9" s="88"/>
      <c r="NVG9" s="88"/>
      <c r="NVH9" s="88"/>
      <c r="NVI9" s="88"/>
      <c r="NVJ9" s="89"/>
      <c r="NVM9" s="86"/>
      <c r="NVN9" s="88"/>
      <c r="NVO9" s="88"/>
      <c r="NVP9" s="88"/>
      <c r="NVQ9" s="88"/>
      <c r="NVR9" s="89"/>
      <c r="NVU9" s="86"/>
      <c r="NVV9" s="88"/>
      <c r="NVW9" s="88"/>
      <c r="NVX9" s="88"/>
      <c r="NVY9" s="88"/>
      <c r="NVZ9" s="89"/>
      <c r="NWC9" s="86"/>
      <c r="NWD9" s="88"/>
      <c r="NWE9" s="88"/>
      <c r="NWF9" s="88"/>
      <c r="NWG9" s="88"/>
      <c r="NWH9" s="89"/>
      <c r="NWK9" s="86"/>
      <c r="NWL9" s="88"/>
      <c r="NWM9" s="88"/>
      <c r="NWN9" s="88"/>
      <c r="NWO9" s="88"/>
      <c r="NWP9" s="89"/>
      <c r="NWS9" s="86"/>
      <c r="NWT9" s="88"/>
      <c r="NWU9" s="88"/>
      <c r="NWV9" s="88"/>
      <c r="NWW9" s="88"/>
      <c r="NWX9" s="89"/>
      <c r="NXA9" s="86"/>
      <c r="NXB9" s="88"/>
      <c r="NXC9" s="88"/>
      <c r="NXD9" s="88"/>
      <c r="NXE9" s="88"/>
      <c r="NXF9" s="89"/>
      <c r="NXI9" s="86"/>
      <c r="NXJ9" s="88"/>
      <c r="NXK9" s="88"/>
      <c r="NXL9" s="88"/>
      <c r="NXM9" s="88"/>
      <c r="NXN9" s="89"/>
      <c r="NXQ9" s="86"/>
      <c r="NXR9" s="88"/>
      <c r="NXS9" s="88"/>
      <c r="NXT9" s="88"/>
      <c r="NXU9" s="88"/>
      <c r="NXV9" s="89"/>
      <c r="NXY9" s="86"/>
      <c r="NXZ9" s="88"/>
      <c r="NYA9" s="88"/>
      <c r="NYB9" s="88"/>
      <c r="NYC9" s="88"/>
      <c r="NYD9" s="89"/>
      <c r="NYG9" s="86"/>
      <c r="NYH9" s="88"/>
      <c r="NYI9" s="88"/>
      <c r="NYJ9" s="88"/>
      <c r="NYK9" s="88"/>
      <c r="NYL9" s="89"/>
      <c r="NYO9" s="86"/>
      <c r="NYP9" s="88"/>
      <c r="NYQ9" s="88"/>
      <c r="NYR9" s="88"/>
      <c r="NYS9" s="88"/>
      <c r="NYT9" s="89"/>
      <c r="NYW9" s="86"/>
      <c r="NYX9" s="88"/>
      <c r="NYY9" s="88"/>
      <c r="NYZ9" s="88"/>
      <c r="NZA9" s="88"/>
      <c r="NZB9" s="89"/>
      <c r="NZE9" s="86"/>
      <c r="NZF9" s="88"/>
      <c r="NZG9" s="88"/>
      <c r="NZH9" s="88"/>
      <c r="NZI9" s="88"/>
      <c r="NZJ9" s="89"/>
      <c r="NZM9" s="86"/>
      <c r="NZN9" s="88"/>
      <c r="NZO9" s="88"/>
      <c r="NZP9" s="88"/>
      <c r="NZQ9" s="88"/>
      <c r="NZR9" s="89"/>
      <c r="NZU9" s="86"/>
      <c r="NZV9" s="88"/>
      <c r="NZW9" s="88"/>
      <c r="NZX9" s="88"/>
      <c r="NZY9" s="88"/>
      <c r="NZZ9" s="89"/>
      <c r="OAC9" s="86"/>
      <c r="OAD9" s="88"/>
      <c r="OAE9" s="88"/>
      <c r="OAF9" s="88"/>
      <c r="OAG9" s="88"/>
      <c r="OAH9" s="89"/>
      <c r="OAK9" s="86"/>
      <c r="OAL9" s="88"/>
      <c r="OAM9" s="88"/>
      <c r="OAN9" s="88"/>
      <c r="OAO9" s="88"/>
      <c r="OAP9" s="89"/>
      <c r="OAS9" s="86"/>
      <c r="OAT9" s="88"/>
      <c r="OAU9" s="88"/>
      <c r="OAV9" s="88"/>
      <c r="OAW9" s="88"/>
      <c r="OAX9" s="89"/>
      <c r="OBA9" s="86"/>
      <c r="OBB9" s="88"/>
      <c r="OBC9" s="88"/>
      <c r="OBD9" s="88"/>
      <c r="OBE9" s="88"/>
      <c r="OBF9" s="89"/>
      <c r="OBI9" s="86"/>
      <c r="OBJ9" s="88"/>
      <c r="OBK9" s="88"/>
      <c r="OBL9" s="88"/>
      <c r="OBM9" s="88"/>
      <c r="OBN9" s="89"/>
      <c r="OBQ9" s="86"/>
      <c r="OBR9" s="88"/>
      <c r="OBS9" s="88"/>
      <c r="OBT9" s="88"/>
      <c r="OBU9" s="88"/>
      <c r="OBV9" s="89"/>
      <c r="OBY9" s="86"/>
      <c r="OBZ9" s="88"/>
      <c r="OCA9" s="88"/>
      <c r="OCB9" s="88"/>
      <c r="OCC9" s="88"/>
      <c r="OCD9" s="89"/>
      <c r="OCG9" s="86"/>
      <c r="OCH9" s="88"/>
      <c r="OCI9" s="88"/>
      <c r="OCJ9" s="88"/>
      <c r="OCK9" s="88"/>
      <c r="OCL9" s="89"/>
      <c r="OCO9" s="86"/>
      <c r="OCP9" s="88"/>
      <c r="OCQ9" s="88"/>
      <c r="OCR9" s="88"/>
      <c r="OCS9" s="88"/>
      <c r="OCT9" s="89"/>
      <c r="OCW9" s="86"/>
      <c r="OCX9" s="88"/>
      <c r="OCY9" s="88"/>
      <c r="OCZ9" s="88"/>
      <c r="ODA9" s="88"/>
      <c r="ODB9" s="89"/>
      <c r="ODE9" s="86"/>
      <c r="ODF9" s="88"/>
      <c r="ODG9" s="88"/>
      <c r="ODH9" s="88"/>
      <c r="ODI9" s="88"/>
      <c r="ODJ9" s="89"/>
      <c r="ODM9" s="86"/>
      <c r="ODN9" s="88"/>
      <c r="ODO9" s="88"/>
      <c r="ODP9" s="88"/>
      <c r="ODQ9" s="88"/>
      <c r="ODR9" s="89"/>
      <c r="ODU9" s="86"/>
      <c r="ODV9" s="88"/>
      <c r="ODW9" s="88"/>
      <c r="ODX9" s="88"/>
      <c r="ODY9" s="88"/>
      <c r="ODZ9" s="89"/>
      <c r="OEC9" s="86"/>
      <c r="OED9" s="88"/>
      <c r="OEE9" s="88"/>
      <c r="OEF9" s="88"/>
      <c r="OEG9" s="88"/>
      <c r="OEH9" s="89"/>
      <c r="OEK9" s="86"/>
      <c r="OEL9" s="88"/>
      <c r="OEM9" s="88"/>
      <c r="OEN9" s="88"/>
      <c r="OEO9" s="88"/>
      <c r="OEP9" s="89"/>
      <c r="OES9" s="86"/>
      <c r="OET9" s="88"/>
      <c r="OEU9" s="88"/>
      <c r="OEV9" s="88"/>
      <c r="OEW9" s="88"/>
      <c r="OEX9" s="89"/>
      <c r="OFA9" s="86"/>
      <c r="OFB9" s="88"/>
      <c r="OFC9" s="88"/>
      <c r="OFD9" s="88"/>
      <c r="OFE9" s="88"/>
      <c r="OFF9" s="89"/>
      <c r="OFI9" s="86"/>
      <c r="OFJ9" s="88"/>
      <c r="OFK9" s="88"/>
      <c r="OFL9" s="88"/>
      <c r="OFM9" s="88"/>
      <c r="OFN9" s="89"/>
      <c r="OFQ9" s="86"/>
      <c r="OFR9" s="88"/>
      <c r="OFS9" s="88"/>
      <c r="OFT9" s="88"/>
      <c r="OFU9" s="88"/>
      <c r="OFV9" s="89"/>
      <c r="OFY9" s="86"/>
      <c r="OFZ9" s="88"/>
      <c r="OGA9" s="88"/>
      <c r="OGB9" s="88"/>
      <c r="OGC9" s="88"/>
      <c r="OGD9" s="89"/>
      <c r="OGG9" s="86"/>
      <c r="OGH9" s="88"/>
      <c r="OGI9" s="88"/>
      <c r="OGJ9" s="88"/>
      <c r="OGK9" s="88"/>
      <c r="OGL9" s="89"/>
      <c r="OGO9" s="86"/>
      <c r="OGP9" s="88"/>
      <c r="OGQ9" s="88"/>
      <c r="OGR9" s="88"/>
      <c r="OGS9" s="88"/>
      <c r="OGT9" s="89"/>
      <c r="OGW9" s="86"/>
      <c r="OGX9" s="88"/>
      <c r="OGY9" s="88"/>
      <c r="OGZ9" s="88"/>
      <c r="OHA9" s="88"/>
      <c r="OHB9" s="89"/>
      <c r="OHE9" s="86"/>
      <c r="OHF9" s="88"/>
      <c r="OHG9" s="88"/>
      <c r="OHH9" s="88"/>
      <c r="OHI9" s="88"/>
      <c r="OHJ9" s="89"/>
      <c r="OHM9" s="86"/>
      <c r="OHN9" s="88"/>
      <c r="OHO9" s="88"/>
      <c r="OHP9" s="88"/>
      <c r="OHQ9" s="88"/>
      <c r="OHR9" s="89"/>
      <c r="OHU9" s="86"/>
      <c r="OHV9" s="88"/>
      <c r="OHW9" s="88"/>
      <c r="OHX9" s="88"/>
      <c r="OHY9" s="88"/>
      <c r="OHZ9" s="89"/>
      <c r="OIC9" s="86"/>
      <c r="OID9" s="88"/>
      <c r="OIE9" s="88"/>
      <c r="OIF9" s="88"/>
      <c r="OIG9" s="88"/>
      <c r="OIH9" s="89"/>
      <c r="OIK9" s="86"/>
      <c r="OIL9" s="88"/>
      <c r="OIM9" s="88"/>
      <c r="OIN9" s="88"/>
      <c r="OIO9" s="88"/>
      <c r="OIP9" s="89"/>
      <c r="OIS9" s="86"/>
      <c r="OIT9" s="88"/>
      <c r="OIU9" s="88"/>
      <c r="OIV9" s="88"/>
      <c r="OIW9" s="88"/>
      <c r="OIX9" s="89"/>
      <c r="OJA9" s="86"/>
      <c r="OJB9" s="88"/>
      <c r="OJC9" s="88"/>
      <c r="OJD9" s="88"/>
      <c r="OJE9" s="88"/>
      <c r="OJF9" s="89"/>
      <c r="OJI9" s="86"/>
      <c r="OJJ9" s="88"/>
      <c r="OJK9" s="88"/>
      <c r="OJL9" s="88"/>
      <c r="OJM9" s="88"/>
      <c r="OJN9" s="89"/>
      <c r="OJQ9" s="86"/>
      <c r="OJR9" s="88"/>
      <c r="OJS9" s="88"/>
      <c r="OJT9" s="88"/>
      <c r="OJU9" s="88"/>
      <c r="OJV9" s="89"/>
      <c r="OJY9" s="86"/>
      <c r="OJZ9" s="88"/>
      <c r="OKA9" s="88"/>
      <c r="OKB9" s="88"/>
      <c r="OKC9" s="88"/>
      <c r="OKD9" s="89"/>
      <c r="OKG9" s="86"/>
      <c r="OKH9" s="88"/>
      <c r="OKI9" s="88"/>
      <c r="OKJ9" s="88"/>
      <c r="OKK9" s="88"/>
      <c r="OKL9" s="89"/>
      <c r="OKO9" s="86"/>
      <c r="OKP9" s="88"/>
      <c r="OKQ9" s="88"/>
      <c r="OKR9" s="88"/>
      <c r="OKS9" s="88"/>
      <c r="OKT9" s="89"/>
      <c r="OKW9" s="86"/>
      <c r="OKX9" s="88"/>
      <c r="OKY9" s="88"/>
      <c r="OKZ9" s="88"/>
      <c r="OLA9" s="88"/>
      <c r="OLB9" s="89"/>
      <c r="OLE9" s="86"/>
      <c r="OLF9" s="88"/>
      <c r="OLG9" s="88"/>
      <c r="OLH9" s="88"/>
      <c r="OLI9" s="88"/>
      <c r="OLJ9" s="89"/>
      <c r="OLM9" s="86"/>
      <c r="OLN9" s="88"/>
      <c r="OLO9" s="88"/>
      <c r="OLP9" s="88"/>
      <c r="OLQ9" s="88"/>
      <c r="OLR9" s="89"/>
      <c r="OLU9" s="86"/>
      <c r="OLV9" s="88"/>
      <c r="OLW9" s="88"/>
      <c r="OLX9" s="88"/>
      <c r="OLY9" s="88"/>
      <c r="OLZ9" s="89"/>
      <c r="OMC9" s="86"/>
      <c r="OMD9" s="88"/>
      <c r="OME9" s="88"/>
      <c r="OMF9" s="88"/>
      <c r="OMG9" s="88"/>
      <c r="OMH9" s="89"/>
      <c r="OMK9" s="86"/>
      <c r="OML9" s="88"/>
      <c r="OMM9" s="88"/>
      <c r="OMN9" s="88"/>
      <c r="OMO9" s="88"/>
      <c r="OMP9" s="89"/>
      <c r="OMS9" s="86"/>
      <c r="OMT9" s="88"/>
      <c r="OMU9" s="88"/>
      <c r="OMV9" s="88"/>
      <c r="OMW9" s="88"/>
      <c r="OMX9" s="89"/>
      <c r="ONA9" s="86"/>
      <c r="ONB9" s="88"/>
      <c r="ONC9" s="88"/>
      <c r="OND9" s="88"/>
      <c r="ONE9" s="88"/>
      <c r="ONF9" s="89"/>
      <c r="ONI9" s="86"/>
      <c r="ONJ9" s="88"/>
      <c r="ONK9" s="88"/>
      <c r="ONL9" s="88"/>
      <c r="ONM9" s="88"/>
      <c r="ONN9" s="89"/>
      <c r="ONQ9" s="86"/>
      <c r="ONR9" s="88"/>
      <c r="ONS9" s="88"/>
      <c r="ONT9" s="88"/>
      <c r="ONU9" s="88"/>
      <c r="ONV9" s="89"/>
      <c r="ONY9" s="86"/>
      <c r="ONZ9" s="88"/>
      <c r="OOA9" s="88"/>
      <c r="OOB9" s="88"/>
      <c r="OOC9" s="88"/>
      <c r="OOD9" s="89"/>
      <c r="OOG9" s="86"/>
      <c r="OOH9" s="88"/>
      <c r="OOI9" s="88"/>
      <c r="OOJ9" s="88"/>
      <c r="OOK9" s="88"/>
      <c r="OOL9" s="89"/>
      <c r="OOO9" s="86"/>
      <c r="OOP9" s="88"/>
      <c r="OOQ9" s="88"/>
      <c r="OOR9" s="88"/>
      <c r="OOS9" s="88"/>
      <c r="OOT9" s="89"/>
      <c r="OOW9" s="86"/>
      <c r="OOX9" s="88"/>
      <c r="OOY9" s="88"/>
      <c r="OOZ9" s="88"/>
      <c r="OPA9" s="88"/>
      <c r="OPB9" s="89"/>
      <c r="OPE9" s="86"/>
      <c r="OPF9" s="88"/>
      <c r="OPG9" s="88"/>
      <c r="OPH9" s="88"/>
      <c r="OPI9" s="88"/>
      <c r="OPJ9" s="89"/>
      <c r="OPM9" s="86"/>
      <c r="OPN9" s="88"/>
      <c r="OPO9" s="88"/>
      <c r="OPP9" s="88"/>
      <c r="OPQ9" s="88"/>
      <c r="OPR9" s="89"/>
      <c r="OPU9" s="86"/>
      <c r="OPV9" s="88"/>
      <c r="OPW9" s="88"/>
      <c r="OPX9" s="88"/>
      <c r="OPY9" s="88"/>
      <c r="OPZ9" s="89"/>
      <c r="OQC9" s="86"/>
      <c r="OQD9" s="88"/>
      <c r="OQE9" s="88"/>
      <c r="OQF9" s="88"/>
      <c r="OQG9" s="88"/>
      <c r="OQH9" s="89"/>
      <c r="OQK9" s="86"/>
      <c r="OQL9" s="88"/>
      <c r="OQM9" s="88"/>
      <c r="OQN9" s="88"/>
      <c r="OQO9" s="88"/>
      <c r="OQP9" s="89"/>
      <c r="OQS9" s="86"/>
      <c r="OQT9" s="88"/>
      <c r="OQU9" s="88"/>
      <c r="OQV9" s="88"/>
      <c r="OQW9" s="88"/>
      <c r="OQX9" s="89"/>
      <c r="ORA9" s="86"/>
      <c r="ORB9" s="88"/>
      <c r="ORC9" s="88"/>
      <c r="ORD9" s="88"/>
      <c r="ORE9" s="88"/>
      <c r="ORF9" s="89"/>
      <c r="ORI9" s="86"/>
      <c r="ORJ9" s="88"/>
      <c r="ORK9" s="88"/>
      <c r="ORL9" s="88"/>
      <c r="ORM9" s="88"/>
      <c r="ORN9" s="89"/>
      <c r="ORQ9" s="86"/>
      <c r="ORR9" s="88"/>
      <c r="ORS9" s="88"/>
      <c r="ORT9" s="88"/>
      <c r="ORU9" s="88"/>
      <c r="ORV9" s="89"/>
      <c r="ORY9" s="86"/>
      <c r="ORZ9" s="88"/>
      <c r="OSA9" s="88"/>
      <c r="OSB9" s="88"/>
      <c r="OSC9" s="88"/>
      <c r="OSD9" s="89"/>
      <c r="OSG9" s="86"/>
      <c r="OSH9" s="88"/>
      <c r="OSI9" s="88"/>
      <c r="OSJ9" s="88"/>
      <c r="OSK9" s="88"/>
      <c r="OSL9" s="89"/>
      <c r="OSO9" s="86"/>
      <c r="OSP9" s="88"/>
      <c r="OSQ9" s="88"/>
      <c r="OSR9" s="88"/>
      <c r="OSS9" s="88"/>
      <c r="OST9" s="89"/>
      <c r="OSW9" s="86"/>
      <c r="OSX9" s="88"/>
      <c r="OSY9" s="88"/>
      <c r="OSZ9" s="88"/>
      <c r="OTA9" s="88"/>
      <c r="OTB9" s="89"/>
      <c r="OTE9" s="86"/>
      <c r="OTF9" s="88"/>
      <c r="OTG9" s="88"/>
      <c r="OTH9" s="88"/>
      <c r="OTI9" s="88"/>
      <c r="OTJ9" s="89"/>
      <c r="OTM9" s="86"/>
      <c r="OTN9" s="88"/>
      <c r="OTO9" s="88"/>
      <c r="OTP9" s="88"/>
      <c r="OTQ9" s="88"/>
      <c r="OTR9" s="89"/>
      <c r="OTU9" s="86"/>
      <c r="OTV9" s="88"/>
      <c r="OTW9" s="88"/>
      <c r="OTX9" s="88"/>
      <c r="OTY9" s="88"/>
      <c r="OTZ9" s="89"/>
      <c r="OUC9" s="86"/>
      <c r="OUD9" s="88"/>
      <c r="OUE9" s="88"/>
      <c r="OUF9" s="88"/>
      <c r="OUG9" s="88"/>
      <c r="OUH9" s="89"/>
      <c r="OUK9" s="86"/>
      <c r="OUL9" s="88"/>
      <c r="OUM9" s="88"/>
      <c r="OUN9" s="88"/>
      <c r="OUO9" s="88"/>
      <c r="OUP9" s="89"/>
      <c r="OUS9" s="86"/>
      <c r="OUT9" s="88"/>
      <c r="OUU9" s="88"/>
      <c r="OUV9" s="88"/>
      <c r="OUW9" s="88"/>
      <c r="OUX9" s="89"/>
      <c r="OVA9" s="86"/>
      <c r="OVB9" s="88"/>
      <c r="OVC9" s="88"/>
      <c r="OVD9" s="88"/>
      <c r="OVE9" s="88"/>
      <c r="OVF9" s="89"/>
      <c r="OVI9" s="86"/>
      <c r="OVJ9" s="88"/>
      <c r="OVK9" s="88"/>
      <c r="OVL9" s="88"/>
      <c r="OVM9" s="88"/>
      <c r="OVN9" s="89"/>
      <c r="OVQ9" s="86"/>
      <c r="OVR9" s="88"/>
      <c r="OVS9" s="88"/>
      <c r="OVT9" s="88"/>
      <c r="OVU9" s="88"/>
      <c r="OVV9" s="89"/>
      <c r="OVY9" s="86"/>
      <c r="OVZ9" s="88"/>
      <c r="OWA9" s="88"/>
      <c r="OWB9" s="88"/>
      <c r="OWC9" s="88"/>
      <c r="OWD9" s="89"/>
      <c r="OWG9" s="86"/>
      <c r="OWH9" s="88"/>
      <c r="OWI9" s="88"/>
      <c r="OWJ9" s="88"/>
      <c r="OWK9" s="88"/>
      <c r="OWL9" s="89"/>
      <c r="OWO9" s="86"/>
      <c r="OWP9" s="88"/>
      <c r="OWQ9" s="88"/>
      <c r="OWR9" s="88"/>
      <c r="OWS9" s="88"/>
      <c r="OWT9" s="89"/>
      <c r="OWW9" s="86"/>
      <c r="OWX9" s="88"/>
      <c r="OWY9" s="88"/>
      <c r="OWZ9" s="88"/>
      <c r="OXA9" s="88"/>
      <c r="OXB9" s="89"/>
      <c r="OXE9" s="86"/>
      <c r="OXF9" s="88"/>
      <c r="OXG9" s="88"/>
      <c r="OXH9" s="88"/>
      <c r="OXI9" s="88"/>
      <c r="OXJ9" s="89"/>
      <c r="OXM9" s="86"/>
      <c r="OXN9" s="88"/>
      <c r="OXO9" s="88"/>
      <c r="OXP9" s="88"/>
      <c r="OXQ9" s="88"/>
      <c r="OXR9" s="89"/>
      <c r="OXU9" s="86"/>
      <c r="OXV9" s="88"/>
      <c r="OXW9" s="88"/>
      <c r="OXX9" s="88"/>
      <c r="OXY9" s="88"/>
      <c r="OXZ9" s="89"/>
      <c r="OYC9" s="86"/>
      <c r="OYD9" s="88"/>
      <c r="OYE9" s="88"/>
      <c r="OYF9" s="88"/>
      <c r="OYG9" s="88"/>
      <c r="OYH9" s="89"/>
      <c r="OYK9" s="86"/>
      <c r="OYL9" s="88"/>
      <c r="OYM9" s="88"/>
      <c r="OYN9" s="88"/>
      <c r="OYO9" s="88"/>
      <c r="OYP9" s="89"/>
      <c r="OYS9" s="86"/>
      <c r="OYT9" s="88"/>
      <c r="OYU9" s="88"/>
      <c r="OYV9" s="88"/>
      <c r="OYW9" s="88"/>
      <c r="OYX9" s="89"/>
      <c r="OZA9" s="86"/>
      <c r="OZB9" s="88"/>
      <c r="OZC9" s="88"/>
      <c r="OZD9" s="88"/>
      <c r="OZE9" s="88"/>
      <c r="OZF9" s="89"/>
      <c r="OZI9" s="86"/>
      <c r="OZJ9" s="88"/>
      <c r="OZK9" s="88"/>
      <c r="OZL9" s="88"/>
      <c r="OZM9" s="88"/>
      <c r="OZN9" s="89"/>
      <c r="OZQ9" s="86"/>
      <c r="OZR9" s="88"/>
      <c r="OZS9" s="88"/>
      <c r="OZT9" s="88"/>
      <c r="OZU9" s="88"/>
      <c r="OZV9" s="89"/>
      <c r="OZY9" s="86"/>
      <c r="OZZ9" s="88"/>
      <c r="PAA9" s="88"/>
      <c r="PAB9" s="88"/>
      <c r="PAC9" s="88"/>
      <c r="PAD9" s="89"/>
      <c r="PAG9" s="86"/>
      <c r="PAH9" s="88"/>
      <c r="PAI9" s="88"/>
      <c r="PAJ9" s="88"/>
      <c r="PAK9" s="88"/>
      <c r="PAL9" s="89"/>
      <c r="PAO9" s="86"/>
      <c r="PAP9" s="88"/>
      <c r="PAQ9" s="88"/>
      <c r="PAR9" s="88"/>
      <c r="PAS9" s="88"/>
      <c r="PAT9" s="89"/>
      <c r="PAW9" s="86"/>
      <c r="PAX9" s="88"/>
      <c r="PAY9" s="88"/>
      <c r="PAZ9" s="88"/>
      <c r="PBA9" s="88"/>
      <c r="PBB9" s="89"/>
      <c r="PBE9" s="86"/>
      <c r="PBF9" s="88"/>
      <c r="PBG9" s="88"/>
      <c r="PBH9" s="88"/>
      <c r="PBI9" s="88"/>
      <c r="PBJ9" s="89"/>
      <c r="PBM9" s="86"/>
      <c r="PBN9" s="88"/>
      <c r="PBO9" s="88"/>
      <c r="PBP9" s="88"/>
      <c r="PBQ9" s="88"/>
      <c r="PBR9" s="89"/>
      <c r="PBU9" s="86"/>
      <c r="PBV9" s="88"/>
      <c r="PBW9" s="88"/>
      <c r="PBX9" s="88"/>
      <c r="PBY9" s="88"/>
      <c r="PBZ9" s="89"/>
      <c r="PCC9" s="86"/>
      <c r="PCD9" s="88"/>
      <c r="PCE9" s="88"/>
      <c r="PCF9" s="88"/>
      <c r="PCG9" s="88"/>
      <c r="PCH9" s="89"/>
      <c r="PCK9" s="86"/>
      <c r="PCL9" s="88"/>
      <c r="PCM9" s="88"/>
      <c r="PCN9" s="88"/>
      <c r="PCO9" s="88"/>
      <c r="PCP9" s="89"/>
      <c r="PCS9" s="86"/>
      <c r="PCT9" s="88"/>
      <c r="PCU9" s="88"/>
      <c r="PCV9" s="88"/>
      <c r="PCW9" s="88"/>
      <c r="PCX9" s="89"/>
      <c r="PDA9" s="86"/>
      <c r="PDB9" s="88"/>
      <c r="PDC9" s="88"/>
      <c r="PDD9" s="88"/>
      <c r="PDE9" s="88"/>
      <c r="PDF9" s="89"/>
      <c r="PDI9" s="86"/>
      <c r="PDJ9" s="88"/>
      <c r="PDK9" s="88"/>
      <c r="PDL9" s="88"/>
      <c r="PDM9" s="88"/>
      <c r="PDN9" s="89"/>
      <c r="PDQ9" s="86"/>
      <c r="PDR9" s="88"/>
      <c r="PDS9" s="88"/>
      <c r="PDT9" s="88"/>
      <c r="PDU9" s="88"/>
      <c r="PDV9" s="89"/>
      <c r="PDY9" s="86"/>
      <c r="PDZ9" s="88"/>
      <c r="PEA9" s="88"/>
      <c r="PEB9" s="88"/>
      <c r="PEC9" s="88"/>
      <c r="PED9" s="89"/>
      <c r="PEG9" s="86"/>
      <c r="PEH9" s="88"/>
      <c r="PEI9" s="88"/>
      <c r="PEJ9" s="88"/>
      <c r="PEK9" s="88"/>
      <c r="PEL9" s="89"/>
      <c r="PEO9" s="86"/>
      <c r="PEP9" s="88"/>
      <c r="PEQ9" s="88"/>
      <c r="PER9" s="88"/>
      <c r="PES9" s="88"/>
      <c r="PET9" s="89"/>
      <c r="PEW9" s="86"/>
      <c r="PEX9" s="88"/>
      <c r="PEY9" s="88"/>
      <c r="PEZ9" s="88"/>
      <c r="PFA9" s="88"/>
      <c r="PFB9" s="89"/>
      <c r="PFE9" s="86"/>
      <c r="PFF9" s="88"/>
      <c r="PFG9" s="88"/>
      <c r="PFH9" s="88"/>
      <c r="PFI9" s="88"/>
      <c r="PFJ9" s="89"/>
      <c r="PFM9" s="86"/>
      <c r="PFN9" s="88"/>
      <c r="PFO9" s="88"/>
      <c r="PFP9" s="88"/>
      <c r="PFQ9" s="88"/>
      <c r="PFR9" s="89"/>
      <c r="PFU9" s="86"/>
      <c r="PFV9" s="88"/>
      <c r="PFW9" s="88"/>
      <c r="PFX9" s="88"/>
      <c r="PFY9" s="88"/>
      <c r="PFZ9" s="89"/>
      <c r="PGC9" s="86"/>
      <c r="PGD9" s="88"/>
      <c r="PGE9" s="88"/>
      <c r="PGF9" s="88"/>
      <c r="PGG9" s="88"/>
      <c r="PGH9" s="89"/>
      <c r="PGK9" s="86"/>
      <c r="PGL9" s="88"/>
      <c r="PGM9" s="88"/>
      <c r="PGN9" s="88"/>
      <c r="PGO9" s="88"/>
      <c r="PGP9" s="89"/>
      <c r="PGS9" s="86"/>
      <c r="PGT9" s="88"/>
      <c r="PGU9" s="88"/>
      <c r="PGV9" s="88"/>
      <c r="PGW9" s="88"/>
      <c r="PGX9" s="89"/>
      <c r="PHA9" s="86"/>
      <c r="PHB9" s="88"/>
      <c r="PHC9" s="88"/>
      <c r="PHD9" s="88"/>
      <c r="PHE9" s="88"/>
      <c r="PHF9" s="89"/>
      <c r="PHI9" s="86"/>
      <c r="PHJ9" s="88"/>
      <c r="PHK9" s="88"/>
      <c r="PHL9" s="88"/>
      <c r="PHM9" s="88"/>
      <c r="PHN9" s="89"/>
      <c r="PHQ9" s="86"/>
      <c r="PHR9" s="88"/>
      <c r="PHS9" s="88"/>
      <c r="PHT9" s="88"/>
      <c r="PHU9" s="88"/>
      <c r="PHV9" s="89"/>
      <c r="PHY9" s="86"/>
      <c r="PHZ9" s="88"/>
      <c r="PIA9" s="88"/>
      <c r="PIB9" s="88"/>
      <c r="PIC9" s="88"/>
      <c r="PID9" s="89"/>
      <c r="PIG9" s="86"/>
      <c r="PIH9" s="88"/>
      <c r="PII9" s="88"/>
      <c r="PIJ9" s="88"/>
      <c r="PIK9" s="88"/>
      <c r="PIL9" s="89"/>
      <c r="PIO9" s="86"/>
      <c r="PIP9" s="88"/>
      <c r="PIQ9" s="88"/>
      <c r="PIR9" s="88"/>
      <c r="PIS9" s="88"/>
      <c r="PIT9" s="89"/>
      <c r="PIW9" s="86"/>
      <c r="PIX9" s="88"/>
      <c r="PIY9" s="88"/>
      <c r="PIZ9" s="88"/>
      <c r="PJA9" s="88"/>
      <c r="PJB9" s="89"/>
      <c r="PJE9" s="86"/>
      <c r="PJF9" s="88"/>
      <c r="PJG9" s="88"/>
      <c r="PJH9" s="88"/>
      <c r="PJI9" s="88"/>
      <c r="PJJ9" s="89"/>
      <c r="PJM9" s="86"/>
      <c r="PJN9" s="88"/>
      <c r="PJO9" s="88"/>
      <c r="PJP9" s="88"/>
      <c r="PJQ9" s="88"/>
      <c r="PJR9" s="89"/>
      <c r="PJU9" s="86"/>
      <c r="PJV9" s="88"/>
      <c r="PJW9" s="88"/>
      <c r="PJX9" s="88"/>
      <c r="PJY9" s="88"/>
      <c r="PJZ9" s="89"/>
      <c r="PKC9" s="86"/>
      <c r="PKD9" s="88"/>
      <c r="PKE9" s="88"/>
      <c r="PKF9" s="88"/>
      <c r="PKG9" s="88"/>
      <c r="PKH9" s="89"/>
      <c r="PKK9" s="86"/>
      <c r="PKL9" s="88"/>
      <c r="PKM9" s="88"/>
      <c r="PKN9" s="88"/>
      <c r="PKO9" s="88"/>
      <c r="PKP9" s="89"/>
      <c r="PKS9" s="86"/>
      <c r="PKT9" s="88"/>
      <c r="PKU9" s="88"/>
      <c r="PKV9" s="88"/>
      <c r="PKW9" s="88"/>
      <c r="PKX9" s="89"/>
      <c r="PLA9" s="86"/>
      <c r="PLB9" s="88"/>
      <c r="PLC9" s="88"/>
      <c r="PLD9" s="88"/>
      <c r="PLE9" s="88"/>
      <c r="PLF9" s="89"/>
      <c r="PLI9" s="86"/>
      <c r="PLJ9" s="88"/>
      <c r="PLK9" s="88"/>
      <c r="PLL9" s="88"/>
      <c r="PLM9" s="88"/>
      <c r="PLN9" s="89"/>
      <c r="PLQ9" s="86"/>
      <c r="PLR9" s="88"/>
      <c r="PLS9" s="88"/>
      <c r="PLT9" s="88"/>
      <c r="PLU9" s="88"/>
      <c r="PLV9" s="89"/>
      <c r="PLY9" s="86"/>
      <c r="PLZ9" s="88"/>
      <c r="PMA9" s="88"/>
      <c r="PMB9" s="88"/>
      <c r="PMC9" s="88"/>
      <c r="PMD9" s="89"/>
      <c r="PMG9" s="86"/>
      <c r="PMH9" s="88"/>
      <c r="PMI9" s="88"/>
      <c r="PMJ9" s="88"/>
      <c r="PMK9" s="88"/>
      <c r="PML9" s="89"/>
      <c r="PMO9" s="86"/>
      <c r="PMP9" s="88"/>
      <c r="PMQ9" s="88"/>
      <c r="PMR9" s="88"/>
      <c r="PMS9" s="88"/>
      <c r="PMT9" s="89"/>
      <c r="PMW9" s="86"/>
      <c r="PMX9" s="88"/>
      <c r="PMY9" s="88"/>
      <c r="PMZ9" s="88"/>
      <c r="PNA9" s="88"/>
      <c r="PNB9" s="89"/>
      <c r="PNE9" s="86"/>
      <c r="PNF9" s="88"/>
      <c r="PNG9" s="88"/>
      <c r="PNH9" s="88"/>
      <c r="PNI9" s="88"/>
      <c r="PNJ9" s="89"/>
      <c r="PNM9" s="86"/>
      <c r="PNN9" s="88"/>
      <c r="PNO9" s="88"/>
      <c r="PNP9" s="88"/>
      <c r="PNQ9" s="88"/>
      <c r="PNR9" s="89"/>
      <c r="PNU9" s="86"/>
      <c r="PNV9" s="88"/>
      <c r="PNW9" s="88"/>
      <c r="PNX9" s="88"/>
      <c r="PNY9" s="88"/>
      <c r="PNZ9" s="89"/>
      <c r="POC9" s="86"/>
      <c r="POD9" s="88"/>
      <c r="POE9" s="88"/>
      <c r="POF9" s="88"/>
      <c r="POG9" s="88"/>
      <c r="POH9" s="89"/>
      <c r="POK9" s="86"/>
      <c r="POL9" s="88"/>
      <c r="POM9" s="88"/>
      <c r="PON9" s="88"/>
      <c r="POO9" s="88"/>
      <c r="POP9" s="89"/>
      <c r="POS9" s="86"/>
      <c r="POT9" s="88"/>
      <c r="POU9" s="88"/>
      <c r="POV9" s="88"/>
      <c r="POW9" s="88"/>
      <c r="POX9" s="89"/>
      <c r="PPA9" s="86"/>
      <c r="PPB9" s="88"/>
      <c r="PPC9" s="88"/>
      <c r="PPD9" s="88"/>
      <c r="PPE9" s="88"/>
      <c r="PPF9" s="89"/>
      <c r="PPI9" s="86"/>
      <c r="PPJ9" s="88"/>
      <c r="PPK9" s="88"/>
      <c r="PPL9" s="88"/>
      <c r="PPM9" s="88"/>
      <c r="PPN9" s="89"/>
      <c r="PPQ9" s="86"/>
      <c r="PPR9" s="88"/>
      <c r="PPS9" s="88"/>
      <c r="PPT9" s="88"/>
      <c r="PPU9" s="88"/>
      <c r="PPV9" s="89"/>
      <c r="PPY9" s="86"/>
      <c r="PPZ9" s="88"/>
      <c r="PQA9" s="88"/>
      <c r="PQB9" s="88"/>
      <c r="PQC9" s="88"/>
      <c r="PQD9" s="89"/>
      <c r="PQG9" s="86"/>
      <c r="PQH9" s="88"/>
      <c r="PQI9" s="88"/>
      <c r="PQJ9" s="88"/>
      <c r="PQK9" s="88"/>
      <c r="PQL9" s="89"/>
      <c r="PQO9" s="86"/>
      <c r="PQP9" s="88"/>
      <c r="PQQ9" s="88"/>
      <c r="PQR9" s="88"/>
      <c r="PQS9" s="88"/>
      <c r="PQT9" s="89"/>
      <c r="PQW9" s="86"/>
      <c r="PQX9" s="88"/>
      <c r="PQY9" s="88"/>
      <c r="PQZ9" s="88"/>
      <c r="PRA9" s="88"/>
      <c r="PRB9" s="89"/>
      <c r="PRE9" s="86"/>
      <c r="PRF9" s="88"/>
      <c r="PRG9" s="88"/>
      <c r="PRH9" s="88"/>
      <c r="PRI9" s="88"/>
      <c r="PRJ9" s="89"/>
      <c r="PRM9" s="86"/>
      <c r="PRN9" s="88"/>
      <c r="PRO9" s="88"/>
      <c r="PRP9" s="88"/>
      <c r="PRQ9" s="88"/>
      <c r="PRR9" s="89"/>
      <c r="PRU9" s="86"/>
      <c r="PRV9" s="88"/>
      <c r="PRW9" s="88"/>
      <c r="PRX9" s="88"/>
      <c r="PRY9" s="88"/>
      <c r="PRZ9" s="89"/>
      <c r="PSC9" s="86"/>
      <c r="PSD9" s="88"/>
      <c r="PSE9" s="88"/>
      <c r="PSF9" s="88"/>
      <c r="PSG9" s="88"/>
      <c r="PSH9" s="89"/>
      <c r="PSK9" s="86"/>
      <c r="PSL9" s="88"/>
      <c r="PSM9" s="88"/>
      <c r="PSN9" s="88"/>
      <c r="PSO9" s="88"/>
      <c r="PSP9" s="89"/>
      <c r="PSS9" s="86"/>
      <c r="PST9" s="88"/>
      <c r="PSU9" s="88"/>
      <c r="PSV9" s="88"/>
      <c r="PSW9" s="88"/>
      <c r="PSX9" s="89"/>
      <c r="PTA9" s="86"/>
      <c r="PTB9" s="88"/>
      <c r="PTC9" s="88"/>
      <c r="PTD9" s="88"/>
      <c r="PTE9" s="88"/>
      <c r="PTF9" s="89"/>
      <c r="PTI9" s="86"/>
      <c r="PTJ9" s="88"/>
      <c r="PTK9" s="88"/>
      <c r="PTL9" s="88"/>
      <c r="PTM9" s="88"/>
      <c r="PTN9" s="89"/>
      <c r="PTQ9" s="86"/>
      <c r="PTR9" s="88"/>
      <c r="PTS9" s="88"/>
      <c r="PTT9" s="88"/>
      <c r="PTU9" s="88"/>
      <c r="PTV9" s="89"/>
      <c r="PTY9" s="86"/>
      <c r="PTZ9" s="88"/>
      <c r="PUA9" s="88"/>
      <c r="PUB9" s="88"/>
      <c r="PUC9" s="88"/>
      <c r="PUD9" s="89"/>
      <c r="PUG9" s="86"/>
      <c r="PUH9" s="88"/>
      <c r="PUI9" s="88"/>
      <c r="PUJ9" s="88"/>
      <c r="PUK9" s="88"/>
      <c r="PUL9" s="89"/>
      <c r="PUO9" s="86"/>
      <c r="PUP9" s="88"/>
      <c r="PUQ9" s="88"/>
      <c r="PUR9" s="88"/>
      <c r="PUS9" s="88"/>
      <c r="PUT9" s="89"/>
      <c r="PUW9" s="86"/>
      <c r="PUX9" s="88"/>
      <c r="PUY9" s="88"/>
      <c r="PUZ9" s="88"/>
      <c r="PVA9" s="88"/>
      <c r="PVB9" s="89"/>
      <c r="PVE9" s="86"/>
      <c r="PVF9" s="88"/>
      <c r="PVG9" s="88"/>
      <c r="PVH9" s="88"/>
      <c r="PVI9" s="88"/>
      <c r="PVJ9" s="89"/>
      <c r="PVM9" s="86"/>
      <c r="PVN9" s="88"/>
      <c r="PVO9" s="88"/>
      <c r="PVP9" s="88"/>
      <c r="PVQ9" s="88"/>
      <c r="PVR9" s="89"/>
      <c r="PVU9" s="86"/>
      <c r="PVV9" s="88"/>
      <c r="PVW9" s="88"/>
      <c r="PVX9" s="88"/>
      <c r="PVY9" s="88"/>
      <c r="PVZ9" s="89"/>
      <c r="PWC9" s="86"/>
      <c r="PWD9" s="88"/>
      <c r="PWE9" s="88"/>
      <c r="PWF9" s="88"/>
      <c r="PWG9" s="88"/>
      <c r="PWH9" s="89"/>
      <c r="PWK9" s="86"/>
      <c r="PWL9" s="88"/>
      <c r="PWM9" s="88"/>
      <c r="PWN9" s="88"/>
      <c r="PWO9" s="88"/>
      <c r="PWP9" s="89"/>
      <c r="PWS9" s="86"/>
      <c r="PWT9" s="88"/>
      <c r="PWU9" s="88"/>
      <c r="PWV9" s="88"/>
      <c r="PWW9" s="88"/>
      <c r="PWX9" s="89"/>
      <c r="PXA9" s="86"/>
      <c r="PXB9" s="88"/>
      <c r="PXC9" s="88"/>
      <c r="PXD9" s="88"/>
      <c r="PXE9" s="88"/>
      <c r="PXF9" s="89"/>
      <c r="PXI9" s="86"/>
      <c r="PXJ9" s="88"/>
      <c r="PXK9" s="88"/>
      <c r="PXL9" s="88"/>
      <c r="PXM9" s="88"/>
      <c r="PXN9" s="89"/>
      <c r="PXQ9" s="86"/>
      <c r="PXR9" s="88"/>
      <c r="PXS9" s="88"/>
      <c r="PXT9" s="88"/>
      <c r="PXU9" s="88"/>
      <c r="PXV9" s="89"/>
      <c r="PXY9" s="86"/>
      <c r="PXZ9" s="88"/>
      <c r="PYA9" s="88"/>
      <c r="PYB9" s="88"/>
      <c r="PYC9" s="88"/>
      <c r="PYD9" s="89"/>
      <c r="PYG9" s="86"/>
      <c r="PYH9" s="88"/>
      <c r="PYI9" s="88"/>
      <c r="PYJ9" s="88"/>
      <c r="PYK9" s="88"/>
      <c r="PYL9" s="89"/>
      <c r="PYO9" s="86"/>
      <c r="PYP9" s="88"/>
      <c r="PYQ9" s="88"/>
      <c r="PYR9" s="88"/>
      <c r="PYS9" s="88"/>
      <c r="PYT9" s="89"/>
      <c r="PYW9" s="86"/>
      <c r="PYX9" s="88"/>
      <c r="PYY9" s="88"/>
      <c r="PYZ9" s="88"/>
      <c r="PZA9" s="88"/>
      <c r="PZB9" s="89"/>
      <c r="PZE9" s="86"/>
      <c r="PZF9" s="88"/>
      <c r="PZG9" s="88"/>
      <c r="PZH9" s="88"/>
      <c r="PZI9" s="88"/>
      <c r="PZJ9" s="89"/>
      <c r="PZM9" s="86"/>
      <c r="PZN9" s="88"/>
      <c r="PZO9" s="88"/>
      <c r="PZP9" s="88"/>
      <c r="PZQ9" s="88"/>
      <c r="PZR9" s="89"/>
      <c r="PZU9" s="86"/>
      <c r="PZV9" s="88"/>
      <c r="PZW9" s="88"/>
      <c r="PZX9" s="88"/>
      <c r="PZY9" s="88"/>
      <c r="PZZ9" s="89"/>
      <c r="QAC9" s="86"/>
      <c r="QAD9" s="88"/>
      <c r="QAE9" s="88"/>
      <c r="QAF9" s="88"/>
      <c r="QAG9" s="88"/>
      <c r="QAH9" s="89"/>
      <c r="QAK9" s="86"/>
      <c r="QAL9" s="88"/>
      <c r="QAM9" s="88"/>
      <c r="QAN9" s="88"/>
      <c r="QAO9" s="88"/>
      <c r="QAP9" s="89"/>
      <c r="QAS9" s="86"/>
      <c r="QAT9" s="88"/>
      <c r="QAU9" s="88"/>
      <c r="QAV9" s="88"/>
      <c r="QAW9" s="88"/>
      <c r="QAX9" s="89"/>
      <c r="QBA9" s="86"/>
      <c r="QBB9" s="88"/>
      <c r="QBC9" s="88"/>
      <c r="QBD9" s="88"/>
      <c r="QBE9" s="88"/>
      <c r="QBF9" s="89"/>
      <c r="QBI9" s="86"/>
      <c r="QBJ9" s="88"/>
      <c r="QBK9" s="88"/>
      <c r="QBL9" s="88"/>
      <c r="QBM9" s="88"/>
      <c r="QBN9" s="89"/>
      <c r="QBQ9" s="86"/>
      <c r="QBR9" s="88"/>
      <c r="QBS9" s="88"/>
      <c r="QBT9" s="88"/>
      <c r="QBU9" s="88"/>
      <c r="QBV9" s="89"/>
      <c r="QBY9" s="86"/>
      <c r="QBZ9" s="88"/>
      <c r="QCA9" s="88"/>
      <c r="QCB9" s="88"/>
      <c r="QCC9" s="88"/>
      <c r="QCD9" s="89"/>
      <c r="QCG9" s="86"/>
      <c r="QCH9" s="88"/>
      <c r="QCI9" s="88"/>
      <c r="QCJ9" s="88"/>
      <c r="QCK9" s="88"/>
      <c r="QCL9" s="89"/>
      <c r="QCO9" s="86"/>
      <c r="QCP9" s="88"/>
      <c r="QCQ9" s="88"/>
      <c r="QCR9" s="88"/>
      <c r="QCS9" s="88"/>
      <c r="QCT9" s="89"/>
      <c r="QCW9" s="86"/>
      <c r="QCX9" s="88"/>
      <c r="QCY9" s="88"/>
      <c r="QCZ9" s="88"/>
      <c r="QDA9" s="88"/>
      <c r="QDB9" s="89"/>
      <c r="QDE9" s="86"/>
      <c r="QDF9" s="88"/>
      <c r="QDG9" s="88"/>
      <c r="QDH9" s="88"/>
      <c r="QDI9" s="88"/>
      <c r="QDJ9" s="89"/>
      <c r="QDM9" s="86"/>
      <c r="QDN9" s="88"/>
      <c r="QDO9" s="88"/>
      <c r="QDP9" s="88"/>
      <c r="QDQ9" s="88"/>
      <c r="QDR9" s="89"/>
      <c r="QDU9" s="86"/>
      <c r="QDV9" s="88"/>
      <c r="QDW9" s="88"/>
      <c r="QDX9" s="88"/>
      <c r="QDY9" s="88"/>
      <c r="QDZ9" s="89"/>
      <c r="QEC9" s="86"/>
      <c r="QED9" s="88"/>
      <c r="QEE9" s="88"/>
      <c r="QEF9" s="88"/>
      <c r="QEG9" s="88"/>
      <c r="QEH9" s="89"/>
      <c r="QEK9" s="86"/>
      <c r="QEL9" s="88"/>
      <c r="QEM9" s="88"/>
      <c r="QEN9" s="88"/>
      <c r="QEO9" s="88"/>
      <c r="QEP9" s="89"/>
      <c r="QES9" s="86"/>
      <c r="QET9" s="88"/>
      <c r="QEU9" s="88"/>
      <c r="QEV9" s="88"/>
      <c r="QEW9" s="88"/>
      <c r="QEX9" s="89"/>
      <c r="QFA9" s="86"/>
      <c r="QFB9" s="88"/>
      <c r="QFC9" s="88"/>
      <c r="QFD9" s="88"/>
      <c r="QFE9" s="88"/>
      <c r="QFF9" s="89"/>
      <c r="QFI9" s="86"/>
      <c r="QFJ9" s="88"/>
      <c r="QFK9" s="88"/>
      <c r="QFL9" s="88"/>
      <c r="QFM9" s="88"/>
      <c r="QFN9" s="89"/>
      <c r="QFQ9" s="86"/>
      <c r="QFR9" s="88"/>
      <c r="QFS9" s="88"/>
      <c r="QFT9" s="88"/>
      <c r="QFU9" s="88"/>
      <c r="QFV9" s="89"/>
      <c r="QFY9" s="86"/>
      <c r="QFZ9" s="88"/>
      <c r="QGA9" s="88"/>
      <c r="QGB9" s="88"/>
      <c r="QGC9" s="88"/>
      <c r="QGD9" s="89"/>
      <c r="QGG9" s="86"/>
      <c r="QGH9" s="88"/>
      <c r="QGI9" s="88"/>
      <c r="QGJ9" s="88"/>
      <c r="QGK9" s="88"/>
      <c r="QGL9" s="89"/>
      <c r="QGO9" s="86"/>
      <c r="QGP9" s="88"/>
      <c r="QGQ9" s="88"/>
      <c r="QGR9" s="88"/>
      <c r="QGS9" s="88"/>
      <c r="QGT9" s="89"/>
      <c r="QGW9" s="86"/>
      <c r="QGX9" s="88"/>
      <c r="QGY9" s="88"/>
      <c r="QGZ9" s="88"/>
      <c r="QHA9" s="88"/>
      <c r="QHB9" s="89"/>
      <c r="QHE9" s="86"/>
      <c r="QHF9" s="88"/>
      <c r="QHG9" s="88"/>
      <c r="QHH9" s="88"/>
      <c r="QHI9" s="88"/>
      <c r="QHJ9" s="89"/>
      <c r="QHM9" s="86"/>
      <c r="QHN9" s="88"/>
      <c r="QHO9" s="88"/>
      <c r="QHP9" s="88"/>
      <c r="QHQ9" s="88"/>
      <c r="QHR9" s="89"/>
      <c r="QHU9" s="86"/>
      <c r="QHV9" s="88"/>
      <c r="QHW9" s="88"/>
      <c r="QHX9" s="88"/>
      <c r="QHY9" s="88"/>
      <c r="QHZ9" s="89"/>
      <c r="QIC9" s="86"/>
      <c r="QID9" s="88"/>
      <c r="QIE9" s="88"/>
      <c r="QIF9" s="88"/>
      <c r="QIG9" s="88"/>
      <c r="QIH9" s="89"/>
      <c r="QIK9" s="86"/>
      <c r="QIL9" s="88"/>
      <c r="QIM9" s="88"/>
      <c r="QIN9" s="88"/>
      <c r="QIO9" s="88"/>
      <c r="QIP9" s="89"/>
      <c r="QIS9" s="86"/>
      <c r="QIT9" s="88"/>
      <c r="QIU9" s="88"/>
      <c r="QIV9" s="88"/>
      <c r="QIW9" s="88"/>
      <c r="QIX9" s="89"/>
      <c r="QJA9" s="86"/>
      <c r="QJB9" s="88"/>
      <c r="QJC9" s="88"/>
      <c r="QJD9" s="88"/>
      <c r="QJE9" s="88"/>
      <c r="QJF9" s="89"/>
      <c r="QJI9" s="86"/>
      <c r="QJJ9" s="88"/>
      <c r="QJK9" s="88"/>
      <c r="QJL9" s="88"/>
      <c r="QJM9" s="88"/>
      <c r="QJN9" s="89"/>
      <c r="QJQ9" s="86"/>
      <c r="QJR9" s="88"/>
      <c r="QJS9" s="88"/>
      <c r="QJT9" s="88"/>
      <c r="QJU9" s="88"/>
      <c r="QJV9" s="89"/>
      <c r="QJY9" s="86"/>
      <c r="QJZ9" s="88"/>
      <c r="QKA9" s="88"/>
      <c r="QKB9" s="88"/>
      <c r="QKC9" s="88"/>
      <c r="QKD9" s="89"/>
      <c r="QKG9" s="86"/>
      <c r="QKH9" s="88"/>
      <c r="QKI9" s="88"/>
      <c r="QKJ9" s="88"/>
      <c r="QKK9" s="88"/>
      <c r="QKL9" s="89"/>
      <c r="QKO9" s="86"/>
      <c r="QKP9" s="88"/>
      <c r="QKQ9" s="88"/>
      <c r="QKR9" s="88"/>
      <c r="QKS9" s="88"/>
      <c r="QKT9" s="89"/>
      <c r="QKW9" s="86"/>
      <c r="QKX9" s="88"/>
      <c r="QKY9" s="88"/>
      <c r="QKZ9" s="88"/>
      <c r="QLA9" s="88"/>
      <c r="QLB9" s="89"/>
      <c r="QLE9" s="86"/>
      <c r="QLF9" s="88"/>
      <c r="QLG9" s="88"/>
      <c r="QLH9" s="88"/>
      <c r="QLI9" s="88"/>
      <c r="QLJ9" s="89"/>
      <c r="QLM9" s="86"/>
      <c r="QLN9" s="88"/>
      <c r="QLO9" s="88"/>
      <c r="QLP9" s="88"/>
      <c r="QLQ9" s="88"/>
      <c r="QLR9" s="89"/>
      <c r="QLU9" s="86"/>
      <c r="QLV9" s="88"/>
      <c r="QLW9" s="88"/>
      <c r="QLX9" s="88"/>
      <c r="QLY9" s="88"/>
      <c r="QLZ9" s="89"/>
      <c r="QMC9" s="86"/>
      <c r="QMD9" s="88"/>
      <c r="QME9" s="88"/>
      <c r="QMF9" s="88"/>
      <c r="QMG9" s="88"/>
      <c r="QMH9" s="89"/>
      <c r="QMK9" s="86"/>
      <c r="QML9" s="88"/>
      <c r="QMM9" s="88"/>
      <c r="QMN9" s="88"/>
      <c r="QMO9" s="88"/>
      <c r="QMP9" s="89"/>
      <c r="QMS9" s="86"/>
      <c r="QMT9" s="88"/>
      <c r="QMU9" s="88"/>
      <c r="QMV9" s="88"/>
      <c r="QMW9" s="88"/>
      <c r="QMX9" s="89"/>
      <c r="QNA9" s="86"/>
      <c r="QNB9" s="88"/>
      <c r="QNC9" s="88"/>
      <c r="QND9" s="88"/>
      <c r="QNE9" s="88"/>
      <c r="QNF9" s="89"/>
      <c r="QNI9" s="86"/>
      <c r="QNJ9" s="88"/>
      <c r="QNK9" s="88"/>
      <c r="QNL9" s="88"/>
      <c r="QNM9" s="88"/>
      <c r="QNN9" s="89"/>
      <c r="QNQ9" s="86"/>
      <c r="QNR9" s="88"/>
      <c r="QNS9" s="88"/>
      <c r="QNT9" s="88"/>
      <c r="QNU9" s="88"/>
      <c r="QNV9" s="89"/>
      <c r="QNY9" s="86"/>
      <c r="QNZ9" s="88"/>
      <c r="QOA9" s="88"/>
      <c r="QOB9" s="88"/>
      <c r="QOC9" s="88"/>
      <c r="QOD9" s="89"/>
      <c r="QOG9" s="86"/>
      <c r="QOH9" s="88"/>
      <c r="QOI9" s="88"/>
      <c r="QOJ9" s="88"/>
      <c r="QOK9" s="88"/>
      <c r="QOL9" s="89"/>
      <c r="QOO9" s="86"/>
      <c r="QOP9" s="88"/>
      <c r="QOQ9" s="88"/>
      <c r="QOR9" s="88"/>
      <c r="QOS9" s="88"/>
      <c r="QOT9" s="89"/>
      <c r="QOW9" s="86"/>
      <c r="QOX9" s="88"/>
      <c r="QOY9" s="88"/>
      <c r="QOZ9" s="88"/>
      <c r="QPA9" s="88"/>
      <c r="QPB9" s="89"/>
      <c r="QPE9" s="86"/>
      <c r="QPF9" s="88"/>
      <c r="QPG9" s="88"/>
      <c r="QPH9" s="88"/>
      <c r="QPI9" s="88"/>
      <c r="QPJ9" s="89"/>
      <c r="QPM9" s="86"/>
      <c r="QPN9" s="88"/>
      <c r="QPO9" s="88"/>
      <c r="QPP9" s="88"/>
      <c r="QPQ9" s="88"/>
      <c r="QPR9" s="89"/>
      <c r="QPU9" s="86"/>
      <c r="QPV9" s="88"/>
      <c r="QPW9" s="88"/>
      <c r="QPX9" s="88"/>
      <c r="QPY9" s="88"/>
      <c r="QPZ9" s="89"/>
      <c r="QQC9" s="86"/>
      <c r="QQD9" s="88"/>
      <c r="QQE9" s="88"/>
      <c r="QQF9" s="88"/>
      <c r="QQG9" s="88"/>
      <c r="QQH9" s="89"/>
      <c r="QQK9" s="86"/>
      <c r="QQL9" s="88"/>
      <c r="QQM9" s="88"/>
      <c r="QQN9" s="88"/>
      <c r="QQO9" s="88"/>
      <c r="QQP9" s="89"/>
      <c r="QQS9" s="86"/>
      <c r="QQT9" s="88"/>
      <c r="QQU9" s="88"/>
      <c r="QQV9" s="88"/>
      <c r="QQW9" s="88"/>
      <c r="QQX9" s="89"/>
      <c r="QRA9" s="86"/>
      <c r="QRB9" s="88"/>
      <c r="QRC9" s="88"/>
      <c r="QRD9" s="88"/>
      <c r="QRE9" s="88"/>
      <c r="QRF9" s="89"/>
      <c r="QRI9" s="86"/>
      <c r="QRJ9" s="88"/>
      <c r="QRK9" s="88"/>
      <c r="QRL9" s="88"/>
      <c r="QRM9" s="88"/>
      <c r="QRN9" s="89"/>
      <c r="QRQ9" s="86"/>
      <c r="QRR9" s="88"/>
      <c r="QRS9" s="88"/>
      <c r="QRT9" s="88"/>
      <c r="QRU9" s="88"/>
      <c r="QRV9" s="89"/>
      <c r="QRY9" s="86"/>
      <c r="QRZ9" s="88"/>
      <c r="QSA9" s="88"/>
      <c r="QSB9" s="88"/>
      <c r="QSC9" s="88"/>
      <c r="QSD9" s="89"/>
      <c r="QSG9" s="86"/>
      <c r="QSH9" s="88"/>
      <c r="QSI9" s="88"/>
      <c r="QSJ9" s="88"/>
      <c r="QSK9" s="88"/>
      <c r="QSL9" s="89"/>
      <c r="QSO9" s="86"/>
      <c r="QSP9" s="88"/>
      <c r="QSQ9" s="88"/>
      <c r="QSR9" s="88"/>
      <c r="QSS9" s="88"/>
      <c r="QST9" s="89"/>
      <c r="QSW9" s="86"/>
      <c r="QSX9" s="88"/>
      <c r="QSY9" s="88"/>
      <c r="QSZ9" s="88"/>
      <c r="QTA9" s="88"/>
      <c r="QTB9" s="89"/>
      <c r="QTE9" s="86"/>
      <c r="QTF9" s="88"/>
      <c r="QTG9" s="88"/>
      <c r="QTH9" s="88"/>
      <c r="QTI9" s="88"/>
      <c r="QTJ9" s="89"/>
      <c r="QTM9" s="86"/>
      <c r="QTN9" s="88"/>
      <c r="QTO9" s="88"/>
      <c r="QTP9" s="88"/>
      <c r="QTQ9" s="88"/>
      <c r="QTR9" s="89"/>
      <c r="QTU9" s="86"/>
      <c r="QTV9" s="88"/>
      <c r="QTW9" s="88"/>
      <c r="QTX9" s="88"/>
      <c r="QTY9" s="88"/>
      <c r="QTZ9" s="89"/>
      <c r="QUC9" s="86"/>
      <c r="QUD9" s="88"/>
      <c r="QUE9" s="88"/>
      <c r="QUF9" s="88"/>
      <c r="QUG9" s="88"/>
      <c r="QUH9" s="89"/>
      <c r="QUK9" s="86"/>
      <c r="QUL9" s="88"/>
      <c r="QUM9" s="88"/>
      <c r="QUN9" s="88"/>
      <c r="QUO9" s="88"/>
      <c r="QUP9" s="89"/>
      <c r="QUS9" s="86"/>
      <c r="QUT9" s="88"/>
      <c r="QUU9" s="88"/>
      <c r="QUV9" s="88"/>
      <c r="QUW9" s="88"/>
      <c r="QUX9" s="89"/>
      <c r="QVA9" s="86"/>
      <c r="QVB9" s="88"/>
      <c r="QVC9" s="88"/>
      <c r="QVD9" s="88"/>
      <c r="QVE9" s="88"/>
      <c r="QVF9" s="89"/>
      <c r="QVI9" s="86"/>
      <c r="QVJ9" s="88"/>
      <c r="QVK9" s="88"/>
      <c r="QVL9" s="88"/>
      <c r="QVM9" s="88"/>
      <c r="QVN9" s="89"/>
      <c r="QVQ9" s="86"/>
      <c r="QVR9" s="88"/>
      <c r="QVS9" s="88"/>
      <c r="QVT9" s="88"/>
      <c r="QVU9" s="88"/>
      <c r="QVV9" s="89"/>
      <c r="QVY9" s="86"/>
      <c r="QVZ9" s="88"/>
      <c r="QWA9" s="88"/>
      <c r="QWB9" s="88"/>
      <c r="QWC9" s="88"/>
      <c r="QWD9" s="89"/>
      <c r="QWG9" s="86"/>
      <c r="QWH9" s="88"/>
      <c r="QWI9" s="88"/>
      <c r="QWJ9" s="88"/>
      <c r="QWK9" s="88"/>
      <c r="QWL9" s="89"/>
      <c r="QWO9" s="86"/>
      <c r="QWP9" s="88"/>
      <c r="QWQ9" s="88"/>
      <c r="QWR9" s="88"/>
      <c r="QWS9" s="88"/>
      <c r="QWT9" s="89"/>
      <c r="QWW9" s="86"/>
      <c r="QWX9" s="88"/>
      <c r="QWY9" s="88"/>
      <c r="QWZ9" s="88"/>
      <c r="QXA9" s="88"/>
      <c r="QXB9" s="89"/>
      <c r="QXE9" s="86"/>
      <c r="QXF9" s="88"/>
      <c r="QXG9" s="88"/>
      <c r="QXH9" s="88"/>
      <c r="QXI9" s="88"/>
      <c r="QXJ9" s="89"/>
      <c r="QXM9" s="86"/>
      <c r="QXN9" s="88"/>
      <c r="QXO9" s="88"/>
      <c r="QXP9" s="88"/>
      <c r="QXQ9" s="88"/>
      <c r="QXR9" s="89"/>
      <c r="QXU9" s="86"/>
      <c r="QXV9" s="88"/>
      <c r="QXW9" s="88"/>
      <c r="QXX9" s="88"/>
      <c r="QXY9" s="88"/>
      <c r="QXZ9" s="89"/>
      <c r="QYC9" s="86"/>
      <c r="QYD9" s="88"/>
      <c r="QYE9" s="88"/>
      <c r="QYF9" s="88"/>
      <c r="QYG9" s="88"/>
      <c r="QYH9" s="89"/>
      <c r="QYK9" s="86"/>
      <c r="QYL9" s="88"/>
      <c r="QYM9" s="88"/>
      <c r="QYN9" s="88"/>
      <c r="QYO9" s="88"/>
      <c r="QYP9" s="89"/>
      <c r="QYS9" s="86"/>
      <c r="QYT9" s="88"/>
      <c r="QYU9" s="88"/>
      <c r="QYV9" s="88"/>
      <c r="QYW9" s="88"/>
      <c r="QYX9" s="89"/>
      <c r="QZA9" s="86"/>
      <c r="QZB9" s="88"/>
      <c r="QZC9" s="88"/>
      <c r="QZD9" s="88"/>
      <c r="QZE9" s="88"/>
      <c r="QZF9" s="89"/>
      <c r="QZI9" s="86"/>
      <c r="QZJ9" s="88"/>
      <c r="QZK9" s="88"/>
      <c r="QZL9" s="88"/>
      <c r="QZM9" s="88"/>
      <c r="QZN9" s="89"/>
      <c r="QZQ9" s="86"/>
      <c r="QZR9" s="88"/>
      <c r="QZS9" s="88"/>
      <c r="QZT9" s="88"/>
      <c r="QZU9" s="88"/>
      <c r="QZV9" s="89"/>
      <c r="QZY9" s="86"/>
      <c r="QZZ9" s="88"/>
      <c r="RAA9" s="88"/>
      <c r="RAB9" s="88"/>
      <c r="RAC9" s="88"/>
      <c r="RAD9" s="89"/>
      <c r="RAG9" s="86"/>
      <c r="RAH9" s="88"/>
      <c r="RAI9" s="88"/>
      <c r="RAJ9" s="88"/>
      <c r="RAK9" s="88"/>
      <c r="RAL9" s="89"/>
      <c r="RAO9" s="86"/>
      <c r="RAP9" s="88"/>
      <c r="RAQ9" s="88"/>
      <c r="RAR9" s="88"/>
      <c r="RAS9" s="88"/>
      <c r="RAT9" s="89"/>
      <c r="RAW9" s="86"/>
      <c r="RAX9" s="88"/>
      <c r="RAY9" s="88"/>
      <c r="RAZ9" s="88"/>
      <c r="RBA9" s="88"/>
      <c r="RBB9" s="89"/>
      <c r="RBE9" s="86"/>
      <c r="RBF9" s="88"/>
      <c r="RBG9" s="88"/>
      <c r="RBH9" s="88"/>
      <c r="RBI9" s="88"/>
      <c r="RBJ9" s="89"/>
      <c r="RBM9" s="86"/>
      <c r="RBN9" s="88"/>
      <c r="RBO9" s="88"/>
      <c r="RBP9" s="88"/>
      <c r="RBQ9" s="88"/>
      <c r="RBR9" s="89"/>
      <c r="RBU9" s="86"/>
      <c r="RBV9" s="88"/>
      <c r="RBW9" s="88"/>
      <c r="RBX9" s="88"/>
      <c r="RBY9" s="88"/>
      <c r="RBZ9" s="89"/>
      <c r="RCC9" s="86"/>
      <c r="RCD9" s="88"/>
      <c r="RCE9" s="88"/>
      <c r="RCF9" s="88"/>
      <c r="RCG9" s="88"/>
      <c r="RCH9" s="89"/>
      <c r="RCK9" s="86"/>
      <c r="RCL9" s="88"/>
      <c r="RCM9" s="88"/>
      <c r="RCN9" s="88"/>
      <c r="RCO9" s="88"/>
      <c r="RCP9" s="89"/>
      <c r="RCS9" s="86"/>
      <c r="RCT9" s="88"/>
      <c r="RCU9" s="88"/>
      <c r="RCV9" s="88"/>
      <c r="RCW9" s="88"/>
      <c r="RCX9" s="89"/>
      <c r="RDA9" s="86"/>
      <c r="RDB9" s="88"/>
      <c r="RDC9" s="88"/>
      <c r="RDD9" s="88"/>
      <c r="RDE9" s="88"/>
      <c r="RDF9" s="89"/>
      <c r="RDI9" s="86"/>
      <c r="RDJ9" s="88"/>
      <c r="RDK9" s="88"/>
      <c r="RDL9" s="88"/>
      <c r="RDM9" s="88"/>
      <c r="RDN9" s="89"/>
      <c r="RDQ9" s="86"/>
      <c r="RDR9" s="88"/>
      <c r="RDS9" s="88"/>
      <c r="RDT9" s="88"/>
      <c r="RDU9" s="88"/>
      <c r="RDV9" s="89"/>
      <c r="RDY9" s="86"/>
      <c r="RDZ9" s="88"/>
      <c r="REA9" s="88"/>
      <c r="REB9" s="88"/>
      <c r="REC9" s="88"/>
      <c r="RED9" s="89"/>
      <c r="REG9" s="86"/>
      <c r="REH9" s="88"/>
      <c r="REI9" s="88"/>
      <c r="REJ9" s="88"/>
      <c r="REK9" s="88"/>
      <c r="REL9" s="89"/>
      <c r="REO9" s="86"/>
      <c r="REP9" s="88"/>
      <c r="REQ9" s="88"/>
      <c r="RER9" s="88"/>
      <c r="RES9" s="88"/>
      <c r="RET9" s="89"/>
      <c r="REW9" s="86"/>
      <c r="REX9" s="88"/>
      <c r="REY9" s="88"/>
      <c r="REZ9" s="88"/>
      <c r="RFA9" s="88"/>
      <c r="RFB9" s="89"/>
      <c r="RFE9" s="86"/>
      <c r="RFF9" s="88"/>
      <c r="RFG9" s="88"/>
      <c r="RFH9" s="88"/>
      <c r="RFI9" s="88"/>
      <c r="RFJ9" s="89"/>
      <c r="RFM9" s="86"/>
      <c r="RFN9" s="88"/>
      <c r="RFO9" s="88"/>
      <c r="RFP9" s="88"/>
      <c r="RFQ9" s="88"/>
      <c r="RFR9" s="89"/>
      <c r="RFU9" s="86"/>
      <c r="RFV9" s="88"/>
      <c r="RFW9" s="88"/>
      <c r="RFX9" s="88"/>
      <c r="RFY9" s="88"/>
      <c r="RFZ9" s="89"/>
      <c r="RGC9" s="86"/>
      <c r="RGD9" s="88"/>
      <c r="RGE9" s="88"/>
      <c r="RGF9" s="88"/>
      <c r="RGG9" s="88"/>
      <c r="RGH9" s="89"/>
      <c r="RGK9" s="86"/>
      <c r="RGL9" s="88"/>
      <c r="RGM9" s="88"/>
      <c r="RGN9" s="88"/>
      <c r="RGO9" s="88"/>
      <c r="RGP9" s="89"/>
      <c r="RGS9" s="86"/>
      <c r="RGT9" s="88"/>
      <c r="RGU9" s="88"/>
      <c r="RGV9" s="88"/>
      <c r="RGW9" s="88"/>
      <c r="RGX9" s="89"/>
      <c r="RHA9" s="86"/>
      <c r="RHB9" s="88"/>
      <c r="RHC9" s="88"/>
      <c r="RHD9" s="88"/>
      <c r="RHE9" s="88"/>
      <c r="RHF9" s="89"/>
      <c r="RHI9" s="86"/>
      <c r="RHJ9" s="88"/>
      <c r="RHK9" s="88"/>
      <c r="RHL9" s="88"/>
      <c r="RHM9" s="88"/>
      <c r="RHN9" s="89"/>
      <c r="RHQ9" s="86"/>
      <c r="RHR9" s="88"/>
      <c r="RHS9" s="88"/>
      <c r="RHT9" s="88"/>
      <c r="RHU9" s="88"/>
      <c r="RHV9" s="89"/>
      <c r="RHY9" s="86"/>
      <c r="RHZ9" s="88"/>
      <c r="RIA9" s="88"/>
      <c r="RIB9" s="88"/>
      <c r="RIC9" s="88"/>
      <c r="RID9" s="89"/>
      <c r="RIG9" s="86"/>
      <c r="RIH9" s="88"/>
      <c r="RII9" s="88"/>
      <c r="RIJ9" s="88"/>
      <c r="RIK9" s="88"/>
      <c r="RIL9" s="89"/>
      <c r="RIO9" s="86"/>
      <c r="RIP9" s="88"/>
      <c r="RIQ9" s="88"/>
      <c r="RIR9" s="88"/>
      <c r="RIS9" s="88"/>
      <c r="RIT9" s="89"/>
      <c r="RIW9" s="86"/>
      <c r="RIX9" s="88"/>
      <c r="RIY9" s="88"/>
      <c r="RIZ9" s="88"/>
      <c r="RJA9" s="88"/>
      <c r="RJB9" s="89"/>
      <c r="RJE9" s="86"/>
      <c r="RJF9" s="88"/>
      <c r="RJG9" s="88"/>
      <c r="RJH9" s="88"/>
      <c r="RJI9" s="88"/>
      <c r="RJJ9" s="89"/>
      <c r="RJM9" s="86"/>
      <c r="RJN9" s="88"/>
      <c r="RJO9" s="88"/>
      <c r="RJP9" s="88"/>
      <c r="RJQ9" s="88"/>
      <c r="RJR9" s="89"/>
      <c r="RJU9" s="86"/>
      <c r="RJV9" s="88"/>
      <c r="RJW9" s="88"/>
      <c r="RJX9" s="88"/>
      <c r="RJY9" s="88"/>
      <c r="RJZ9" s="89"/>
      <c r="RKC9" s="86"/>
      <c r="RKD9" s="88"/>
      <c r="RKE9" s="88"/>
      <c r="RKF9" s="88"/>
      <c r="RKG9" s="88"/>
      <c r="RKH9" s="89"/>
      <c r="RKK9" s="86"/>
      <c r="RKL9" s="88"/>
      <c r="RKM9" s="88"/>
      <c r="RKN9" s="88"/>
      <c r="RKO9" s="88"/>
      <c r="RKP9" s="89"/>
      <c r="RKS9" s="86"/>
      <c r="RKT9" s="88"/>
      <c r="RKU9" s="88"/>
      <c r="RKV9" s="88"/>
      <c r="RKW9" s="88"/>
      <c r="RKX9" s="89"/>
      <c r="RLA9" s="86"/>
      <c r="RLB9" s="88"/>
      <c r="RLC9" s="88"/>
      <c r="RLD9" s="88"/>
      <c r="RLE9" s="88"/>
      <c r="RLF9" s="89"/>
      <c r="RLI9" s="86"/>
      <c r="RLJ9" s="88"/>
      <c r="RLK9" s="88"/>
      <c r="RLL9" s="88"/>
      <c r="RLM9" s="88"/>
      <c r="RLN9" s="89"/>
      <c r="RLQ9" s="86"/>
      <c r="RLR9" s="88"/>
      <c r="RLS9" s="88"/>
      <c r="RLT9" s="88"/>
      <c r="RLU9" s="88"/>
      <c r="RLV9" s="89"/>
      <c r="RLY9" s="86"/>
      <c r="RLZ9" s="88"/>
      <c r="RMA9" s="88"/>
      <c r="RMB9" s="88"/>
      <c r="RMC9" s="88"/>
      <c r="RMD9" s="89"/>
      <c r="RMG9" s="86"/>
      <c r="RMH9" s="88"/>
      <c r="RMI9" s="88"/>
      <c r="RMJ9" s="88"/>
      <c r="RMK9" s="88"/>
      <c r="RML9" s="89"/>
      <c r="RMO9" s="86"/>
      <c r="RMP9" s="88"/>
      <c r="RMQ9" s="88"/>
      <c r="RMR9" s="88"/>
      <c r="RMS9" s="88"/>
      <c r="RMT9" s="89"/>
      <c r="RMW9" s="86"/>
      <c r="RMX9" s="88"/>
      <c r="RMY9" s="88"/>
      <c r="RMZ9" s="88"/>
      <c r="RNA9" s="88"/>
      <c r="RNB9" s="89"/>
      <c r="RNE9" s="86"/>
      <c r="RNF9" s="88"/>
      <c r="RNG9" s="88"/>
      <c r="RNH9" s="88"/>
      <c r="RNI9" s="88"/>
      <c r="RNJ9" s="89"/>
      <c r="RNM9" s="86"/>
      <c r="RNN9" s="88"/>
      <c r="RNO9" s="88"/>
      <c r="RNP9" s="88"/>
      <c r="RNQ9" s="88"/>
      <c r="RNR9" s="89"/>
      <c r="RNU9" s="86"/>
      <c r="RNV9" s="88"/>
      <c r="RNW9" s="88"/>
      <c r="RNX9" s="88"/>
      <c r="RNY9" s="88"/>
      <c r="RNZ9" s="89"/>
      <c r="ROC9" s="86"/>
      <c r="ROD9" s="88"/>
      <c r="ROE9" s="88"/>
      <c r="ROF9" s="88"/>
      <c r="ROG9" s="88"/>
      <c r="ROH9" s="89"/>
      <c r="ROK9" s="86"/>
      <c r="ROL9" s="88"/>
      <c r="ROM9" s="88"/>
      <c r="RON9" s="88"/>
      <c r="ROO9" s="88"/>
      <c r="ROP9" s="89"/>
      <c r="ROS9" s="86"/>
      <c r="ROT9" s="88"/>
      <c r="ROU9" s="88"/>
      <c r="ROV9" s="88"/>
      <c r="ROW9" s="88"/>
      <c r="ROX9" s="89"/>
      <c r="RPA9" s="86"/>
      <c r="RPB9" s="88"/>
      <c r="RPC9" s="88"/>
      <c r="RPD9" s="88"/>
      <c r="RPE9" s="88"/>
      <c r="RPF9" s="89"/>
      <c r="RPI9" s="86"/>
      <c r="RPJ9" s="88"/>
      <c r="RPK9" s="88"/>
      <c r="RPL9" s="88"/>
      <c r="RPM9" s="88"/>
      <c r="RPN9" s="89"/>
      <c r="RPQ9" s="86"/>
      <c r="RPR9" s="88"/>
      <c r="RPS9" s="88"/>
      <c r="RPT9" s="88"/>
      <c r="RPU9" s="88"/>
      <c r="RPV9" s="89"/>
      <c r="RPY9" s="86"/>
      <c r="RPZ9" s="88"/>
      <c r="RQA9" s="88"/>
      <c r="RQB9" s="88"/>
      <c r="RQC9" s="88"/>
      <c r="RQD9" s="89"/>
      <c r="RQG9" s="86"/>
      <c r="RQH9" s="88"/>
      <c r="RQI9" s="88"/>
      <c r="RQJ9" s="88"/>
      <c r="RQK9" s="88"/>
      <c r="RQL9" s="89"/>
      <c r="RQO9" s="86"/>
      <c r="RQP9" s="88"/>
      <c r="RQQ9" s="88"/>
      <c r="RQR9" s="88"/>
      <c r="RQS9" s="88"/>
      <c r="RQT9" s="89"/>
      <c r="RQW9" s="86"/>
      <c r="RQX9" s="88"/>
      <c r="RQY9" s="88"/>
      <c r="RQZ9" s="88"/>
      <c r="RRA9" s="88"/>
      <c r="RRB9" s="89"/>
      <c r="RRE9" s="86"/>
      <c r="RRF9" s="88"/>
      <c r="RRG9" s="88"/>
      <c r="RRH9" s="88"/>
      <c r="RRI9" s="88"/>
      <c r="RRJ9" s="89"/>
      <c r="RRM9" s="86"/>
      <c r="RRN9" s="88"/>
      <c r="RRO9" s="88"/>
      <c r="RRP9" s="88"/>
      <c r="RRQ9" s="88"/>
      <c r="RRR9" s="89"/>
      <c r="RRU9" s="86"/>
      <c r="RRV9" s="88"/>
      <c r="RRW9" s="88"/>
      <c r="RRX9" s="88"/>
      <c r="RRY9" s="88"/>
      <c r="RRZ9" s="89"/>
      <c r="RSC9" s="86"/>
      <c r="RSD9" s="88"/>
      <c r="RSE9" s="88"/>
      <c r="RSF9" s="88"/>
      <c r="RSG9" s="88"/>
      <c r="RSH9" s="89"/>
      <c r="RSK9" s="86"/>
      <c r="RSL9" s="88"/>
      <c r="RSM9" s="88"/>
      <c r="RSN9" s="88"/>
      <c r="RSO9" s="88"/>
      <c r="RSP9" s="89"/>
      <c r="RSS9" s="86"/>
      <c r="RST9" s="88"/>
      <c r="RSU9" s="88"/>
      <c r="RSV9" s="88"/>
      <c r="RSW9" s="88"/>
      <c r="RSX9" s="89"/>
      <c r="RTA9" s="86"/>
      <c r="RTB9" s="88"/>
      <c r="RTC9" s="88"/>
      <c r="RTD9" s="88"/>
      <c r="RTE9" s="88"/>
      <c r="RTF9" s="89"/>
      <c r="RTI9" s="86"/>
      <c r="RTJ9" s="88"/>
      <c r="RTK9" s="88"/>
      <c r="RTL9" s="88"/>
      <c r="RTM9" s="88"/>
      <c r="RTN9" s="89"/>
      <c r="RTQ9" s="86"/>
      <c r="RTR9" s="88"/>
      <c r="RTS9" s="88"/>
      <c r="RTT9" s="88"/>
      <c r="RTU9" s="88"/>
      <c r="RTV9" s="89"/>
      <c r="RTY9" s="86"/>
      <c r="RTZ9" s="88"/>
      <c r="RUA9" s="88"/>
      <c r="RUB9" s="88"/>
      <c r="RUC9" s="88"/>
      <c r="RUD9" s="89"/>
      <c r="RUG9" s="86"/>
      <c r="RUH9" s="88"/>
      <c r="RUI9" s="88"/>
      <c r="RUJ9" s="88"/>
      <c r="RUK9" s="88"/>
      <c r="RUL9" s="89"/>
      <c r="RUO9" s="86"/>
      <c r="RUP9" s="88"/>
      <c r="RUQ9" s="88"/>
      <c r="RUR9" s="88"/>
      <c r="RUS9" s="88"/>
      <c r="RUT9" s="89"/>
      <c r="RUW9" s="86"/>
      <c r="RUX9" s="88"/>
      <c r="RUY9" s="88"/>
      <c r="RUZ9" s="88"/>
      <c r="RVA9" s="88"/>
      <c r="RVB9" s="89"/>
      <c r="RVE9" s="86"/>
      <c r="RVF9" s="88"/>
      <c r="RVG9" s="88"/>
      <c r="RVH9" s="88"/>
      <c r="RVI9" s="88"/>
      <c r="RVJ9" s="89"/>
      <c r="RVM9" s="86"/>
      <c r="RVN9" s="88"/>
      <c r="RVO9" s="88"/>
      <c r="RVP9" s="88"/>
      <c r="RVQ9" s="88"/>
      <c r="RVR9" s="89"/>
      <c r="RVU9" s="86"/>
      <c r="RVV9" s="88"/>
      <c r="RVW9" s="88"/>
      <c r="RVX9" s="88"/>
      <c r="RVY9" s="88"/>
      <c r="RVZ9" s="89"/>
      <c r="RWC9" s="86"/>
      <c r="RWD9" s="88"/>
      <c r="RWE9" s="88"/>
      <c r="RWF9" s="88"/>
      <c r="RWG9" s="88"/>
      <c r="RWH9" s="89"/>
      <c r="RWK9" s="86"/>
      <c r="RWL9" s="88"/>
      <c r="RWM9" s="88"/>
      <c r="RWN9" s="88"/>
      <c r="RWO9" s="88"/>
      <c r="RWP9" s="89"/>
      <c r="RWS9" s="86"/>
      <c r="RWT9" s="88"/>
      <c r="RWU9" s="88"/>
      <c r="RWV9" s="88"/>
      <c r="RWW9" s="88"/>
      <c r="RWX9" s="89"/>
      <c r="RXA9" s="86"/>
      <c r="RXB9" s="88"/>
      <c r="RXC9" s="88"/>
      <c r="RXD9" s="88"/>
      <c r="RXE9" s="88"/>
      <c r="RXF9" s="89"/>
      <c r="RXI9" s="86"/>
      <c r="RXJ9" s="88"/>
      <c r="RXK9" s="88"/>
      <c r="RXL9" s="88"/>
      <c r="RXM9" s="88"/>
      <c r="RXN9" s="89"/>
      <c r="RXQ9" s="86"/>
      <c r="RXR9" s="88"/>
      <c r="RXS9" s="88"/>
      <c r="RXT9" s="88"/>
      <c r="RXU9" s="88"/>
      <c r="RXV9" s="89"/>
      <c r="RXY9" s="86"/>
      <c r="RXZ9" s="88"/>
      <c r="RYA9" s="88"/>
      <c r="RYB9" s="88"/>
      <c r="RYC9" s="88"/>
      <c r="RYD9" s="89"/>
      <c r="RYG9" s="86"/>
      <c r="RYH9" s="88"/>
      <c r="RYI9" s="88"/>
      <c r="RYJ9" s="88"/>
      <c r="RYK9" s="88"/>
      <c r="RYL9" s="89"/>
      <c r="RYO9" s="86"/>
      <c r="RYP9" s="88"/>
      <c r="RYQ9" s="88"/>
      <c r="RYR9" s="88"/>
      <c r="RYS9" s="88"/>
      <c r="RYT9" s="89"/>
      <c r="RYW9" s="86"/>
      <c r="RYX9" s="88"/>
      <c r="RYY9" s="88"/>
      <c r="RYZ9" s="88"/>
      <c r="RZA9" s="88"/>
      <c r="RZB9" s="89"/>
      <c r="RZE9" s="86"/>
      <c r="RZF9" s="88"/>
      <c r="RZG9" s="88"/>
      <c r="RZH9" s="88"/>
      <c r="RZI9" s="88"/>
      <c r="RZJ9" s="89"/>
      <c r="RZM9" s="86"/>
      <c r="RZN9" s="88"/>
      <c r="RZO9" s="88"/>
      <c r="RZP9" s="88"/>
      <c r="RZQ9" s="88"/>
      <c r="RZR9" s="89"/>
      <c r="RZU9" s="86"/>
      <c r="RZV9" s="88"/>
      <c r="RZW9" s="88"/>
      <c r="RZX9" s="88"/>
      <c r="RZY9" s="88"/>
      <c r="RZZ9" s="89"/>
      <c r="SAC9" s="86"/>
      <c r="SAD9" s="88"/>
      <c r="SAE9" s="88"/>
      <c r="SAF9" s="88"/>
      <c r="SAG9" s="88"/>
      <c r="SAH9" s="89"/>
      <c r="SAK9" s="86"/>
      <c r="SAL9" s="88"/>
      <c r="SAM9" s="88"/>
      <c r="SAN9" s="88"/>
      <c r="SAO9" s="88"/>
      <c r="SAP9" s="89"/>
      <c r="SAS9" s="86"/>
      <c r="SAT9" s="88"/>
      <c r="SAU9" s="88"/>
      <c r="SAV9" s="88"/>
      <c r="SAW9" s="88"/>
      <c r="SAX9" s="89"/>
      <c r="SBA9" s="86"/>
      <c r="SBB9" s="88"/>
      <c r="SBC9" s="88"/>
      <c r="SBD9" s="88"/>
      <c r="SBE9" s="88"/>
      <c r="SBF9" s="89"/>
      <c r="SBI9" s="86"/>
      <c r="SBJ9" s="88"/>
      <c r="SBK9" s="88"/>
      <c r="SBL9" s="88"/>
      <c r="SBM9" s="88"/>
      <c r="SBN9" s="89"/>
      <c r="SBQ9" s="86"/>
      <c r="SBR9" s="88"/>
      <c r="SBS9" s="88"/>
      <c r="SBT9" s="88"/>
      <c r="SBU9" s="88"/>
      <c r="SBV9" s="89"/>
      <c r="SBY9" s="86"/>
      <c r="SBZ9" s="88"/>
      <c r="SCA9" s="88"/>
      <c r="SCB9" s="88"/>
      <c r="SCC9" s="88"/>
      <c r="SCD9" s="89"/>
      <c r="SCG9" s="86"/>
      <c r="SCH9" s="88"/>
      <c r="SCI9" s="88"/>
      <c r="SCJ9" s="88"/>
      <c r="SCK9" s="88"/>
      <c r="SCL9" s="89"/>
      <c r="SCO9" s="86"/>
      <c r="SCP9" s="88"/>
      <c r="SCQ9" s="88"/>
      <c r="SCR9" s="88"/>
      <c r="SCS9" s="88"/>
      <c r="SCT9" s="89"/>
      <c r="SCW9" s="86"/>
      <c r="SCX9" s="88"/>
      <c r="SCY9" s="88"/>
      <c r="SCZ9" s="88"/>
      <c r="SDA9" s="88"/>
      <c r="SDB9" s="89"/>
      <c r="SDE9" s="86"/>
      <c r="SDF9" s="88"/>
      <c r="SDG9" s="88"/>
      <c r="SDH9" s="88"/>
      <c r="SDI9" s="88"/>
      <c r="SDJ9" s="89"/>
      <c r="SDM9" s="86"/>
      <c r="SDN9" s="88"/>
      <c r="SDO9" s="88"/>
      <c r="SDP9" s="88"/>
      <c r="SDQ9" s="88"/>
      <c r="SDR9" s="89"/>
      <c r="SDU9" s="86"/>
      <c r="SDV9" s="88"/>
      <c r="SDW9" s="88"/>
      <c r="SDX9" s="88"/>
      <c r="SDY9" s="88"/>
      <c r="SDZ9" s="89"/>
      <c r="SEC9" s="86"/>
      <c r="SED9" s="88"/>
      <c r="SEE9" s="88"/>
      <c r="SEF9" s="88"/>
      <c r="SEG9" s="88"/>
      <c r="SEH9" s="89"/>
      <c r="SEK9" s="86"/>
      <c r="SEL9" s="88"/>
      <c r="SEM9" s="88"/>
      <c r="SEN9" s="88"/>
      <c r="SEO9" s="88"/>
      <c r="SEP9" s="89"/>
      <c r="SES9" s="86"/>
      <c r="SET9" s="88"/>
      <c r="SEU9" s="88"/>
      <c r="SEV9" s="88"/>
      <c r="SEW9" s="88"/>
      <c r="SEX9" s="89"/>
      <c r="SFA9" s="86"/>
      <c r="SFB9" s="88"/>
      <c r="SFC9" s="88"/>
      <c r="SFD9" s="88"/>
      <c r="SFE9" s="88"/>
      <c r="SFF9" s="89"/>
      <c r="SFI9" s="86"/>
      <c r="SFJ9" s="88"/>
      <c r="SFK9" s="88"/>
      <c r="SFL9" s="88"/>
      <c r="SFM9" s="88"/>
      <c r="SFN9" s="89"/>
      <c r="SFQ9" s="86"/>
      <c r="SFR9" s="88"/>
      <c r="SFS9" s="88"/>
      <c r="SFT9" s="88"/>
      <c r="SFU9" s="88"/>
      <c r="SFV9" s="89"/>
      <c r="SFY9" s="86"/>
      <c r="SFZ9" s="88"/>
      <c r="SGA9" s="88"/>
      <c r="SGB9" s="88"/>
      <c r="SGC9" s="88"/>
      <c r="SGD9" s="89"/>
      <c r="SGG9" s="86"/>
      <c r="SGH9" s="88"/>
      <c r="SGI9" s="88"/>
      <c r="SGJ9" s="88"/>
      <c r="SGK9" s="88"/>
      <c r="SGL9" s="89"/>
      <c r="SGO9" s="86"/>
      <c r="SGP9" s="88"/>
      <c r="SGQ9" s="88"/>
      <c r="SGR9" s="88"/>
      <c r="SGS9" s="88"/>
      <c r="SGT9" s="89"/>
      <c r="SGW9" s="86"/>
      <c r="SGX9" s="88"/>
      <c r="SGY9" s="88"/>
      <c r="SGZ9" s="88"/>
      <c r="SHA9" s="88"/>
      <c r="SHB9" s="89"/>
      <c r="SHE9" s="86"/>
      <c r="SHF9" s="88"/>
      <c r="SHG9" s="88"/>
      <c r="SHH9" s="88"/>
      <c r="SHI9" s="88"/>
      <c r="SHJ9" s="89"/>
      <c r="SHM9" s="86"/>
      <c r="SHN9" s="88"/>
      <c r="SHO9" s="88"/>
      <c r="SHP9" s="88"/>
      <c r="SHQ9" s="88"/>
      <c r="SHR9" s="89"/>
      <c r="SHU9" s="86"/>
      <c r="SHV9" s="88"/>
      <c r="SHW9" s="88"/>
      <c r="SHX9" s="88"/>
      <c r="SHY9" s="88"/>
      <c r="SHZ9" s="89"/>
      <c r="SIC9" s="86"/>
      <c r="SID9" s="88"/>
      <c r="SIE9" s="88"/>
      <c r="SIF9" s="88"/>
      <c r="SIG9" s="88"/>
      <c r="SIH9" s="89"/>
      <c r="SIK9" s="86"/>
      <c r="SIL9" s="88"/>
      <c r="SIM9" s="88"/>
      <c r="SIN9" s="88"/>
      <c r="SIO9" s="88"/>
      <c r="SIP9" s="89"/>
      <c r="SIS9" s="86"/>
      <c r="SIT9" s="88"/>
      <c r="SIU9" s="88"/>
      <c r="SIV9" s="88"/>
      <c r="SIW9" s="88"/>
      <c r="SIX9" s="89"/>
      <c r="SJA9" s="86"/>
      <c r="SJB9" s="88"/>
      <c r="SJC9" s="88"/>
      <c r="SJD9" s="88"/>
      <c r="SJE9" s="88"/>
      <c r="SJF9" s="89"/>
      <c r="SJI9" s="86"/>
      <c r="SJJ9" s="88"/>
      <c r="SJK9" s="88"/>
      <c r="SJL9" s="88"/>
      <c r="SJM9" s="88"/>
      <c r="SJN9" s="89"/>
      <c r="SJQ9" s="86"/>
      <c r="SJR9" s="88"/>
      <c r="SJS9" s="88"/>
      <c r="SJT9" s="88"/>
      <c r="SJU9" s="88"/>
      <c r="SJV9" s="89"/>
      <c r="SJY9" s="86"/>
      <c r="SJZ9" s="88"/>
      <c r="SKA9" s="88"/>
      <c r="SKB9" s="88"/>
      <c r="SKC9" s="88"/>
      <c r="SKD9" s="89"/>
      <c r="SKG9" s="86"/>
      <c r="SKH9" s="88"/>
      <c r="SKI9" s="88"/>
      <c r="SKJ9" s="88"/>
      <c r="SKK9" s="88"/>
      <c r="SKL9" s="89"/>
      <c r="SKO9" s="86"/>
      <c r="SKP9" s="88"/>
      <c r="SKQ9" s="88"/>
      <c r="SKR9" s="88"/>
      <c r="SKS9" s="88"/>
      <c r="SKT9" s="89"/>
      <c r="SKW9" s="86"/>
      <c r="SKX9" s="88"/>
      <c r="SKY9" s="88"/>
      <c r="SKZ9" s="88"/>
      <c r="SLA9" s="88"/>
      <c r="SLB9" s="89"/>
      <c r="SLE9" s="86"/>
      <c r="SLF9" s="88"/>
      <c r="SLG9" s="88"/>
      <c r="SLH9" s="88"/>
      <c r="SLI9" s="88"/>
      <c r="SLJ9" s="89"/>
      <c r="SLM9" s="86"/>
      <c r="SLN9" s="88"/>
      <c r="SLO9" s="88"/>
      <c r="SLP9" s="88"/>
      <c r="SLQ9" s="88"/>
      <c r="SLR9" s="89"/>
      <c r="SLU9" s="86"/>
      <c r="SLV9" s="88"/>
      <c r="SLW9" s="88"/>
      <c r="SLX9" s="88"/>
      <c r="SLY9" s="88"/>
      <c r="SLZ9" s="89"/>
      <c r="SMC9" s="86"/>
      <c r="SMD9" s="88"/>
      <c r="SME9" s="88"/>
      <c r="SMF9" s="88"/>
      <c r="SMG9" s="88"/>
      <c r="SMH9" s="89"/>
      <c r="SMK9" s="86"/>
      <c r="SML9" s="88"/>
      <c r="SMM9" s="88"/>
      <c r="SMN9" s="88"/>
      <c r="SMO9" s="88"/>
      <c r="SMP9" s="89"/>
      <c r="SMS9" s="86"/>
      <c r="SMT9" s="88"/>
      <c r="SMU9" s="88"/>
      <c r="SMV9" s="88"/>
      <c r="SMW9" s="88"/>
      <c r="SMX9" s="89"/>
      <c r="SNA9" s="86"/>
      <c r="SNB9" s="88"/>
      <c r="SNC9" s="88"/>
      <c r="SND9" s="88"/>
      <c r="SNE9" s="88"/>
      <c r="SNF9" s="89"/>
      <c r="SNI9" s="86"/>
      <c r="SNJ9" s="88"/>
      <c r="SNK9" s="88"/>
      <c r="SNL9" s="88"/>
      <c r="SNM9" s="88"/>
      <c r="SNN9" s="89"/>
      <c r="SNQ9" s="86"/>
      <c r="SNR9" s="88"/>
      <c r="SNS9" s="88"/>
      <c r="SNT9" s="88"/>
      <c r="SNU9" s="88"/>
      <c r="SNV9" s="89"/>
      <c r="SNY9" s="86"/>
      <c r="SNZ9" s="88"/>
      <c r="SOA9" s="88"/>
      <c r="SOB9" s="88"/>
      <c r="SOC9" s="88"/>
      <c r="SOD9" s="89"/>
      <c r="SOG9" s="86"/>
      <c r="SOH9" s="88"/>
      <c r="SOI9" s="88"/>
      <c r="SOJ9" s="88"/>
      <c r="SOK9" s="88"/>
      <c r="SOL9" s="89"/>
      <c r="SOO9" s="86"/>
      <c r="SOP9" s="88"/>
      <c r="SOQ9" s="88"/>
      <c r="SOR9" s="88"/>
      <c r="SOS9" s="88"/>
      <c r="SOT9" s="89"/>
      <c r="SOW9" s="86"/>
      <c r="SOX9" s="88"/>
      <c r="SOY9" s="88"/>
      <c r="SOZ9" s="88"/>
      <c r="SPA9" s="88"/>
      <c r="SPB9" s="89"/>
      <c r="SPE9" s="86"/>
      <c r="SPF9" s="88"/>
      <c r="SPG9" s="88"/>
      <c r="SPH9" s="88"/>
      <c r="SPI9" s="88"/>
      <c r="SPJ9" s="89"/>
      <c r="SPM9" s="86"/>
      <c r="SPN9" s="88"/>
      <c r="SPO9" s="88"/>
      <c r="SPP9" s="88"/>
      <c r="SPQ9" s="88"/>
      <c r="SPR9" s="89"/>
      <c r="SPU9" s="86"/>
      <c r="SPV9" s="88"/>
      <c r="SPW9" s="88"/>
      <c r="SPX9" s="88"/>
      <c r="SPY9" s="88"/>
      <c r="SPZ9" s="89"/>
      <c r="SQC9" s="86"/>
      <c r="SQD9" s="88"/>
      <c r="SQE9" s="88"/>
      <c r="SQF9" s="88"/>
      <c r="SQG9" s="88"/>
      <c r="SQH9" s="89"/>
      <c r="SQK9" s="86"/>
      <c r="SQL9" s="88"/>
      <c r="SQM9" s="88"/>
      <c r="SQN9" s="88"/>
      <c r="SQO9" s="88"/>
      <c r="SQP9" s="89"/>
      <c r="SQS9" s="86"/>
      <c r="SQT9" s="88"/>
      <c r="SQU9" s="88"/>
      <c r="SQV9" s="88"/>
      <c r="SQW9" s="88"/>
      <c r="SQX9" s="89"/>
      <c r="SRA9" s="86"/>
      <c r="SRB9" s="88"/>
      <c r="SRC9" s="88"/>
      <c r="SRD9" s="88"/>
      <c r="SRE9" s="88"/>
      <c r="SRF9" s="89"/>
      <c r="SRI9" s="86"/>
      <c r="SRJ9" s="88"/>
      <c r="SRK9" s="88"/>
      <c r="SRL9" s="88"/>
      <c r="SRM9" s="88"/>
      <c r="SRN9" s="89"/>
      <c r="SRQ9" s="86"/>
      <c r="SRR9" s="88"/>
      <c r="SRS9" s="88"/>
      <c r="SRT9" s="88"/>
      <c r="SRU9" s="88"/>
      <c r="SRV9" s="89"/>
      <c r="SRY9" s="86"/>
      <c r="SRZ9" s="88"/>
      <c r="SSA9" s="88"/>
      <c r="SSB9" s="88"/>
      <c r="SSC9" s="88"/>
      <c r="SSD9" s="89"/>
      <c r="SSG9" s="86"/>
      <c r="SSH9" s="88"/>
      <c r="SSI9" s="88"/>
      <c r="SSJ9" s="88"/>
      <c r="SSK9" s="88"/>
      <c r="SSL9" s="89"/>
      <c r="SSO9" s="86"/>
      <c r="SSP9" s="88"/>
      <c r="SSQ9" s="88"/>
      <c r="SSR9" s="88"/>
      <c r="SSS9" s="88"/>
      <c r="SST9" s="89"/>
      <c r="SSW9" s="86"/>
      <c r="SSX9" s="88"/>
      <c r="SSY9" s="88"/>
      <c r="SSZ9" s="88"/>
      <c r="STA9" s="88"/>
      <c r="STB9" s="89"/>
      <c r="STE9" s="86"/>
      <c r="STF9" s="88"/>
      <c r="STG9" s="88"/>
      <c r="STH9" s="88"/>
      <c r="STI9" s="88"/>
      <c r="STJ9" s="89"/>
      <c r="STM9" s="86"/>
      <c r="STN9" s="88"/>
      <c r="STO9" s="88"/>
      <c r="STP9" s="88"/>
      <c r="STQ9" s="88"/>
      <c r="STR9" s="89"/>
      <c r="STU9" s="86"/>
      <c r="STV9" s="88"/>
      <c r="STW9" s="88"/>
      <c r="STX9" s="88"/>
      <c r="STY9" s="88"/>
      <c r="STZ9" s="89"/>
      <c r="SUC9" s="86"/>
      <c r="SUD9" s="88"/>
      <c r="SUE9" s="88"/>
      <c r="SUF9" s="88"/>
      <c r="SUG9" s="88"/>
      <c r="SUH9" s="89"/>
      <c r="SUK9" s="86"/>
      <c r="SUL9" s="88"/>
      <c r="SUM9" s="88"/>
      <c r="SUN9" s="88"/>
      <c r="SUO9" s="88"/>
      <c r="SUP9" s="89"/>
      <c r="SUS9" s="86"/>
      <c r="SUT9" s="88"/>
      <c r="SUU9" s="88"/>
      <c r="SUV9" s="88"/>
      <c r="SUW9" s="88"/>
      <c r="SUX9" s="89"/>
      <c r="SVA9" s="86"/>
      <c r="SVB9" s="88"/>
      <c r="SVC9" s="88"/>
      <c r="SVD9" s="88"/>
      <c r="SVE9" s="88"/>
      <c r="SVF9" s="89"/>
      <c r="SVI9" s="86"/>
      <c r="SVJ9" s="88"/>
      <c r="SVK9" s="88"/>
      <c r="SVL9" s="88"/>
      <c r="SVM9" s="88"/>
      <c r="SVN9" s="89"/>
      <c r="SVQ9" s="86"/>
      <c r="SVR9" s="88"/>
      <c r="SVS9" s="88"/>
      <c r="SVT9" s="88"/>
      <c r="SVU9" s="88"/>
      <c r="SVV9" s="89"/>
      <c r="SVY9" s="86"/>
      <c r="SVZ9" s="88"/>
      <c r="SWA9" s="88"/>
      <c r="SWB9" s="88"/>
      <c r="SWC9" s="88"/>
      <c r="SWD9" s="89"/>
      <c r="SWG9" s="86"/>
      <c r="SWH9" s="88"/>
      <c r="SWI9" s="88"/>
      <c r="SWJ9" s="88"/>
      <c r="SWK9" s="88"/>
      <c r="SWL9" s="89"/>
      <c r="SWO9" s="86"/>
      <c r="SWP9" s="88"/>
      <c r="SWQ9" s="88"/>
      <c r="SWR9" s="88"/>
      <c r="SWS9" s="88"/>
      <c r="SWT9" s="89"/>
      <c r="SWW9" s="86"/>
      <c r="SWX9" s="88"/>
      <c r="SWY9" s="88"/>
      <c r="SWZ9" s="88"/>
      <c r="SXA9" s="88"/>
      <c r="SXB9" s="89"/>
      <c r="SXE9" s="86"/>
      <c r="SXF9" s="88"/>
      <c r="SXG9" s="88"/>
      <c r="SXH9" s="88"/>
      <c r="SXI9" s="88"/>
      <c r="SXJ9" s="89"/>
      <c r="SXM9" s="86"/>
      <c r="SXN9" s="88"/>
      <c r="SXO9" s="88"/>
      <c r="SXP9" s="88"/>
      <c r="SXQ9" s="88"/>
      <c r="SXR9" s="89"/>
      <c r="SXU9" s="86"/>
      <c r="SXV9" s="88"/>
      <c r="SXW9" s="88"/>
      <c r="SXX9" s="88"/>
      <c r="SXY9" s="88"/>
      <c r="SXZ9" s="89"/>
      <c r="SYC9" s="86"/>
      <c r="SYD9" s="88"/>
      <c r="SYE9" s="88"/>
      <c r="SYF9" s="88"/>
      <c r="SYG9" s="88"/>
      <c r="SYH9" s="89"/>
      <c r="SYK9" s="86"/>
      <c r="SYL9" s="88"/>
      <c r="SYM9" s="88"/>
      <c r="SYN9" s="88"/>
      <c r="SYO9" s="88"/>
      <c r="SYP9" s="89"/>
      <c r="SYS9" s="86"/>
      <c r="SYT9" s="88"/>
      <c r="SYU9" s="88"/>
      <c r="SYV9" s="88"/>
      <c r="SYW9" s="88"/>
      <c r="SYX9" s="89"/>
      <c r="SZA9" s="86"/>
      <c r="SZB9" s="88"/>
      <c r="SZC9" s="88"/>
      <c r="SZD9" s="88"/>
      <c r="SZE9" s="88"/>
      <c r="SZF9" s="89"/>
      <c r="SZI9" s="86"/>
      <c r="SZJ9" s="88"/>
      <c r="SZK9" s="88"/>
      <c r="SZL9" s="88"/>
      <c r="SZM9" s="88"/>
      <c r="SZN9" s="89"/>
      <c r="SZQ9" s="86"/>
      <c r="SZR9" s="88"/>
      <c r="SZS9" s="88"/>
      <c r="SZT9" s="88"/>
      <c r="SZU9" s="88"/>
      <c r="SZV9" s="89"/>
      <c r="SZY9" s="86"/>
      <c r="SZZ9" s="88"/>
      <c r="TAA9" s="88"/>
      <c r="TAB9" s="88"/>
      <c r="TAC9" s="88"/>
      <c r="TAD9" s="89"/>
      <c r="TAG9" s="86"/>
      <c r="TAH9" s="88"/>
      <c r="TAI9" s="88"/>
      <c r="TAJ9" s="88"/>
      <c r="TAK9" s="88"/>
      <c r="TAL9" s="89"/>
      <c r="TAO9" s="86"/>
      <c r="TAP9" s="88"/>
      <c r="TAQ9" s="88"/>
      <c r="TAR9" s="88"/>
      <c r="TAS9" s="88"/>
      <c r="TAT9" s="89"/>
      <c r="TAW9" s="86"/>
      <c r="TAX9" s="88"/>
      <c r="TAY9" s="88"/>
      <c r="TAZ9" s="88"/>
      <c r="TBA9" s="88"/>
      <c r="TBB9" s="89"/>
      <c r="TBE9" s="86"/>
      <c r="TBF9" s="88"/>
      <c r="TBG9" s="88"/>
      <c r="TBH9" s="88"/>
      <c r="TBI9" s="88"/>
      <c r="TBJ9" s="89"/>
      <c r="TBM9" s="86"/>
      <c r="TBN9" s="88"/>
      <c r="TBO9" s="88"/>
      <c r="TBP9" s="88"/>
      <c r="TBQ9" s="88"/>
      <c r="TBR9" s="89"/>
      <c r="TBU9" s="86"/>
      <c r="TBV9" s="88"/>
      <c r="TBW9" s="88"/>
      <c r="TBX9" s="88"/>
      <c r="TBY9" s="88"/>
      <c r="TBZ9" s="89"/>
      <c r="TCC9" s="86"/>
      <c r="TCD9" s="88"/>
      <c r="TCE9" s="88"/>
      <c r="TCF9" s="88"/>
      <c r="TCG9" s="88"/>
      <c r="TCH9" s="89"/>
      <c r="TCK9" s="86"/>
      <c r="TCL9" s="88"/>
      <c r="TCM9" s="88"/>
      <c r="TCN9" s="88"/>
      <c r="TCO9" s="88"/>
      <c r="TCP9" s="89"/>
      <c r="TCS9" s="86"/>
      <c r="TCT9" s="88"/>
      <c r="TCU9" s="88"/>
      <c r="TCV9" s="88"/>
      <c r="TCW9" s="88"/>
      <c r="TCX9" s="89"/>
      <c r="TDA9" s="86"/>
      <c r="TDB9" s="88"/>
      <c r="TDC9" s="88"/>
      <c r="TDD9" s="88"/>
      <c r="TDE9" s="88"/>
      <c r="TDF9" s="89"/>
      <c r="TDI9" s="86"/>
      <c r="TDJ9" s="88"/>
      <c r="TDK9" s="88"/>
      <c r="TDL9" s="88"/>
      <c r="TDM9" s="88"/>
      <c r="TDN9" s="89"/>
      <c r="TDQ9" s="86"/>
      <c r="TDR9" s="88"/>
      <c r="TDS9" s="88"/>
      <c r="TDT9" s="88"/>
      <c r="TDU9" s="88"/>
      <c r="TDV9" s="89"/>
      <c r="TDY9" s="86"/>
      <c r="TDZ9" s="88"/>
      <c r="TEA9" s="88"/>
      <c r="TEB9" s="88"/>
      <c r="TEC9" s="88"/>
      <c r="TED9" s="89"/>
      <c r="TEG9" s="86"/>
      <c r="TEH9" s="88"/>
      <c r="TEI9" s="88"/>
      <c r="TEJ9" s="88"/>
      <c r="TEK9" s="88"/>
      <c r="TEL9" s="89"/>
      <c r="TEO9" s="86"/>
      <c r="TEP9" s="88"/>
      <c r="TEQ9" s="88"/>
      <c r="TER9" s="88"/>
      <c r="TES9" s="88"/>
      <c r="TET9" s="89"/>
      <c r="TEW9" s="86"/>
      <c r="TEX9" s="88"/>
      <c r="TEY9" s="88"/>
      <c r="TEZ9" s="88"/>
      <c r="TFA9" s="88"/>
      <c r="TFB9" s="89"/>
      <c r="TFE9" s="86"/>
      <c r="TFF9" s="88"/>
      <c r="TFG9" s="88"/>
      <c r="TFH9" s="88"/>
      <c r="TFI9" s="88"/>
      <c r="TFJ9" s="89"/>
      <c r="TFM9" s="86"/>
      <c r="TFN9" s="88"/>
      <c r="TFO9" s="88"/>
      <c r="TFP9" s="88"/>
      <c r="TFQ9" s="88"/>
      <c r="TFR9" s="89"/>
      <c r="TFU9" s="86"/>
      <c r="TFV9" s="88"/>
      <c r="TFW9" s="88"/>
      <c r="TFX9" s="88"/>
      <c r="TFY9" s="88"/>
      <c r="TFZ9" s="89"/>
      <c r="TGC9" s="86"/>
      <c r="TGD9" s="88"/>
      <c r="TGE9" s="88"/>
      <c r="TGF9" s="88"/>
      <c r="TGG9" s="88"/>
      <c r="TGH9" s="89"/>
      <c r="TGK9" s="86"/>
      <c r="TGL9" s="88"/>
      <c r="TGM9" s="88"/>
      <c r="TGN9" s="88"/>
      <c r="TGO9" s="88"/>
      <c r="TGP9" s="89"/>
      <c r="TGS9" s="86"/>
      <c r="TGT9" s="88"/>
      <c r="TGU9" s="88"/>
      <c r="TGV9" s="88"/>
      <c r="TGW9" s="88"/>
      <c r="TGX9" s="89"/>
      <c r="THA9" s="86"/>
      <c r="THB9" s="88"/>
      <c r="THC9" s="88"/>
      <c r="THD9" s="88"/>
      <c r="THE9" s="88"/>
      <c r="THF9" s="89"/>
      <c r="THI9" s="86"/>
      <c r="THJ9" s="88"/>
      <c r="THK9" s="88"/>
      <c r="THL9" s="88"/>
      <c r="THM9" s="88"/>
      <c r="THN9" s="89"/>
      <c r="THQ9" s="86"/>
      <c r="THR9" s="88"/>
      <c r="THS9" s="88"/>
      <c r="THT9" s="88"/>
      <c r="THU9" s="88"/>
      <c r="THV9" s="89"/>
      <c r="THY9" s="86"/>
      <c r="THZ9" s="88"/>
      <c r="TIA9" s="88"/>
      <c r="TIB9" s="88"/>
      <c r="TIC9" s="88"/>
      <c r="TID9" s="89"/>
      <c r="TIG9" s="86"/>
      <c r="TIH9" s="88"/>
      <c r="TII9" s="88"/>
      <c r="TIJ9" s="88"/>
      <c r="TIK9" s="88"/>
      <c r="TIL9" s="89"/>
      <c r="TIO9" s="86"/>
      <c r="TIP9" s="88"/>
      <c r="TIQ9" s="88"/>
      <c r="TIR9" s="88"/>
      <c r="TIS9" s="88"/>
      <c r="TIT9" s="89"/>
      <c r="TIW9" s="86"/>
      <c r="TIX9" s="88"/>
      <c r="TIY9" s="88"/>
      <c r="TIZ9" s="88"/>
      <c r="TJA9" s="88"/>
      <c r="TJB9" s="89"/>
      <c r="TJE9" s="86"/>
      <c r="TJF9" s="88"/>
      <c r="TJG9" s="88"/>
      <c r="TJH9" s="88"/>
      <c r="TJI9" s="88"/>
      <c r="TJJ9" s="89"/>
      <c r="TJM9" s="86"/>
      <c r="TJN9" s="88"/>
      <c r="TJO9" s="88"/>
      <c r="TJP9" s="88"/>
      <c r="TJQ9" s="88"/>
      <c r="TJR9" s="89"/>
      <c r="TJU9" s="86"/>
      <c r="TJV9" s="88"/>
      <c r="TJW9" s="88"/>
      <c r="TJX9" s="88"/>
      <c r="TJY9" s="88"/>
      <c r="TJZ9" s="89"/>
      <c r="TKC9" s="86"/>
      <c r="TKD9" s="88"/>
      <c r="TKE9" s="88"/>
      <c r="TKF9" s="88"/>
      <c r="TKG9" s="88"/>
      <c r="TKH9" s="89"/>
      <c r="TKK9" s="86"/>
      <c r="TKL9" s="88"/>
      <c r="TKM9" s="88"/>
      <c r="TKN9" s="88"/>
      <c r="TKO9" s="88"/>
      <c r="TKP9" s="89"/>
      <c r="TKS9" s="86"/>
      <c r="TKT9" s="88"/>
      <c r="TKU9" s="88"/>
      <c r="TKV9" s="88"/>
      <c r="TKW9" s="88"/>
      <c r="TKX9" s="89"/>
      <c r="TLA9" s="86"/>
      <c r="TLB9" s="88"/>
      <c r="TLC9" s="88"/>
      <c r="TLD9" s="88"/>
      <c r="TLE9" s="88"/>
      <c r="TLF9" s="89"/>
      <c r="TLI9" s="86"/>
      <c r="TLJ9" s="88"/>
      <c r="TLK9" s="88"/>
      <c r="TLL9" s="88"/>
      <c r="TLM9" s="88"/>
      <c r="TLN9" s="89"/>
      <c r="TLQ9" s="86"/>
      <c r="TLR9" s="88"/>
      <c r="TLS9" s="88"/>
      <c r="TLT9" s="88"/>
      <c r="TLU9" s="88"/>
      <c r="TLV9" s="89"/>
      <c r="TLY9" s="86"/>
      <c r="TLZ9" s="88"/>
      <c r="TMA9" s="88"/>
      <c r="TMB9" s="88"/>
      <c r="TMC9" s="88"/>
      <c r="TMD9" s="89"/>
      <c r="TMG9" s="86"/>
      <c r="TMH9" s="88"/>
      <c r="TMI9" s="88"/>
      <c r="TMJ9" s="88"/>
      <c r="TMK9" s="88"/>
      <c r="TML9" s="89"/>
      <c r="TMO9" s="86"/>
      <c r="TMP9" s="88"/>
      <c r="TMQ9" s="88"/>
      <c r="TMR9" s="88"/>
      <c r="TMS9" s="88"/>
      <c r="TMT9" s="89"/>
      <c r="TMW9" s="86"/>
      <c r="TMX9" s="88"/>
      <c r="TMY9" s="88"/>
      <c r="TMZ9" s="88"/>
      <c r="TNA9" s="88"/>
      <c r="TNB9" s="89"/>
      <c r="TNE9" s="86"/>
      <c r="TNF9" s="88"/>
      <c r="TNG9" s="88"/>
      <c r="TNH9" s="88"/>
      <c r="TNI9" s="88"/>
      <c r="TNJ9" s="89"/>
      <c r="TNM9" s="86"/>
      <c r="TNN9" s="88"/>
      <c r="TNO9" s="88"/>
      <c r="TNP9" s="88"/>
      <c r="TNQ9" s="88"/>
      <c r="TNR9" s="89"/>
      <c r="TNU9" s="86"/>
      <c r="TNV9" s="88"/>
      <c r="TNW9" s="88"/>
      <c r="TNX9" s="88"/>
      <c r="TNY9" s="88"/>
      <c r="TNZ9" s="89"/>
      <c r="TOC9" s="86"/>
      <c r="TOD9" s="88"/>
      <c r="TOE9" s="88"/>
      <c r="TOF9" s="88"/>
      <c r="TOG9" s="88"/>
      <c r="TOH9" s="89"/>
      <c r="TOK9" s="86"/>
      <c r="TOL9" s="88"/>
      <c r="TOM9" s="88"/>
      <c r="TON9" s="88"/>
      <c r="TOO9" s="88"/>
      <c r="TOP9" s="89"/>
      <c r="TOS9" s="86"/>
      <c r="TOT9" s="88"/>
      <c r="TOU9" s="88"/>
      <c r="TOV9" s="88"/>
      <c r="TOW9" s="88"/>
      <c r="TOX9" s="89"/>
      <c r="TPA9" s="86"/>
      <c r="TPB9" s="88"/>
      <c r="TPC9" s="88"/>
      <c r="TPD9" s="88"/>
      <c r="TPE9" s="88"/>
      <c r="TPF9" s="89"/>
      <c r="TPI9" s="86"/>
      <c r="TPJ9" s="88"/>
      <c r="TPK9" s="88"/>
      <c r="TPL9" s="88"/>
      <c r="TPM9" s="88"/>
      <c r="TPN9" s="89"/>
      <c r="TPQ9" s="86"/>
      <c r="TPR9" s="88"/>
      <c r="TPS9" s="88"/>
      <c r="TPT9" s="88"/>
      <c r="TPU9" s="88"/>
      <c r="TPV9" s="89"/>
      <c r="TPY9" s="86"/>
      <c r="TPZ9" s="88"/>
      <c r="TQA9" s="88"/>
      <c r="TQB9" s="88"/>
      <c r="TQC9" s="88"/>
      <c r="TQD9" s="89"/>
      <c r="TQG9" s="86"/>
      <c r="TQH9" s="88"/>
      <c r="TQI9" s="88"/>
      <c r="TQJ9" s="88"/>
      <c r="TQK9" s="88"/>
      <c r="TQL9" s="89"/>
      <c r="TQO9" s="86"/>
      <c r="TQP9" s="88"/>
      <c r="TQQ9" s="88"/>
      <c r="TQR9" s="88"/>
      <c r="TQS9" s="88"/>
      <c r="TQT9" s="89"/>
      <c r="TQW9" s="86"/>
      <c r="TQX9" s="88"/>
      <c r="TQY9" s="88"/>
      <c r="TQZ9" s="88"/>
      <c r="TRA9" s="88"/>
      <c r="TRB9" s="89"/>
      <c r="TRE9" s="86"/>
      <c r="TRF9" s="88"/>
      <c r="TRG9" s="88"/>
      <c r="TRH9" s="88"/>
      <c r="TRI9" s="88"/>
      <c r="TRJ9" s="89"/>
      <c r="TRM9" s="86"/>
      <c r="TRN9" s="88"/>
      <c r="TRO9" s="88"/>
      <c r="TRP9" s="88"/>
      <c r="TRQ9" s="88"/>
      <c r="TRR9" s="89"/>
      <c r="TRU9" s="86"/>
      <c r="TRV9" s="88"/>
      <c r="TRW9" s="88"/>
      <c r="TRX9" s="88"/>
      <c r="TRY9" s="88"/>
      <c r="TRZ9" s="89"/>
      <c r="TSC9" s="86"/>
      <c r="TSD9" s="88"/>
      <c r="TSE9" s="88"/>
      <c r="TSF9" s="88"/>
      <c r="TSG9" s="88"/>
      <c r="TSH9" s="89"/>
      <c r="TSK9" s="86"/>
      <c r="TSL9" s="88"/>
      <c r="TSM9" s="88"/>
      <c r="TSN9" s="88"/>
      <c r="TSO9" s="88"/>
      <c r="TSP9" s="89"/>
      <c r="TSS9" s="86"/>
      <c r="TST9" s="88"/>
      <c r="TSU9" s="88"/>
      <c r="TSV9" s="88"/>
      <c r="TSW9" s="88"/>
      <c r="TSX9" s="89"/>
      <c r="TTA9" s="86"/>
      <c r="TTB9" s="88"/>
      <c r="TTC9" s="88"/>
      <c r="TTD9" s="88"/>
      <c r="TTE9" s="88"/>
      <c r="TTF9" s="89"/>
      <c r="TTI9" s="86"/>
      <c r="TTJ9" s="88"/>
      <c r="TTK9" s="88"/>
      <c r="TTL9" s="88"/>
      <c r="TTM9" s="88"/>
      <c r="TTN9" s="89"/>
      <c r="TTQ9" s="86"/>
      <c r="TTR9" s="88"/>
      <c r="TTS9" s="88"/>
      <c r="TTT9" s="88"/>
      <c r="TTU9" s="88"/>
      <c r="TTV9" s="89"/>
      <c r="TTY9" s="86"/>
      <c r="TTZ9" s="88"/>
      <c r="TUA9" s="88"/>
      <c r="TUB9" s="88"/>
      <c r="TUC9" s="88"/>
      <c r="TUD9" s="89"/>
      <c r="TUG9" s="86"/>
      <c r="TUH9" s="88"/>
      <c r="TUI9" s="88"/>
      <c r="TUJ9" s="88"/>
      <c r="TUK9" s="88"/>
      <c r="TUL9" s="89"/>
      <c r="TUO9" s="86"/>
      <c r="TUP9" s="88"/>
      <c r="TUQ9" s="88"/>
      <c r="TUR9" s="88"/>
      <c r="TUS9" s="88"/>
      <c r="TUT9" s="89"/>
      <c r="TUW9" s="86"/>
      <c r="TUX9" s="88"/>
      <c r="TUY9" s="88"/>
      <c r="TUZ9" s="88"/>
      <c r="TVA9" s="88"/>
      <c r="TVB9" s="89"/>
      <c r="TVE9" s="86"/>
      <c r="TVF9" s="88"/>
      <c r="TVG9" s="88"/>
      <c r="TVH9" s="88"/>
      <c r="TVI9" s="88"/>
      <c r="TVJ9" s="89"/>
      <c r="TVM9" s="86"/>
      <c r="TVN9" s="88"/>
      <c r="TVO9" s="88"/>
      <c r="TVP9" s="88"/>
      <c r="TVQ9" s="88"/>
      <c r="TVR9" s="89"/>
      <c r="TVU9" s="86"/>
      <c r="TVV9" s="88"/>
      <c r="TVW9" s="88"/>
      <c r="TVX9" s="88"/>
      <c r="TVY9" s="88"/>
      <c r="TVZ9" s="89"/>
      <c r="TWC9" s="86"/>
      <c r="TWD9" s="88"/>
      <c r="TWE9" s="88"/>
      <c r="TWF9" s="88"/>
      <c r="TWG9" s="88"/>
      <c r="TWH9" s="89"/>
      <c r="TWK9" s="86"/>
      <c r="TWL9" s="88"/>
      <c r="TWM9" s="88"/>
      <c r="TWN9" s="88"/>
      <c r="TWO9" s="88"/>
      <c r="TWP9" s="89"/>
      <c r="TWS9" s="86"/>
      <c r="TWT9" s="88"/>
      <c r="TWU9" s="88"/>
      <c r="TWV9" s="88"/>
      <c r="TWW9" s="88"/>
      <c r="TWX9" s="89"/>
      <c r="TXA9" s="86"/>
      <c r="TXB9" s="88"/>
      <c r="TXC9" s="88"/>
      <c r="TXD9" s="88"/>
      <c r="TXE9" s="88"/>
      <c r="TXF9" s="89"/>
      <c r="TXI9" s="86"/>
      <c r="TXJ9" s="88"/>
      <c r="TXK9" s="88"/>
      <c r="TXL9" s="88"/>
      <c r="TXM9" s="88"/>
      <c r="TXN9" s="89"/>
      <c r="TXQ9" s="86"/>
      <c r="TXR9" s="88"/>
      <c r="TXS9" s="88"/>
      <c r="TXT9" s="88"/>
      <c r="TXU9" s="88"/>
      <c r="TXV9" s="89"/>
      <c r="TXY9" s="86"/>
      <c r="TXZ9" s="88"/>
      <c r="TYA9" s="88"/>
      <c r="TYB9" s="88"/>
      <c r="TYC9" s="88"/>
      <c r="TYD9" s="89"/>
      <c r="TYG9" s="86"/>
      <c r="TYH9" s="88"/>
      <c r="TYI9" s="88"/>
      <c r="TYJ9" s="88"/>
      <c r="TYK9" s="88"/>
      <c r="TYL9" s="89"/>
      <c r="TYO9" s="86"/>
      <c r="TYP9" s="88"/>
      <c r="TYQ9" s="88"/>
      <c r="TYR9" s="88"/>
      <c r="TYS9" s="88"/>
      <c r="TYT9" s="89"/>
      <c r="TYW9" s="86"/>
      <c r="TYX9" s="88"/>
      <c r="TYY9" s="88"/>
      <c r="TYZ9" s="88"/>
      <c r="TZA9" s="88"/>
      <c r="TZB9" s="89"/>
      <c r="TZE9" s="86"/>
      <c r="TZF9" s="88"/>
      <c r="TZG9" s="88"/>
      <c r="TZH9" s="88"/>
      <c r="TZI9" s="88"/>
      <c r="TZJ9" s="89"/>
      <c r="TZM9" s="86"/>
      <c r="TZN9" s="88"/>
      <c r="TZO9" s="88"/>
      <c r="TZP9" s="88"/>
      <c r="TZQ9" s="88"/>
      <c r="TZR9" s="89"/>
      <c r="TZU9" s="86"/>
      <c r="TZV9" s="88"/>
      <c r="TZW9" s="88"/>
      <c r="TZX9" s="88"/>
      <c r="TZY9" s="88"/>
      <c r="TZZ9" s="89"/>
      <c r="UAC9" s="86"/>
      <c r="UAD9" s="88"/>
      <c r="UAE9" s="88"/>
      <c r="UAF9" s="88"/>
      <c r="UAG9" s="88"/>
      <c r="UAH9" s="89"/>
      <c r="UAK9" s="86"/>
      <c r="UAL9" s="88"/>
      <c r="UAM9" s="88"/>
      <c r="UAN9" s="88"/>
      <c r="UAO9" s="88"/>
      <c r="UAP9" s="89"/>
      <c r="UAS9" s="86"/>
      <c r="UAT9" s="88"/>
      <c r="UAU9" s="88"/>
      <c r="UAV9" s="88"/>
      <c r="UAW9" s="88"/>
      <c r="UAX9" s="89"/>
      <c r="UBA9" s="86"/>
      <c r="UBB9" s="88"/>
      <c r="UBC9" s="88"/>
      <c r="UBD9" s="88"/>
      <c r="UBE9" s="88"/>
      <c r="UBF9" s="89"/>
      <c r="UBI9" s="86"/>
      <c r="UBJ9" s="88"/>
      <c r="UBK9" s="88"/>
      <c r="UBL9" s="88"/>
      <c r="UBM9" s="88"/>
      <c r="UBN9" s="89"/>
      <c r="UBQ9" s="86"/>
      <c r="UBR9" s="88"/>
      <c r="UBS9" s="88"/>
      <c r="UBT9" s="88"/>
      <c r="UBU9" s="88"/>
      <c r="UBV9" s="89"/>
      <c r="UBY9" s="86"/>
      <c r="UBZ9" s="88"/>
      <c r="UCA9" s="88"/>
      <c r="UCB9" s="88"/>
      <c r="UCC9" s="88"/>
      <c r="UCD9" s="89"/>
      <c r="UCG9" s="86"/>
      <c r="UCH9" s="88"/>
      <c r="UCI9" s="88"/>
      <c r="UCJ9" s="88"/>
      <c r="UCK9" s="88"/>
      <c r="UCL9" s="89"/>
      <c r="UCO9" s="86"/>
      <c r="UCP9" s="88"/>
      <c r="UCQ9" s="88"/>
      <c r="UCR9" s="88"/>
      <c r="UCS9" s="88"/>
      <c r="UCT9" s="89"/>
      <c r="UCW9" s="86"/>
      <c r="UCX9" s="88"/>
      <c r="UCY9" s="88"/>
      <c r="UCZ9" s="88"/>
      <c r="UDA9" s="88"/>
      <c r="UDB9" s="89"/>
      <c r="UDE9" s="86"/>
      <c r="UDF9" s="88"/>
      <c r="UDG9" s="88"/>
      <c r="UDH9" s="88"/>
      <c r="UDI9" s="88"/>
      <c r="UDJ9" s="89"/>
      <c r="UDM9" s="86"/>
      <c r="UDN9" s="88"/>
      <c r="UDO9" s="88"/>
      <c r="UDP9" s="88"/>
      <c r="UDQ9" s="88"/>
      <c r="UDR9" s="89"/>
      <c r="UDU9" s="86"/>
      <c r="UDV9" s="88"/>
      <c r="UDW9" s="88"/>
      <c r="UDX9" s="88"/>
      <c r="UDY9" s="88"/>
      <c r="UDZ9" s="89"/>
      <c r="UEC9" s="86"/>
      <c r="UED9" s="88"/>
      <c r="UEE9" s="88"/>
      <c r="UEF9" s="88"/>
      <c r="UEG9" s="88"/>
      <c r="UEH9" s="89"/>
      <c r="UEK9" s="86"/>
      <c r="UEL9" s="88"/>
      <c r="UEM9" s="88"/>
      <c r="UEN9" s="88"/>
      <c r="UEO9" s="88"/>
      <c r="UEP9" s="89"/>
      <c r="UES9" s="86"/>
      <c r="UET9" s="88"/>
      <c r="UEU9" s="88"/>
      <c r="UEV9" s="88"/>
      <c r="UEW9" s="88"/>
      <c r="UEX9" s="89"/>
      <c r="UFA9" s="86"/>
      <c r="UFB9" s="88"/>
      <c r="UFC9" s="88"/>
      <c r="UFD9" s="88"/>
      <c r="UFE9" s="88"/>
      <c r="UFF9" s="89"/>
      <c r="UFI9" s="86"/>
      <c r="UFJ9" s="88"/>
      <c r="UFK9" s="88"/>
      <c r="UFL9" s="88"/>
      <c r="UFM9" s="88"/>
      <c r="UFN9" s="89"/>
      <c r="UFQ9" s="86"/>
      <c r="UFR9" s="88"/>
      <c r="UFS9" s="88"/>
      <c r="UFT9" s="88"/>
      <c r="UFU9" s="88"/>
      <c r="UFV9" s="89"/>
      <c r="UFY9" s="86"/>
      <c r="UFZ9" s="88"/>
      <c r="UGA9" s="88"/>
      <c r="UGB9" s="88"/>
      <c r="UGC9" s="88"/>
      <c r="UGD9" s="89"/>
      <c r="UGG9" s="86"/>
      <c r="UGH9" s="88"/>
      <c r="UGI9" s="88"/>
      <c r="UGJ9" s="88"/>
      <c r="UGK9" s="88"/>
      <c r="UGL9" s="89"/>
      <c r="UGO9" s="86"/>
      <c r="UGP9" s="88"/>
      <c r="UGQ9" s="88"/>
      <c r="UGR9" s="88"/>
      <c r="UGS9" s="88"/>
      <c r="UGT9" s="89"/>
      <c r="UGW9" s="86"/>
      <c r="UGX9" s="88"/>
      <c r="UGY9" s="88"/>
      <c r="UGZ9" s="88"/>
      <c r="UHA9" s="88"/>
      <c r="UHB9" s="89"/>
      <c r="UHE9" s="86"/>
      <c r="UHF9" s="88"/>
      <c r="UHG9" s="88"/>
      <c r="UHH9" s="88"/>
      <c r="UHI9" s="88"/>
      <c r="UHJ9" s="89"/>
      <c r="UHM9" s="86"/>
      <c r="UHN9" s="88"/>
      <c r="UHO9" s="88"/>
      <c r="UHP9" s="88"/>
      <c r="UHQ9" s="88"/>
      <c r="UHR9" s="89"/>
      <c r="UHU9" s="86"/>
      <c r="UHV9" s="88"/>
      <c r="UHW9" s="88"/>
      <c r="UHX9" s="88"/>
      <c r="UHY9" s="88"/>
      <c r="UHZ9" s="89"/>
      <c r="UIC9" s="86"/>
      <c r="UID9" s="88"/>
      <c r="UIE9" s="88"/>
      <c r="UIF9" s="88"/>
      <c r="UIG9" s="88"/>
      <c r="UIH9" s="89"/>
      <c r="UIK9" s="86"/>
      <c r="UIL9" s="88"/>
      <c r="UIM9" s="88"/>
      <c r="UIN9" s="88"/>
      <c r="UIO9" s="88"/>
      <c r="UIP9" s="89"/>
      <c r="UIS9" s="86"/>
      <c r="UIT9" s="88"/>
      <c r="UIU9" s="88"/>
      <c r="UIV9" s="88"/>
      <c r="UIW9" s="88"/>
      <c r="UIX9" s="89"/>
      <c r="UJA9" s="86"/>
      <c r="UJB9" s="88"/>
      <c r="UJC9" s="88"/>
      <c r="UJD9" s="88"/>
      <c r="UJE9" s="88"/>
      <c r="UJF9" s="89"/>
      <c r="UJI9" s="86"/>
      <c r="UJJ9" s="88"/>
      <c r="UJK9" s="88"/>
      <c r="UJL9" s="88"/>
      <c r="UJM9" s="88"/>
      <c r="UJN9" s="89"/>
      <c r="UJQ9" s="86"/>
      <c r="UJR9" s="88"/>
      <c r="UJS9" s="88"/>
      <c r="UJT9" s="88"/>
      <c r="UJU9" s="88"/>
      <c r="UJV9" s="89"/>
      <c r="UJY9" s="86"/>
      <c r="UJZ9" s="88"/>
      <c r="UKA9" s="88"/>
      <c r="UKB9" s="88"/>
      <c r="UKC9" s="88"/>
      <c r="UKD9" s="89"/>
      <c r="UKG9" s="86"/>
      <c r="UKH9" s="88"/>
      <c r="UKI9" s="88"/>
      <c r="UKJ9" s="88"/>
      <c r="UKK9" s="88"/>
      <c r="UKL9" s="89"/>
      <c r="UKO9" s="86"/>
      <c r="UKP9" s="88"/>
      <c r="UKQ9" s="88"/>
      <c r="UKR9" s="88"/>
      <c r="UKS9" s="88"/>
      <c r="UKT9" s="89"/>
      <c r="UKW9" s="86"/>
      <c r="UKX9" s="88"/>
      <c r="UKY9" s="88"/>
      <c r="UKZ9" s="88"/>
      <c r="ULA9" s="88"/>
      <c r="ULB9" s="89"/>
      <c r="ULE9" s="86"/>
      <c r="ULF9" s="88"/>
      <c r="ULG9" s="88"/>
      <c r="ULH9" s="88"/>
      <c r="ULI9" s="88"/>
      <c r="ULJ9" s="89"/>
      <c r="ULM9" s="86"/>
      <c r="ULN9" s="88"/>
      <c r="ULO9" s="88"/>
      <c r="ULP9" s="88"/>
      <c r="ULQ9" s="88"/>
      <c r="ULR9" s="89"/>
      <c r="ULU9" s="86"/>
      <c r="ULV9" s="88"/>
      <c r="ULW9" s="88"/>
      <c r="ULX9" s="88"/>
      <c r="ULY9" s="88"/>
      <c r="ULZ9" s="89"/>
      <c r="UMC9" s="86"/>
      <c r="UMD9" s="88"/>
      <c r="UME9" s="88"/>
      <c r="UMF9" s="88"/>
      <c r="UMG9" s="88"/>
      <c r="UMH9" s="89"/>
      <c r="UMK9" s="86"/>
      <c r="UML9" s="88"/>
      <c r="UMM9" s="88"/>
      <c r="UMN9" s="88"/>
      <c r="UMO9" s="88"/>
      <c r="UMP9" s="89"/>
      <c r="UMS9" s="86"/>
      <c r="UMT9" s="88"/>
      <c r="UMU9" s="88"/>
      <c r="UMV9" s="88"/>
      <c r="UMW9" s="88"/>
      <c r="UMX9" s="89"/>
      <c r="UNA9" s="86"/>
      <c r="UNB9" s="88"/>
      <c r="UNC9" s="88"/>
      <c r="UND9" s="88"/>
      <c r="UNE9" s="88"/>
      <c r="UNF9" s="89"/>
      <c r="UNI9" s="86"/>
      <c r="UNJ9" s="88"/>
      <c r="UNK9" s="88"/>
      <c r="UNL9" s="88"/>
      <c r="UNM9" s="88"/>
      <c r="UNN9" s="89"/>
      <c r="UNQ9" s="86"/>
      <c r="UNR9" s="88"/>
      <c r="UNS9" s="88"/>
      <c r="UNT9" s="88"/>
      <c r="UNU9" s="88"/>
      <c r="UNV9" s="89"/>
      <c r="UNY9" s="86"/>
      <c r="UNZ9" s="88"/>
      <c r="UOA9" s="88"/>
      <c r="UOB9" s="88"/>
      <c r="UOC9" s="88"/>
      <c r="UOD9" s="89"/>
      <c r="UOG9" s="86"/>
      <c r="UOH9" s="88"/>
      <c r="UOI9" s="88"/>
      <c r="UOJ9" s="88"/>
      <c r="UOK9" s="88"/>
      <c r="UOL9" s="89"/>
      <c r="UOO9" s="86"/>
      <c r="UOP9" s="88"/>
      <c r="UOQ9" s="88"/>
      <c r="UOR9" s="88"/>
      <c r="UOS9" s="88"/>
      <c r="UOT9" s="89"/>
      <c r="UOW9" s="86"/>
      <c r="UOX9" s="88"/>
      <c r="UOY9" s="88"/>
      <c r="UOZ9" s="88"/>
      <c r="UPA9" s="88"/>
      <c r="UPB9" s="89"/>
      <c r="UPE9" s="86"/>
      <c r="UPF9" s="88"/>
      <c r="UPG9" s="88"/>
      <c r="UPH9" s="88"/>
      <c r="UPI9" s="88"/>
      <c r="UPJ9" s="89"/>
      <c r="UPM9" s="86"/>
      <c r="UPN9" s="88"/>
      <c r="UPO9" s="88"/>
      <c r="UPP9" s="88"/>
      <c r="UPQ9" s="88"/>
      <c r="UPR9" s="89"/>
      <c r="UPU9" s="86"/>
      <c r="UPV9" s="88"/>
      <c r="UPW9" s="88"/>
      <c r="UPX9" s="88"/>
      <c r="UPY9" s="88"/>
      <c r="UPZ9" s="89"/>
      <c r="UQC9" s="86"/>
      <c r="UQD9" s="88"/>
      <c r="UQE9" s="88"/>
      <c r="UQF9" s="88"/>
      <c r="UQG9" s="88"/>
      <c r="UQH9" s="89"/>
      <c r="UQK9" s="86"/>
      <c r="UQL9" s="88"/>
      <c r="UQM9" s="88"/>
      <c r="UQN9" s="88"/>
      <c r="UQO9" s="88"/>
      <c r="UQP9" s="89"/>
      <c r="UQS9" s="86"/>
      <c r="UQT9" s="88"/>
      <c r="UQU9" s="88"/>
      <c r="UQV9" s="88"/>
      <c r="UQW9" s="88"/>
      <c r="UQX9" s="89"/>
      <c r="URA9" s="86"/>
      <c r="URB9" s="88"/>
      <c r="URC9" s="88"/>
      <c r="URD9" s="88"/>
      <c r="URE9" s="88"/>
      <c r="URF9" s="89"/>
      <c r="URI9" s="86"/>
      <c r="URJ9" s="88"/>
      <c r="URK9" s="88"/>
      <c r="URL9" s="88"/>
      <c r="URM9" s="88"/>
      <c r="URN9" s="89"/>
      <c r="URQ9" s="86"/>
      <c r="URR9" s="88"/>
      <c r="URS9" s="88"/>
      <c r="URT9" s="88"/>
      <c r="URU9" s="88"/>
      <c r="URV9" s="89"/>
      <c r="URY9" s="86"/>
      <c r="URZ9" s="88"/>
      <c r="USA9" s="88"/>
      <c r="USB9" s="88"/>
      <c r="USC9" s="88"/>
      <c r="USD9" s="89"/>
      <c r="USG9" s="86"/>
      <c r="USH9" s="88"/>
      <c r="USI9" s="88"/>
      <c r="USJ9" s="88"/>
      <c r="USK9" s="88"/>
      <c r="USL9" s="89"/>
      <c r="USO9" s="86"/>
      <c r="USP9" s="88"/>
      <c r="USQ9" s="88"/>
      <c r="USR9" s="88"/>
      <c r="USS9" s="88"/>
      <c r="UST9" s="89"/>
      <c r="USW9" s="86"/>
      <c r="USX9" s="88"/>
      <c r="USY9" s="88"/>
      <c r="USZ9" s="88"/>
      <c r="UTA9" s="88"/>
      <c r="UTB9" s="89"/>
      <c r="UTE9" s="86"/>
      <c r="UTF9" s="88"/>
      <c r="UTG9" s="88"/>
      <c r="UTH9" s="88"/>
      <c r="UTI9" s="88"/>
      <c r="UTJ9" s="89"/>
      <c r="UTM9" s="86"/>
      <c r="UTN9" s="88"/>
      <c r="UTO9" s="88"/>
      <c r="UTP9" s="88"/>
      <c r="UTQ9" s="88"/>
      <c r="UTR9" s="89"/>
      <c r="UTU9" s="86"/>
      <c r="UTV9" s="88"/>
      <c r="UTW9" s="88"/>
      <c r="UTX9" s="88"/>
      <c r="UTY9" s="88"/>
      <c r="UTZ9" s="89"/>
      <c r="UUC9" s="86"/>
      <c r="UUD9" s="88"/>
      <c r="UUE9" s="88"/>
      <c r="UUF9" s="88"/>
      <c r="UUG9" s="88"/>
      <c r="UUH9" s="89"/>
      <c r="UUK9" s="86"/>
      <c r="UUL9" s="88"/>
      <c r="UUM9" s="88"/>
      <c r="UUN9" s="88"/>
      <c r="UUO9" s="88"/>
      <c r="UUP9" s="89"/>
      <c r="UUS9" s="86"/>
      <c r="UUT9" s="88"/>
      <c r="UUU9" s="88"/>
      <c r="UUV9" s="88"/>
      <c r="UUW9" s="88"/>
      <c r="UUX9" s="89"/>
      <c r="UVA9" s="86"/>
      <c r="UVB9" s="88"/>
      <c r="UVC9" s="88"/>
      <c r="UVD9" s="88"/>
      <c r="UVE9" s="88"/>
      <c r="UVF9" s="89"/>
      <c r="UVI9" s="86"/>
      <c r="UVJ9" s="88"/>
      <c r="UVK9" s="88"/>
      <c r="UVL9" s="88"/>
      <c r="UVM9" s="88"/>
      <c r="UVN9" s="89"/>
      <c r="UVQ9" s="86"/>
      <c r="UVR9" s="88"/>
      <c r="UVS9" s="88"/>
      <c r="UVT9" s="88"/>
      <c r="UVU9" s="88"/>
      <c r="UVV9" s="89"/>
      <c r="UVY9" s="86"/>
      <c r="UVZ9" s="88"/>
      <c r="UWA9" s="88"/>
      <c r="UWB9" s="88"/>
      <c r="UWC9" s="88"/>
      <c r="UWD9" s="89"/>
      <c r="UWG9" s="86"/>
      <c r="UWH9" s="88"/>
      <c r="UWI9" s="88"/>
      <c r="UWJ9" s="88"/>
      <c r="UWK9" s="88"/>
      <c r="UWL9" s="89"/>
      <c r="UWO9" s="86"/>
      <c r="UWP9" s="88"/>
      <c r="UWQ9" s="88"/>
      <c r="UWR9" s="88"/>
      <c r="UWS9" s="88"/>
      <c r="UWT9" s="89"/>
      <c r="UWW9" s="86"/>
      <c r="UWX9" s="88"/>
      <c r="UWY9" s="88"/>
      <c r="UWZ9" s="88"/>
      <c r="UXA9" s="88"/>
      <c r="UXB9" s="89"/>
      <c r="UXE9" s="86"/>
      <c r="UXF9" s="88"/>
      <c r="UXG9" s="88"/>
      <c r="UXH9" s="88"/>
      <c r="UXI9" s="88"/>
      <c r="UXJ9" s="89"/>
      <c r="UXM9" s="86"/>
      <c r="UXN9" s="88"/>
      <c r="UXO9" s="88"/>
      <c r="UXP9" s="88"/>
      <c r="UXQ9" s="88"/>
      <c r="UXR9" s="89"/>
      <c r="UXU9" s="86"/>
      <c r="UXV9" s="88"/>
      <c r="UXW9" s="88"/>
      <c r="UXX9" s="88"/>
      <c r="UXY9" s="88"/>
      <c r="UXZ9" s="89"/>
      <c r="UYC9" s="86"/>
      <c r="UYD9" s="88"/>
      <c r="UYE9" s="88"/>
      <c r="UYF9" s="88"/>
      <c r="UYG9" s="88"/>
      <c r="UYH9" s="89"/>
      <c r="UYK9" s="86"/>
      <c r="UYL9" s="88"/>
      <c r="UYM9" s="88"/>
      <c r="UYN9" s="88"/>
      <c r="UYO9" s="88"/>
      <c r="UYP9" s="89"/>
      <c r="UYS9" s="86"/>
      <c r="UYT9" s="88"/>
      <c r="UYU9" s="88"/>
      <c r="UYV9" s="88"/>
      <c r="UYW9" s="88"/>
      <c r="UYX9" s="89"/>
      <c r="UZA9" s="86"/>
      <c r="UZB9" s="88"/>
      <c r="UZC9" s="88"/>
      <c r="UZD9" s="88"/>
      <c r="UZE9" s="88"/>
      <c r="UZF9" s="89"/>
      <c r="UZI9" s="86"/>
      <c r="UZJ9" s="88"/>
      <c r="UZK9" s="88"/>
      <c r="UZL9" s="88"/>
      <c r="UZM9" s="88"/>
      <c r="UZN9" s="89"/>
      <c r="UZQ9" s="86"/>
      <c r="UZR9" s="88"/>
      <c r="UZS9" s="88"/>
      <c r="UZT9" s="88"/>
      <c r="UZU9" s="88"/>
      <c r="UZV9" s="89"/>
      <c r="UZY9" s="86"/>
      <c r="UZZ9" s="88"/>
      <c r="VAA9" s="88"/>
      <c r="VAB9" s="88"/>
      <c r="VAC9" s="88"/>
      <c r="VAD9" s="89"/>
      <c r="VAG9" s="86"/>
      <c r="VAH9" s="88"/>
      <c r="VAI9" s="88"/>
      <c r="VAJ9" s="88"/>
      <c r="VAK9" s="88"/>
      <c r="VAL9" s="89"/>
      <c r="VAO9" s="86"/>
      <c r="VAP9" s="88"/>
      <c r="VAQ9" s="88"/>
      <c r="VAR9" s="88"/>
      <c r="VAS9" s="88"/>
      <c r="VAT9" s="89"/>
      <c r="VAW9" s="86"/>
      <c r="VAX9" s="88"/>
      <c r="VAY9" s="88"/>
      <c r="VAZ9" s="88"/>
      <c r="VBA9" s="88"/>
      <c r="VBB9" s="89"/>
      <c r="VBE9" s="86"/>
      <c r="VBF9" s="88"/>
      <c r="VBG9" s="88"/>
      <c r="VBH9" s="88"/>
      <c r="VBI9" s="88"/>
      <c r="VBJ9" s="89"/>
      <c r="VBM9" s="86"/>
      <c r="VBN9" s="88"/>
      <c r="VBO9" s="88"/>
      <c r="VBP9" s="88"/>
      <c r="VBQ9" s="88"/>
      <c r="VBR9" s="89"/>
      <c r="VBU9" s="86"/>
      <c r="VBV9" s="88"/>
      <c r="VBW9" s="88"/>
      <c r="VBX9" s="88"/>
      <c r="VBY9" s="88"/>
      <c r="VBZ9" s="89"/>
      <c r="VCC9" s="86"/>
      <c r="VCD9" s="88"/>
      <c r="VCE9" s="88"/>
      <c r="VCF9" s="88"/>
      <c r="VCG9" s="88"/>
      <c r="VCH9" s="89"/>
      <c r="VCK9" s="86"/>
      <c r="VCL9" s="88"/>
      <c r="VCM9" s="88"/>
      <c r="VCN9" s="88"/>
      <c r="VCO9" s="88"/>
      <c r="VCP9" s="89"/>
      <c r="VCS9" s="86"/>
      <c r="VCT9" s="88"/>
      <c r="VCU9" s="88"/>
      <c r="VCV9" s="88"/>
      <c r="VCW9" s="88"/>
      <c r="VCX9" s="89"/>
      <c r="VDA9" s="86"/>
      <c r="VDB9" s="88"/>
      <c r="VDC9" s="88"/>
      <c r="VDD9" s="88"/>
      <c r="VDE9" s="88"/>
      <c r="VDF9" s="89"/>
      <c r="VDI9" s="86"/>
      <c r="VDJ9" s="88"/>
      <c r="VDK9" s="88"/>
      <c r="VDL9" s="88"/>
      <c r="VDM9" s="88"/>
      <c r="VDN9" s="89"/>
      <c r="VDQ9" s="86"/>
      <c r="VDR9" s="88"/>
      <c r="VDS9" s="88"/>
      <c r="VDT9" s="88"/>
      <c r="VDU9" s="88"/>
      <c r="VDV9" s="89"/>
      <c r="VDY9" s="86"/>
      <c r="VDZ9" s="88"/>
      <c r="VEA9" s="88"/>
      <c r="VEB9" s="88"/>
      <c r="VEC9" s="88"/>
      <c r="VED9" s="89"/>
      <c r="VEG9" s="86"/>
      <c r="VEH9" s="88"/>
      <c r="VEI9" s="88"/>
      <c r="VEJ9" s="88"/>
      <c r="VEK9" s="88"/>
      <c r="VEL9" s="89"/>
      <c r="VEO9" s="86"/>
      <c r="VEP9" s="88"/>
      <c r="VEQ9" s="88"/>
      <c r="VER9" s="88"/>
      <c r="VES9" s="88"/>
      <c r="VET9" s="89"/>
      <c r="VEW9" s="86"/>
      <c r="VEX9" s="88"/>
      <c r="VEY9" s="88"/>
      <c r="VEZ9" s="88"/>
      <c r="VFA9" s="88"/>
      <c r="VFB9" s="89"/>
      <c r="VFE9" s="86"/>
      <c r="VFF9" s="88"/>
      <c r="VFG9" s="88"/>
      <c r="VFH9" s="88"/>
      <c r="VFI9" s="88"/>
      <c r="VFJ9" s="89"/>
      <c r="VFM9" s="86"/>
      <c r="VFN9" s="88"/>
      <c r="VFO9" s="88"/>
      <c r="VFP9" s="88"/>
      <c r="VFQ9" s="88"/>
      <c r="VFR9" s="89"/>
      <c r="VFU9" s="86"/>
      <c r="VFV9" s="88"/>
      <c r="VFW9" s="88"/>
      <c r="VFX9" s="88"/>
      <c r="VFY9" s="88"/>
      <c r="VFZ9" s="89"/>
      <c r="VGC9" s="86"/>
      <c r="VGD9" s="88"/>
      <c r="VGE9" s="88"/>
      <c r="VGF9" s="88"/>
      <c r="VGG9" s="88"/>
      <c r="VGH9" s="89"/>
      <c r="VGK9" s="86"/>
      <c r="VGL9" s="88"/>
      <c r="VGM9" s="88"/>
      <c r="VGN9" s="88"/>
      <c r="VGO9" s="88"/>
      <c r="VGP9" s="89"/>
      <c r="VGS9" s="86"/>
      <c r="VGT9" s="88"/>
      <c r="VGU9" s="88"/>
      <c r="VGV9" s="88"/>
      <c r="VGW9" s="88"/>
      <c r="VGX9" s="89"/>
      <c r="VHA9" s="86"/>
      <c r="VHB9" s="88"/>
      <c r="VHC9" s="88"/>
      <c r="VHD9" s="88"/>
      <c r="VHE9" s="88"/>
      <c r="VHF9" s="89"/>
      <c r="VHI9" s="86"/>
      <c r="VHJ9" s="88"/>
      <c r="VHK9" s="88"/>
      <c r="VHL9" s="88"/>
      <c r="VHM9" s="88"/>
      <c r="VHN9" s="89"/>
      <c r="VHQ9" s="86"/>
      <c r="VHR9" s="88"/>
      <c r="VHS9" s="88"/>
      <c r="VHT9" s="88"/>
      <c r="VHU9" s="88"/>
      <c r="VHV9" s="89"/>
      <c r="VHY9" s="86"/>
      <c r="VHZ9" s="88"/>
      <c r="VIA9" s="88"/>
      <c r="VIB9" s="88"/>
      <c r="VIC9" s="88"/>
      <c r="VID9" s="89"/>
      <c r="VIG9" s="86"/>
      <c r="VIH9" s="88"/>
      <c r="VII9" s="88"/>
      <c r="VIJ9" s="88"/>
      <c r="VIK9" s="88"/>
      <c r="VIL9" s="89"/>
      <c r="VIO9" s="86"/>
      <c r="VIP9" s="88"/>
      <c r="VIQ9" s="88"/>
      <c r="VIR9" s="88"/>
      <c r="VIS9" s="88"/>
      <c r="VIT9" s="89"/>
      <c r="VIW9" s="86"/>
      <c r="VIX9" s="88"/>
      <c r="VIY9" s="88"/>
      <c r="VIZ9" s="88"/>
      <c r="VJA9" s="88"/>
      <c r="VJB9" s="89"/>
      <c r="VJE9" s="86"/>
      <c r="VJF9" s="88"/>
      <c r="VJG9" s="88"/>
      <c r="VJH9" s="88"/>
      <c r="VJI9" s="88"/>
      <c r="VJJ9" s="89"/>
      <c r="VJM9" s="86"/>
      <c r="VJN9" s="88"/>
      <c r="VJO9" s="88"/>
      <c r="VJP9" s="88"/>
      <c r="VJQ9" s="88"/>
      <c r="VJR9" s="89"/>
      <c r="VJU9" s="86"/>
      <c r="VJV9" s="88"/>
      <c r="VJW9" s="88"/>
      <c r="VJX9" s="88"/>
      <c r="VJY9" s="88"/>
      <c r="VJZ9" s="89"/>
      <c r="VKC9" s="86"/>
      <c r="VKD9" s="88"/>
      <c r="VKE9" s="88"/>
      <c r="VKF9" s="88"/>
      <c r="VKG9" s="88"/>
      <c r="VKH9" s="89"/>
      <c r="VKK9" s="86"/>
      <c r="VKL9" s="88"/>
      <c r="VKM9" s="88"/>
      <c r="VKN9" s="88"/>
      <c r="VKO9" s="88"/>
      <c r="VKP9" s="89"/>
      <c r="VKS9" s="86"/>
      <c r="VKT9" s="88"/>
      <c r="VKU9" s="88"/>
      <c r="VKV9" s="88"/>
      <c r="VKW9" s="88"/>
      <c r="VKX9" s="89"/>
      <c r="VLA9" s="86"/>
      <c r="VLB9" s="88"/>
      <c r="VLC9" s="88"/>
      <c r="VLD9" s="88"/>
      <c r="VLE9" s="88"/>
      <c r="VLF9" s="89"/>
      <c r="VLI9" s="86"/>
      <c r="VLJ9" s="88"/>
      <c r="VLK9" s="88"/>
      <c r="VLL9" s="88"/>
      <c r="VLM9" s="88"/>
      <c r="VLN9" s="89"/>
      <c r="VLQ9" s="86"/>
      <c r="VLR9" s="88"/>
      <c r="VLS9" s="88"/>
      <c r="VLT9" s="88"/>
      <c r="VLU9" s="88"/>
      <c r="VLV9" s="89"/>
      <c r="VLY9" s="86"/>
      <c r="VLZ9" s="88"/>
      <c r="VMA9" s="88"/>
      <c r="VMB9" s="88"/>
      <c r="VMC9" s="88"/>
      <c r="VMD9" s="89"/>
      <c r="VMG9" s="86"/>
      <c r="VMH9" s="88"/>
      <c r="VMI9" s="88"/>
      <c r="VMJ9" s="88"/>
      <c r="VMK9" s="88"/>
      <c r="VML9" s="89"/>
      <c r="VMO9" s="86"/>
      <c r="VMP9" s="88"/>
      <c r="VMQ9" s="88"/>
      <c r="VMR9" s="88"/>
      <c r="VMS9" s="88"/>
      <c r="VMT9" s="89"/>
      <c r="VMW9" s="86"/>
      <c r="VMX9" s="88"/>
      <c r="VMY9" s="88"/>
      <c r="VMZ9" s="88"/>
      <c r="VNA9" s="88"/>
      <c r="VNB9" s="89"/>
      <c r="VNE9" s="86"/>
      <c r="VNF9" s="88"/>
      <c r="VNG9" s="88"/>
      <c r="VNH9" s="88"/>
      <c r="VNI9" s="88"/>
      <c r="VNJ9" s="89"/>
      <c r="VNM9" s="86"/>
      <c r="VNN9" s="88"/>
      <c r="VNO9" s="88"/>
      <c r="VNP9" s="88"/>
      <c r="VNQ9" s="88"/>
      <c r="VNR9" s="89"/>
      <c r="VNU9" s="86"/>
      <c r="VNV9" s="88"/>
      <c r="VNW9" s="88"/>
      <c r="VNX9" s="88"/>
      <c r="VNY9" s="88"/>
      <c r="VNZ9" s="89"/>
      <c r="VOC9" s="86"/>
      <c r="VOD9" s="88"/>
      <c r="VOE9" s="88"/>
      <c r="VOF9" s="88"/>
      <c r="VOG9" s="88"/>
      <c r="VOH9" s="89"/>
      <c r="VOK9" s="86"/>
      <c r="VOL9" s="88"/>
      <c r="VOM9" s="88"/>
      <c r="VON9" s="88"/>
      <c r="VOO9" s="88"/>
      <c r="VOP9" s="89"/>
      <c r="VOS9" s="86"/>
      <c r="VOT9" s="88"/>
      <c r="VOU9" s="88"/>
      <c r="VOV9" s="88"/>
      <c r="VOW9" s="88"/>
      <c r="VOX9" s="89"/>
      <c r="VPA9" s="86"/>
      <c r="VPB9" s="88"/>
      <c r="VPC9" s="88"/>
      <c r="VPD9" s="88"/>
      <c r="VPE9" s="88"/>
      <c r="VPF9" s="89"/>
      <c r="VPI9" s="86"/>
      <c r="VPJ9" s="88"/>
      <c r="VPK9" s="88"/>
      <c r="VPL9" s="88"/>
      <c r="VPM9" s="88"/>
      <c r="VPN9" s="89"/>
      <c r="VPQ9" s="86"/>
      <c r="VPR9" s="88"/>
      <c r="VPS9" s="88"/>
      <c r="VPT9" s="88"/>
      <c r="VPU9" s="88"/>
      <c r="VPV9" s="89"/>
      <c r="VPY9" s="86"/>
      <c r="VPZ9" s="88"/>
      <c r="VQA9" s="88"/>
      <c r="VQB9" s="88"/>
      <c r="VQC9" s="88"/>
      <c r="VQD9" s="89"/>
      <c r="VQG9" s="86"/>
      <c r="VQH9" s="88"/>
      <c r="VQI9" s="88"/>
      <c r="VQJ9" s="88"/>
      <c r="VQK9" s="88"/>
      <c r="VQL9" s="89"/>
      <c r="VQO9" s="86"/>
      <c r="VQP9" s="88"/>
      <c r="VQQ9" s="88"/>
      <c r="VQR9" s="88"/>
      <c r="VQS9" s="88"/>
      <c r="VQT9" s="89"/>
      <c r="VQW9" s="86"/>
      <c r="VQX9" s="88"/>
      <c r="VQY9" s="88"/>
      <c r="VQZ9" s="88"/>
      <c r="VRA9" s="88"/>
      <c r="VRB9" s="89"/>
      <c r="VRE9" s="86"/>
      <c r="VRF9" s="88"/>
      <c r="VRG9" s="88"/>
      <c r="VRH9" s="88"/>
      <c r="VRI9" s="88"/>
      <c r="VRJ9" s="89"/>
      <c r="VRM9" s="86"/>
      <c r="VRN9" s="88"/>
      <c r="VRO9" s="88"/>
      <c r="VRP9" s="88"/>
      <c r="VRQ9" s="88"/>
      <c r="VRR9" s="89"/>
      <c r="VRU9" s="86"/>
      <c r="VRV9" s="88"/>
      <c r="VRW9" s="88"/>
      <c r="VRX9" s="88"/>
      <c r="VRY9" s="88"/>
      <c r="VRZ9" s="89"/>
      <c r="VSC9" s="86"/>
      <c r="VSD9" s="88"/>
      <c r="VSE9" s="88"/>
      <c r="VSF9" s="88"/>
      <c r="VSG9" s="88"/>
      <c r="VSH9" s="89"/>
      <c r="VSK9" s="86"/>
      <c r="VSL9" s="88"/>
      <c r="VSM9" s="88"/>
      <c r="VSN9" s="88"/>
      <c r="VSO9" s="88"/>
      <c r="VSP9" s="89"/>
      <c r="VSS9" s="86"/>
      <c r="VST9" s="88"/>
      <c r="VSU9" s="88"/>
      <c r="VSV9" s="88"/>
      <c r="VSW9" s="88"/>
      <c r="VSX9" s="89"/>
      <c r="VTA9" s="86"/>
      <c r="VTB9" s="88"/>
      <c r="VTC9" s="88"/>
      <c r="VTD9" s="88"/>
      <c r="VTE9" s="88"/>
      <c r="VTF9" s="89"/>
      <c r="VTI9" s="86"/>
      <c r="VTJ9" s="88"/>
      <c r="VTK9" s="88"/>
      <c r="VTL9" s="88"/>
      <c r="VTM9" s="88"/>
      <c r="VTN9" s="89"/>
      <c r="VTQ9" s="86"/>
      <c r="VTR9" s="88"/>
      <c r="VTS9" s="88"/>
      <c r="VTT9" s="88"/>
      <c r="VTU9" s="88"/>
      <c r="VTV9" s="89"/>
      <c r="VTY9" s="86"/>
      <c r="VTZ9" s="88"/>
      <c r="VUA9" s="88"/>
      <c r="VUB9" s="88"/>
      <c r="VUC9" s="88"/>
      <c r="VUD9" s="89"/>
      <c r="VUG9" s="86"/>
      <c r="VUH9" s="88"/>
      <c r="VUI9" s="88"/>
      <c r="VUJ9" s="88"/>
      <c r="VUK9" s="88"/>
      <c r="VUL9" s="89"/>
      <c r="VUO9" s="86"/>
      <c r="VUP9" s="88"/>
      <c r="VUQ9" s="88"/>
      <c r="VUR9" s="88"/>
      <c r="VUS9" s="88"/>
      <c r="VUT9" s="89"/>
      <c r="VUW9" s="86"/>
      <c r="VUX9" s="88"/>
      <c r="VUY9" s="88"/>
      <c r="VUZ9" s="88"/>
      <c r="VVA9" s="88"/>
      <c r="VVB9" s="89"/>
      <c r="VVE9" s="86"/>
      <c r="VVF9" s="88"/>
      <c r="VVG9" s="88"/>
      <c r="VVH9" s="88"/>
      <c r="VVI9" s="88"/>
      <c r="VVJ9" s="89"/>
      <c r="VVM9" s="86"/>
      <c r="VVN9" s="88"/>
      <c r="VVO9" s="88"/>
      <c r="VVP9" s="88"/>
      <c r="VVQ9" s="88"/>
      <c r="VVR9" s="89"/>
      <c r="VVU9" s="86"/>
      <c r="VVV9" s="88"/>
      <c r="VVW9" s="88"/>
      <c r="VVX9" s="88"/>
      <c r="VVY9" s="88"/>
      <c r="VVZ9" s="89"/>
      <c r="VWC9" s="86"/>
      <c r="VWD9" s="88"/>
      <c r="VWE9" s="88"/>
      <c r="VWF9" s="88"/>
      <c r="VWG9" s="88"/>
      <c r="VWH9" s="89"/>
      <c r="VWK9" s="86"/>
      <c r="VWL9" s="88"/>
      <c r="VWM9" s="88"/>
      <c r="VWN9" s="88"/>
      <c r="VWO9" s="88"/>
      <c r="VWP9" s="89"/>
      <c r="VWS9" s="86"/>
      <c r="VWT9" s="88"/>
      <c r="VWU9" s="88"/>
      <c r="VWV9" s="88"/>
      <c r="VWW9" s="88"/>
      <c r="VWX9" s="89"/>
      <c r="VXA9" s="86"/>
      <c r="VXB9" s="88"/>
      <c r="VXC9" s="88"/>
      <c r="VXD9" s="88"/>
      <c r="VXE9" s="88"/>
      <c r="VXF9" s="89"/>
      <c r="VXI9" s="86"/>
      <c r="VXJ9" s="88"/>
      <c r="VXK9" s="88"/>
      <c r="VXL9" s="88"/>
      <c r="VXM9" s="88"/>
      <c r="VXN9" s="89"/>
      <c r="VXQ9" s="86"/>
      <c r="VXR9" s="88"/>
      <c r="VXS9" s="88"/>
      <c r="VXT9" s="88"/>
      <c r="VXU9" s="88"/>
      <c r="VXV9" s="89"/>
      <c r="VXY9" s="86"/>
      <c r="VXZ9" s="88"/>
      <c r="VYA9" s="88"/>
      <c r="VYB9" s="88"/>
      <c r="VYC9" s="88"/>
      <c r="VYD9" s="89"/>
      <c r="VYG9" s="86"/>
      <c r="VYH9" s="88"/>
      <c r="VYI9" s="88"/>
      <c r="VYJ9" s="88"/>
      <c r="VYK9" s="88"/>
      <c r="VYL9" s="89"/>
      <c r="VYO9" s="86"/>
      <c r="VYP9" s="88"/>
      <c r="VYQ9" s="88"/>
      <c r="VYR9" s="88"/>
      <c r="VYS9" s="88"/>
      <c r="VYT9" s="89"/>
      <c r="VYW9" s="86"/>
      <c r="VYX9" s="88"/>
      <c r="VYY9" s="88"/>
      <c r="VYZ9" s="88"/>
      <c r="VZA9" s="88"/>
      <c r="VZB9" s="89"/>
      <c r="VZE9" s="86"/>
      <c r="VZF9" s="88"/>
      <c r="VZG9" s="88"/>
      <c r="VZH9" s="88"/>
      <c r="VZI9" s="88"/>
      <c r="VZJ9" s="89"/>
      <c r="VZM9" s="86"/>
      <c r="VZN9" s="88"/>
      <c r="VZO9" s="88"/>
      <c r="VZP9" s="88"/>
      <c r="VZQ9" s="88"/>
      <c r="VZR9" s="89"/>
      <c r="VZU9" s="86"/>
      <c r="VZV9" s="88"/>
      <c r="VZW9" s="88"/>
      <c r="VZX9" s="88"/>
      <c r="VZY9" s="88"/>
      <c r="VZZ9" s="89"/>
      <c r="WAC9" s="86"/>
      <c r="WAD9" s="88"/>
      <c r="WAE9" s="88"/>
      <c r="WAF9" s="88"/>
      <c r="WAG9" s="88"/>
      <c r="WAH9" s="89"/>
      <c r="WAK9" s="86"/>
      <c r="WAL9" s="88"/>
      <c r="WAM9" s="88"/>
      <c r="WAN9" s="88"/>
      <c r="WAO9" s="88"/>
      <c r="WAP9" s="89"/>
      <c r="WAS9" s="86"/>
      <c r="WAT9" s="88"/>
      <c r="WAU9" s="88"/>
      <c r="WAV9" s="88"/>
      <c r="WAW9" s="88"/>
      <c r="WAX9" s="89"/>
      <c r="WBA9" s="86"/>
      <c r="WBB9" s="88"/>
      <c r="WBC9" s="88"/>
      <c r="WBD9" s="88"/>
      <c r="WBE9" s="88"/>
      <c r="WBF9" s="89"/>
      <c r="WBI9" s="86"/>
      <c r="WBJ9" s="88"/>
      <c r="WBK9" s="88"/>
      <c r="WBL9" s="88"/>
      <c r="WBM9" s="88"/>
      <c r="WBN9" s="89"/>
      <c r="WBQ9" s="86"/>
      <c r="WBR9" s="88"/>
      <c r="WBS9" s="88"/>
      <c r="WBT9" s="88"/>
      <c r="WBU9" s="88"/>
      <c r="WBV9" s="89"/>
      <c r="WBY9" s="86"/>
      <c r="WBZ9" s="88"/>
      <c r="WCA9" s="88"/>
      <c r="WCB9" s="88"/>
      <c r="WCC9" s="88"/>
      <c r="WCD9" s="89"/>
      <c r="WCG9" s="86"/>
      <c r="WCH9" s="88"/>
      <c r="WCI9" s="88"/>
      <c r="WCJ9" s="88"/>
      <c r="WCK9" s="88"/>
      <c r="WCL9" s="89"/>
      <c r="WCO9" s="86"/>
      <c r="WCP9" s="88"/>
      <c r="WCQ9" s="88"/>
      <c r="WCR9" s="88"/>
      <c r="WCS9" s="88"/>
      <c r="WCT9" s="89"/>
      <c r="WCW9" s="86"/>
      <c r="WCX9" s="88"/>
      <c r="WCY9" s="88"/>
      <c r="WCZ9" s="88"/>
      <c r="WDA9" s="88"/>
      <c r="WDB9" s="89"/>
      <c r="WDE9" s="86"/>
      <c r="WDF9" s="88"/>
      <c r="WDG9" s="88"/>
      <c r="WDH9" s="88"/>
      <c r="WDI9" s="88"/>
      <c r="WDJ9" s="89"/>
      <c r="WDM9" s="86"/>
      <c r="WDN9" s="88"/>
      <c r="WDO9" s="88"/>
      <c r="WDP9" s="88"/>
      <c r="WDQ9" s="88"/>
      <c r="WDR9" s="89"/>
      <c r="WDU9" s="86"/>
      <c r="WDV9" s="88"/>
      <c r="WDW9" s="88"/>
      <c r="WDX9" s="88"/>
      <c r="WDY9" s="88"/>
      <c r="WDZ9" s="89"/>
      <c r="WEC9" s="86"/>
      <c r="WED9" s="88"/>
      <c r="WEE9" s="88"/>
      <c r="WEF9" s="88"/>
      <c r="WEG9" s="88"/>
      <c r="WEH9" s="89"/>
      <c r="WEK9" s="86"/>
      <c r="WEL9" s="88"/>
      <c r="WEM9" s="88"/>
      <c r="WEN9" s="88"/>
      <c r="WEO9" s="88"/>
      <c r="WEP9" s="89"/>
      <c r="WES9" s="86"/>
      <c r="WET9" s="88"/>
      <c r="WEU9" s="88"/>
      <c r="WEV9" s="88"/>
      <c r="WEW9" s="88"/>
      <c r="WEX9" s="89"/>
      <c r="WFA9" s="86"/>
      <c r="WFB9" s="88"/>
      <c r="WFC9" s="88"/>
      <c r="WFD9" s="88"/>
      <c r="WFE9" s="88"/>
      <c r="WFF9" s="89"/>
      <c r="WFI9" s="86"/>
      <c r="WFJ9" s="88"/>
      <c r="WFK9" s="88"/>
      <c r="WFL9" s="88"/>
      <c r="WFM9" s="88"/>
      <c r="WFN9" s="89"/>
      <c r="WFQ9" s="86"/>
      <c r="WFR9" s="88"/>
      <c r="WFS9" s="88"/>
      <c r="WFT9" s="88"/>
      <c r="WFU9" s="88"/>
      <c r="WFV9" s="89"/>
      <c r="WFY9" s="86"/>
      <c r="WFZ9" s="88"/>
      <c r="WGA9" s="88"/>
      <c r="WGB9" s="88"/>
      <c r="WGC9" s="88"/>
      <c r="WGD9" s="89"/>
      <c r="WGG9" s="86"/>
      <c r="WGH9" s="88"/>
      <c r="WGI9" s="88"/>
      <c r="WGJ9" s="88"/>
      <c r="WGK9" s="88"/>
      <c r="WGL9" s="89"/>
      <c r="WGO9" s="86"/>
      <c r="WGP9" s="88"/>
      <c r="WGQ9" s="88"/>
      <c r="WGR9" s="88"/>
      <c r="WGS9" s="88"/>
      <c r="WGT9" s="89"/>
      <c r="WGW9" s="86"/>
      <c r="WGX9" s="88"/>
      <c r="WGY9" s="88"/>
      <c r="WGZ9" s="88"/>
      <c r="WHA9" s="88"/>
      <c r="WHB9" s="89"/>
      <c r="WHE9" s="86"/>
      <c r="WHF9" s="88"/>
      <c r="WHG9" s="88"/>
      <c r="WHH9" s="88"/>
      <c r="WHI9" s="88"/>
      <c r="WHJ9" s="89"/>
      <c r="WHM9" s="86"/>
      <c r="WHN9" s="88"/>
      <c r="WHO9" s="88"/>
      <c r="WHP9" s="88"/>
      <c r="WHQ9" s="88"/>
      <c r="WHR9" s="89"/>
      <c r="WHU9" s="86"/>
      <c r="WHV9" s="88"/>
      <c r="WHW9" s="88"/>
      <c r="WHX9" s="88"/>
      <c r="WHY9" s="88"/>
      <c r="WHZ9" s="89"/>
      <c r="WIC9" s="86"/>
      <c r="WID9" s="88"/>
      <c r="WIE9" s="88"/>
      <c r="WIF9" s="88"/>
      <c r="WIG9" s="88"/>
      <c r="WIH9" s="89"/>
      <c r="WIK9" s="86"/>
      <c r="WIL9" s="88"/>
      <c r="WIM9" s="88"/>
      <c r="WIN9" s="88"/>
      <c r="WIO9" s="88"/>
      <c r="WIP9" s="89"/>
      <c r="WIS9" s="86"/>
      <c r="WIT9" s="88"/>
      <c r="WIU9" s="88"/>
      <c r="WIV9" s="88"/>
      <c r="WIW9" s="88"/>
      <c r="WIX9" s="89"/>
      <c r="WJA9" s="86"/>
      <c r="WJB9" s="88"/>
      <c r="WJC9" s="88"/>
      <c r="WJD9" s="88"/>
      <c r="WJE9" s="88"/>
      <c r="WJF9" s="89"/>
      <c r="WJI9" s="86"/>
      <c r="WJJ9" s="88"/>
      <c r="WJK9" s="88"/>
      <c r="WJL9" s="88"/>
      <c r="WJM9" s="88"/>
      <c r="WJN9" s="89"/>
      <c r="WJQ9" s="86"/>
      <c r="WJR9" s="88"/>
      <c r="WJS9" s="88"/>
      <c r="WJT9" s="88"/>
      <c r="WJU9" s="88"/>
      <c r="WJV9" s="89"/>
      <c r="WJY9" s="86"/>
      <c r="WJZ9" s="88"/>
      <c r="WKA9" s="88"/>
      <c r="WKB9" s="88"/>
      <c r="WKC9" s="88"/>
      <c r="WKD9" s="89"/>
      <c r="WKG9" s="86"/>
      <c r="WKH9" s="88"/>
      <c r="WKI9" s="88"/>
      <c r="WKJ9" s="88"/>
      <c r="WKK9" s="88"/>
      <c r="WKL9" s="89"/>
      <c r="WKO9" s="86"/>
      <c r="WKP9" s="88"/>
      <c r="WKQ9" s="88"/>
      <c r="WKR9" s="88"/>
      <c r="WKS9" s="88"/>
      <c r="WKT9" s="89"/>
      <c r="WKW9" s="86"/>
      <c r="WKX9" s="88"/>
      <c r="WKY9" s="88"/>
      <c r="WKZ9" s="88"/>
      <c r="WLA9" s="88"/>
      <c r="WLB9" s="89"/>
      <c r="WLE9" s="86"/>
      <c r="WLF9" s="88"/>
      <c r="WLG9" s="88"/>
      <c r="WLH9" s="88"/>
      <c r="WLI9" s="88"/>
      <c r="WLJ9" s="89"/>
      <c r="WLM9" s="86"/>
      <c r="WLN9" s="88"/>
      <c r="WLO9" s="88"/>
      <c r="WLP9" s="88"/>
      <c r="WLQ9" s="88"/>
      <c r="WLR9" s="89"/>
      <c r="WLU9" s="86"/>
      <c r="WLV9" s="88"/>
      <c r="WLW9" s="88"/>
      <c r="WLX9" s="88"/>
      <c r="WLY9" s="88"/>
      <c r="WLZ9" s="89"/>
      <c r="WMC9" s="86"/>
      <c r="WMD9" s="88"/>
      <c r="WME9" s="88"/>
      <c r="WMF9" s="88"/>
      <c r="WMG9" s="88"/>
      <c r="WMH9" s="89"/>
      <c r="WMK9" s="86"/>
      <c r="WML9" s="88"/>
      <c r="WMM9" s="88"/>
      <c r="WMN9" s="88"/>
      <c r="WMO9" s="88"/>
      <c r="WMP9" s="89"/>
      <c r="WMS9" s="86"/>
      <c r="WMT9" s="88"/>
      <c r="WMU9" s="88"/>
      <c r="WMV9" s="88"/>
      <c r="WMW9" s="88"/>
      <c r="WMX9" s="89"/>
      <c r="WNA9" s="86"/>
      <c r="WNB9" s="88"/>
      <c r="WNC9" s="88"/>
      <c r="WND9" s="88"/>
      <c r="WNE9" s="88"/>
      <c r="WNF9" s="89"/>
      <c r="WNI9" s="86"/>
      <c r="WNJ9" s="88"/>
      <c r="WNK9" s="88"/>
      <c r="WNL9" s="88"/>
      <c r="WNM9" s="88"/>
      <c r="WNN9" s="89"/>
      <c r="WNQ9" s="86"/>
      <c r="WNR9" s="88"/>
      <c r="WNS9" s="88"/>
      <c r="WNT9" s="88"/>
      <c r="WNU9" s="88"/>
      <c r="WNV9" s="89"/>
      <c r="WNY9" s="86"/>
      <c r="WNZ9" s="88"/>
      <c r="WOA9" s="88"/>
      <c r="WOB9" s="88"/>
      <c r="WOC9" s="88"/>
      <c r="WOD9" s="89"/>
      <c r="WOG9" s="86"/>
      <c r="WOH9" s="88"/>
      <c r="WOI9" s="88"/>
      <c r="WOJ9" s="88"/>
      <c r="WOK9" s="88"/>
      <c r="WOL9" s="89"/>
      <c r="WOO9" s="86"/>
      <c r="WOP9" s="88"/>
      <c r="WOQ9" s="88"/>
      <c r="WOR9" s="88"/>
      <c r="WOS9" s="88"/>
      <c r="WOT9" s="89"/>
      <c r="WOW9" s="86"/>
      <c r="WOX9" s="88"/>
      <c r="WOY9" s="88"/>
      <c r="WOZ9" s="88"/>
      <c r="WPA9" s="88"/>
      <c r="WPB9" s="89"/>
      <c r="WPE9" s="86"/>
      <c r="WPF9" s="88"/>
      <c r="WPG9" s="88"/>
      <c r="WPH9" s="88"/>
      <c r="WPI9" s="88"/>
      <c r="WPJ9" s="89"/>
      <c r="WPM9" s="86"/>
      <c r="WPN9" s="88"/>
      <c r="WPO9" s="88"/>
      <c r="WPP9" s="88"/>
      <c r="WPQ9" s="88"/>
      <c r="WPR9" s="89"/>
      <c r="WPU9" s="86"/>
      <c r="WPV9" s="88"/>
      <c r="WPW9" s="88"/>
      <c r="WPX9" s="88"/>
      <c r="WPY9" s="88"/>
      <c r="WPZ9" s="89"/>
      <c r="WQC9" s="86"/>
      <c r="WQD9" s="88"/>
      <c r="WQE9" s="88"/>
      <c r="WQF9" s="88"/>
      <c r="WQG9" s="88"/>
      <c r="WQH9" s="89"/>
      <c r="WQK9" s="86"/>
      <c r="WQL9" s="88"/>
      <c r="WQM9" s="88"/>
      <c r="WQN9" s="88"/>
      <c r="WQO9" s="88"/>
      <c r="WQP9" s="89"/>
      <c r="WQS9" s="86"/>
      <c r="WQT9" s="88"/>
      <c r="WQU9" s="88"/>
      <c r="WQV9" s="88"/>
      <c r="WQW9" s="88"/>
      <c r="WQX9" s="89"/>
      <c r="WRA9" s="86"/>
      <c r="WRB9" s="88"/>
      <c r="WRC9" s="88"/>
      <c r="WRD9" s="88"/>
      <c r="WRE9" s="88"/>
      <c r="WRF9" s="89"/>
      <c r="WRI9" s="86"/>
      <c r="WRJ9" s="88"/>
      <c r="WRK9" s="88"/>
      <c r="WRL9" s="88"/>
      <c r="WRM9" s="88"/>
      <c r="WRN9" s="89"/>
      <c r="WRQ9" s="86"/>
      <c r="WRR9" s="88"/>
      <c r="WRS9" s="88"/>
      <c r="WRT9" s="88"/>
      <c r="WRU9" s="88"/>
      <c r="WRV9" s="89"/>
      <c r="WRY9" s="86"/>
      <c r="WRZ9" s="88"/>
      <c r="WSA9" s="88"/>
      <c r="WSB9" s="88"/>
      <c r="WSC9" s="88"/>
      <c r="WSD9" s="89"/>
      <c r="WSG9" s="86"/>
      <c r="WSH9" s="88"/>
      <c r="WSI9" s="88"/>
      <c r="WSJ9" s="88"/>
      <c r="WSK9" s="88"/>
      <c r="WSL9" s="89"/>
      <c r="WSO9" s="86"/>
      <c r="WSP9" s="88"/>
      <c r="WSQ9" s="88"/>
      <c r="WSR9" s="88"/>
      <c r="WSS9" s="88"/>
      <c r="WST9" s="89"/>
      <c r="WSW9" s="86"/>
      <c r="WSX9" s="88"/>
      <c r="WSY9" s="88"/>
      <c r="WSZ9" s="88"/>
      <c r="WTA9" s="88"/>
      <c r="WTB9" s="89"/>
      <c r="WTE9" s="86"/>
      <c r="WTF9" s="88"/>
      <c r="WTG9" s="88"/>
      <c r="WTH9" s="88"/>
      <c r="WTI9" s="88"/>
      <c r="WTJ9" s="89"/>
      <c r="WTM9" s="86"/>
      <c r="WTN9" s="88"/>
      <c r="WTO9" s="88"/>
      <c r="WTP9" s="88"/>
      <c r="WTQ9" s="88"/>
      <c r="WTR9" s="89"/>
      <c r="WTU9" s="86"/>
      <c r="WTV9" s="88"/>
      <c r="WTW9" s="88"/>
      <c r="WTX9" s="88"/>
      <c r="WTY9" s="88"/>
      <c r="WTZ9" s="89"/>
      <c r="WUC9" s="86"/>
      <c r="WUD9" s="88"/>
      <c r="WUE9" s="88"/>
      <c r="WUF9" s="88"/>
      <c r="WUG9" s="88"/>
      <c r="WUH9" s="89"/>
      <c r="WUK9" s="86"/>
      <c r="WUL9" s="88"/>
      <c r="WUM9" s="88"/>
      <c r="WUN9" s="88"/>
      <c r="WUO9" s="88"/>
      <c r="WUP9" s="89"/>
      <c r="WUS9" s="86"/>
      <c r="WUT9" s="88"/>
      <c r="WUU9" s="88"/>
      <c r="WUV9" s="88"/>
      <c r="WUW9" s="88"/>
      <c r="WUX9" s="89"/>
      <c r="WVA9" s="86"/>
      <c r="WVB9" s="88"/>
      <c r="WVC9" s="88"/>
      <c r="WVD9" s="88"/>
      <c r="WVE9" s="88"/>
      <c r="WVF9" s="89"/>
      <c r="WVI9" s="86"/>
      <c r="WVJ9" s="88"/>
      <c r="WVK9" s="88"/>
      <c r="WVL9" s="88"/>
      <c r="WVM9" s="88"/>
      <c r="WVN9" s="89"/>
      <c r="WVQ9" s="86"/>
      <c r="WVR9" s="88"/>
      <c r="WVS9" s="88"/>
      <c r="WVT9" s="88"/>
      <c r="WVU9" s="88"/>
      <c r="WVV9" s="89"/>
      <c r="WVY9" s="86"/>
      <c r="WVZ9" s="88"/>
      <c r="WWA9" s="88"/>
      <c r="WWB9" s="88"/>
      <c r="WWC9" s="88"/>
      <c r="WWD9" s="89"/>
      <c r="WWG9" s="86"/>
      <c r="WWH9" s="88"/>
      <c r="WWI9" s="88"/>
      <c r="WWJ9" s="88"/>
      <c r="WWK9" s="88"/>
      <c r="WWL9" s="89"/>
      <c r="WWO9" s="86"/>
      <c r="WWP9" s="88"/>
      <c r="WWQ9" s="88"/>
      <c r="WWR9" s="88"/>
      <c r="WWS9" s="88"/>
      <c r="WWT9" s="89"/>
      <c r="WWW9" s="86"/>
      <c r="WWX9" s="88"/>
      <c r="WWY9" s="88"/>
      <c r="WWZ9" s="88"/>
      <c r="WXA9" s="88"/>
      <c r="WXB9" s="89"/>
      <c r="WXE9" s="86"/>
      <c r="WXF9" s="88"/>
      <c r="WXG9" s="88"/>
      <c r="WXH9" s="88"/>
      <c r="WXI9" s="88"/>
      <c r="WXJ9" s="89"/>
      <c r="WXM9" s="86"/>
      <c r="WXN9" s="88"/>
      <c r="WXO9" s="88"/>
      <c r="WXP9" s="88"/>
      <c r="WXQ9" s="88"/>
      <c r="WXR9" s="89"/>
      <c r="WXU9" s="86"/>
      <c r="WXV9" s="88"/>
      <c r="WXW9" s="88"/>
      <c r="WXX9" s="88"/>
      <c r="WXY9" s="88"/>
      <c r="WXZ9" s="89"/>
      <c r="WYC9" s="86"/>
      <c r="WYD9" s="88"/>
      <c r="WYE9" s="88"/>
      <c r="WYF9" s="88"/>
      <c r="WYG9" s="88"/>
      <c r="WYH9" s="89"/>
      <c r="WYK9" s="86"/>
      <c r="WYL9" s="88"/>
      <c r="WYM9" s="88"/>
      <c r="WYN9" s="88"/>
      <c r="WYO9" s="88"/>
      <c r="WYP9" s="89"/>
      <c r="WYS9" s="86"/>
      <c r="WYT9" s="88"/>
      <c r="WYU9" s="88"/>
      <c r="WYV9" s="88"/>
      <c r="WYW9" s="88"/>
      <c r="WYX9" s="89"/>
      <c r="WZA9" s="86"/>
      <c r="WZB9" s="88"/>
      <c r="WZC9" s="88"/>
      <c r="WZD9" s="88"/>
      <c r="WZE9" s="88"/>
      <c r="WZF9" s="89"/>
      <c r="WZI9" s="86"/>
      <c r="WZJ9" s="88"/>
      <c r="WZK9" s="88"/>
      <c r="WZL9" s="88"/>
      <c r="WZM9" s="88"/>
      <c r="WZN9" s="89"/>
      <c r="WZQ9" s="86"/>
      <c r="WZR9" s="88"/>
      <c r="WZS9" s="88"/>
      <c r="WZT9" s="88"/>
      <c r="WZU9" s="88"/>
      <c r="WZV9" s="89"/>
      <c r="WZY9" s="86"/>
      <c r="WZZ9" s="88"/>
      <c r="XAA9" s="88"/>
      <c r="XAB9" s="88"/>
      <c r="XAC9" s="88"/>
      <c r="XAD9" s="89"/>
      <c r="XAG9" s="86"/>
      <c r="XAH9" s="88"/>
      <c r="XAI9" s="88"/>
      <c r="XAJ9" s="88"/>
      <c r="XAK9" s="88"/>
      <c r="XAL9" s="89"/>
      <c r="XAO9" s="86"/>
      <c r="XAP9" s="88"/>
      <c r="XAQ9" s="88"/>
      <c r="XAR9" s="88"/>
      <c r="XAS9" s="88"/>
      <c r="XAT9" s="89"/>
      <c r="XAW9" s="86"/>
      <c r="XAX9" s="88"/>
      <c r="XAY9" s="88"/>
      <c r="XAZ9" s="88"/>
      <c r="XBA9" s="88"/>
      <c r="XBB9" s="89"/>
      <c r="XBE9" s="86"/>
      <c r="XBF9" s="88"/>
      <c r="XBG9" s="88"/>
      <c r="XBH9" s="88"/>
      <c r="XBI9" s="88"/>
      <c r="XBJ9" s="89"/>
      <c r="XBM9" s="86"/>
      <c r="XBN9" s="88"/>
      <c r="XBO9" s="88"/>
      <c r="XBP9" s="88"/>
      <c r="XBQ9" s="88"/>
      <c r="XBR9" s="89"/>
      <c r="XBU9" s="86"/>
      <c r="XBV9" s="88"/>
      <c r="XBW9" s="88"/>
      <c r="XBX9" s="88"/>
      <c r="XBY9" s="88"/>
      <c r="XBZ9" s="89"/>
      <c r="XCC9" s="86"/>
      <c r="XCD9" s="88"/>
      <c r="XCE9" s="88"/>
      <c r="XCF9" s="88"/>
      <c r="XCG9" s="88"/>
      <c r="XCH9" s="89"/>
      <c r="XCK9" s="86"/>
      <c r="XCL9" s="88"/>
      <c r="XCM9" s="88"/>
      <c r="XCN9" s="88"/>
      <c r="XCO9" s="88"/>
      <c r="XCP9" s="89"/>
      <c r="XCS9" s="86"/>
      <c r="XCT9" s="88"/>
      <c r="XCU9" s="88"/>
      <c r="XCV9" s="88"/>
      <c r="XCW9" s="88"/>
      <c r="XCX9" s="89"/>
      <c r="XDA9" s="86"/>
      <c r="XDB9" s="88"/>
      <c r="XDC9" s="88"/>
      <c r="XDD9" s="88"/>
      <c r="XDE9" s="88"/>
      <c r="XDF9" s="89"/>
      <c r="XDI9" s="86"/>
      <c r="XDJ9" s="88"/>
      <c r="XDK9" s="88"/>
      <c r="XDL9" s="88"/>
      <c r="XDM9" s="88"/>
      <c r="XDN9" s="89"/>
      <c r="XDQ9" s="86"/>
      <c r="XDR9" s="88"/>
      <c r="XDS9" s="88"/>
      <c r="XDT9" s="88"/>
      <c r="XDU9" s="88"/>
      <c r="XDV9" s="89"/>
      <c r="XDY9" s="86"/>
      <c r="XDZ9" s="88"/>
      <c r="XEA9" s="88"/>
      <c r="XEB9" s="88"/>
      <c r="XEC9" s="88"/>
      <c r="XED9" s="89"/>
      <c r="XEG9" s="86"/>
      <c r="XEH9" s="88"/>
      <c r="XEI9" s="88"/>
      <c r="XEJ9" s="88"/>
      <c r="XEK9" s="88"/>
      <c r="XEL9" s="89"/>
      <c r="XEO9" s="86"/>
      <c r="XEP9" s="88"/>
      <c r="XEQ9" s="88"/>
      <c r="XER9" s="88"/>
      <c r="XES9" s="88"/>
      <c r="XET9" s="89"/>
      <c r="XEW9" s="86"/>
      <c r="XEX9" s="88"/>
      <c r="XEY9" s="88"/>
      <c r="XEZ9" s="88"/>
      <c r="XFA9" s="88"/>
      <c r="XFB9" s="89"/>
    </row>
    <row r="10" spans="1:1022 1025:2046 2049:3070 3073:4094 4097:5118 5121:6142 6145:7166 7169:8190 8193:9214 9217:10238 10241:11262 11265:12286 12289:13310 13313:14334 14337:15358 15361:16382">
      <c r="A10" s="172" t="s">
        <v>357</v>
      </c>
      <c r="B10" s="48"/>
      <c r="C10" s="48"/>
      <c r="D10" s="48"/>
      <c r="E10" s="48"/>
    </row>
    <row r="11" spans="1:1022 1025:2046 2049:3070 3073:4094 4097:5118 5121:6142 6145:7166 7169:8190 8193:9214 9217:10238 10241:11262 11265:12286 12289:13310 13313:14334 14337:15358 15361:16382">
      <c r="A11" s="173" t="s">
        <v>206</v>
      </c>
      <c r="B11" s="174">
        <v>10232631</v>
      </c>
      <c r="C11" s="174">
        <v>10799106</v>
      </c>
      <c r="D11" s="174">
        <v>12838951</v>
      </c>
      <c r="E11" s="174">
        <v>13823290</v>
      </c>
      <c r="F11" s="120"/>
      <c r="G11" s="120"/>
      <c r="H11" s="120"/>
    </row>
    <row r="12" spans="1:1022 1025:2046 2049:3070 3073:4094 4097:5118 5121:6142 6145:7166 7169:8190 8193:9214 9217:10238 10241:11262 11265:12286 12289:13310 13313:14334 14337:15358 15361:16382">
      <c r="A12" s="173" t="s">
        <v>208</v>
      </c>
      <c r="B12" s="174">
        <v>5645908</v>
      </c>
      <c r="C12" s="174">
        <v>5878105</v>
      </c>
      <c r="D12" s="174">
        <v>6791961</v>
      </c>
      <c r="E12" s="174">
        <v>7186843</v>
      </c>
      <c r="F12" s="120"/>
      <c r="G12" s="120"/>
      <c r="H12" s="120"/>
    </row>
    <row r="13" spans="1:1022 1025:2046 2049:3070 3073:4094 4097:5118 5121:6142 6145:7166 7169:8190 8193:9214 9217:10238 10241:11262 11265:12286 12289:13310 13313:14334 14337:15358 15361:16382">
      <c r="A13" s="173" t="s">
        <v>209</v>
      </c>
      <c r="B13" s="174">
        <v>6218367</v>
      </c>
      <c r="C13" s="174">
        <v>6858869</v>
      </c>
      <c r="D13" s="174">
        <v>8395422</v>
      </c>
      <c r="E13" s="174">
        <v>10767858</v>
      </c>
      <c r="F13" s="120"/>
      <c r="G13" s="120"/>
      <c r="H13" s="120"/>
    </row>
    <row r="14" spans="1:1022 1025:2046 2049:3070 3073:4094 4097:5118 5121:6142 6145:7166 7169:8190 8193:9214 9217:10238 10241:11262 11265:12286 12289:13310 13313:14334 14337:15358 15361:16382">
      <c r="A14" s="173" t="s">
        <v>210</v>
      </c>
      <c r="B14" s="174">
        <v>8393401</v>
      </c>
      <c r="C14" s="174">
        <v>8608345</v>
      </c>
      <c r="D14" s="174">
        <v>10414158</v>
      </c>
      <c r="E14" s="174">
        <v>11303665</v>
      </c>
      <c r="F14" s="120"/>
      <c r="G14" s="120"/>
      <c r="H14" s="120"/>
    </row>
    <row r="15" spans="1:1022 1025:2046 2049:3070 3073:4094 4097:5118 5121:6142 6145:7166 7169:8190 8193:9214 9217:10238 10241:11262 11265:12286 12289:13310 13313:14334 14337:15358 15361:16382">
      <c r="A15" s="173" t="s">
        <v>211</v>
      </c>
      <c r="B15" s="174">
        <v>23319035</v>
      </c>
      <c r="C15" s="174">
        <v>24417404</v>
      </c>
      <c r="D15" s="174">
        <v>25937347</v>
      </c>
      <c r="E15" s="174">
        <v>27548666</v>
      </c>
      <c r="F15" s="120"/>
      <c r="G15" s="120"/>
      <c r="H15" s="120"/>
    </row>
    <row r="16" spans="1:1022 1025:2046 2049:3070 3073:4094 4097:5118 5121:6142 6145:7166 7169:8190 8193:9214 9217:10238 10241:11262 11265:12286 12289:13310 13313:14334 14337:15358 15361:16382">
      <c r="A16" s="173" t="s">
        <v>212</v>
      </c>
      <c r="B16" s="174">
        <v>13673779</v>
      </c>
      <c r="C16" s="174">
        <v>13545849</v>
      </c>
      <c r="D16" s="174">
        <v>14932248</v>
      </c>
      <c r="E16" s="174">
        <v>16021468</v>
      </c>
      <c r="F16" s="120"/>
      <c r="G16" s="120"/>
      <c r="H16" s="120"/>
    </row>
    <row r="17" spans="1:8">
      <c r="A17" s="173" t="s">
        <v>213</v>
      </c>
      <c r="B17" s="174">
        <v>12350812</v>
      </c>
      <c r="C17" s="174">
        <v>12066197</v>
      </c>
      <c r="D17" s="174">
        <v>12928376</v>
      </c>
      <c r="E17" s="174">
        <v>13824955</v>
      </c>
      <c r="F17" s="120"/>
      <c r="G17" s="120"/>
      <c r="H17" s="120"/>
    </row>
    <row r="18" spans="1:8" ht="17.25">
      <c r="A18" s="175" t="s">
        <v>438</v>
      </c>
      <c r="B18" s="176">
        <f>2237480+1</f>
        <v>2237481</v>
      </c>
      <c r="C18" s="176">
        <v>952418</v>
      </c>
      <c r="D18" s="176">
        <v>952000</v>
      </c>
      <c r="E18" s="176">
        <v>960000</v>
      </c>
      <c r="F18" s="120"/>
      <c r="G18" s="120"/>
      <c r="H18" s="120"/>
    </row>
    <row r="19" spans="1:8" ht="17.25">
      <c r="A19" s="175" t="s">
        <v>266</v>
      </c>
      <c r="B19" s="95">
        <f>SUM(B11:B18)</f>
        <v>82071414</v>
      </c>
      <c r="C19" s="95">
        <f>SUM(C11:C18)+1</f>
        <v>83126294</v>
      </c>
      <c r="D19" s="95">
        <f>SUM(D11:D18)+1</f>
        <v>93190464</v>
      </c>
      <c r="E19" s="95">
        <f>SUM(E11:E18)</f>
        <v>101436745</v>
      </c>
    </row>
  </sheetData>
  <phoneticPr fontId="42" type="noConversion"/>
  <hyperlinks>
    <hyperlink ref="E1" location="'Table of Contents'!A1" display="Back to Front Page"/>
  </hyperlinks>
  <pageMargins left="0.75" right="0.75" top="1" bottom="1" header="0.5" footer="0.5"/>
  <pageSetup orientation="landscape" r:id="rId1"/>
  <headerFooter alignWithMargins="0"/>
</worksheet>
</file>

<file path=xl/worksheets/sheet38.xml><?xml version="1.0" encoding="utf-8"?>
<worksheet xmlns="http://schemas.openxmlformats.org/spreadsheetml/2006/main" xmlns:r="http://schemas.openxmlformats.org/officeDocument/2006/relationships">
  <sheetPr>
    <pageSetUpPr fitToPage="1"/>
  </sheetPr>
  <dimension ref="A1:XFB21"/>
  <sheetViews>
    <sheetView workbookViewId="0">
      <selection activeCell="I64" sqref="I64"/>
    </sheetView>
  </sheetViews>
  <sheetFormatPr defaultColWidth="9.140625" defaultRowHeight="15"/>
  <cols>
    <col min="1" max="1" width="55" style="46" customWidth="1"/>
    <col min="2" max="3" width="20.7109375" style="76" customWidth="1"/>
    <col min="4" max="4" width="17.140625" style="76" customWidth="1"/>
    <col min="5" max="5" width="20.7109375" style="76" customWidth="1"/>
    <col min="6" max="16384" width="9.140625" style="76"/>
  </cols>
  <sheetData>
    <row r="1" spans="1:1022 1025:2046 2049:3070 3073:4094 4097:5118 5121:6142 6145:7166 7169:8190 8193:9214 9217:10238 10241:11262 11265:12286 12289:13310 13313:14334 14337:15358 15361:16382">
      <c r="A1" s="46" t="s">
        <v>293</v>
      </c>
      <c r="D1" s="6"/>
      <c r="E1" s="6" t="s">
        <v>301</v>
      </c>
    </row>
    <row r="2" spans="1:1022 1025:2046 2049:3070 3073:4094 4097:5118 5121:6142 6145:7166 7169:8190 8193:9214 9217:10238 10241:11262 11265:12286 12289:13310 13313:14334 14337:15358 15361:16382">
      <c r="A2" s="46" t="s">
        <v>551</v>
      </c>
    </row>
    <row r="3" spans="1:1022 1025:2046 2049:3070 3073:4094 4097:5118 5121:6142 6145:7166 7169:8190 8193:9214 9217:10238 10241:11262 11265:12286 12289:13310 13313:14334 14337:15358 15361:16382">
      <c r="A3" s="46" t="s">
        <v>275</v>
      </c>
    </row>
    <row r="4" spans="1:1022 1025:2046 2049:3070 3073:4094 4097:5118 5121:6142 6145:7166 7169:8190 8193:9214 9217:10238 10241:11262 11265:12286 12289:13310 13313:14334 14337:15358 15361:16382">
      <c r="A4" s="46" t="s">
        <v>602</v>
      </c>
    </row>
    <row r="7" spans="1:1022 1025:2046 2049:3070 3073:4094 4097:5118 5121:6142 6145:7166 7169:8190 8193:9214 9217:10238 10241:11262 11265:12286 12289:13310 13313:14334 14337:15358 15361:16382">
      <c r="B7" s="109" t="s">
        <v>269</v>
      </c>
      <c r="C7" s="109" t="s">
        <v>269</v>
      </c>
      <c r="D7" s="109" t="s">
        <v>269</v>
      </c>
      <c r="E7" s="109" t="s">
        <v>269</v>
      </c>
      <c r="I7" s="46"/>
      <c r="J7" s="109"/>
      <c r="K7" s="109"/>
      <c r="L7" s="109"/>
      <c r="Q7" s="46"/>
      <c r="R7" s="109"/>
      <c r="S7" s="109"/>
      <c r="T7" s="109"/>
      <c r="Y7" s="46"/>
      <c r="Z7" s="109"/>
      <c r="AA7" s="109"/>
      <c r="AB7" s="109"/>
      <c r="AG7" s="46"/>
      <c r="AH7" s="109"/>
      <c r="AI7" s="109"/>
      <c r="AJ7" s="109"/>
      <c r="AO7" s="46"/>
      <c r="AP7" s="109"/>
      <c r="AQ7" s="109"/>
      <c r="AR7" s="109"/>
      <c r="AW7" s="46"/>
      <c r="AX7" s="109"/>
      <c r="AY7" s="109"/>
      <c r="AZ7" s="109"/>
      <c r="BE7" s="46"/>
      <c r="BF7" s="109"/>
      <c r="BG7" s="109"/>
      <c r="BH7" s="109"/>
      <c r="BM7" s="46"/>
      <c r="BN7" s="109"/>
      <c r="BO7" s="109"/>
      <c r="BP7" s="109"/>
      <c r="BU7" s="46"/>
      <c r="BV7" s="109"/>
      <c r="BW7" s="109"/>
      <c r="BX7" s="109"/>
      <c r="CC7" s="46"/>
      <c r="CD7" s="109"/>
      <c r="CE7" s="109"/>
      <c r="CF7" s="109"/>
      <c r="CK7" s="46"/>
      <c r="CL7" s="109"/>
      <c r="CM7" s="109"/>
      <c r="CN7" s="109"/>
      <c r="CS7" s="46"/>
      <c r="CT7" s="109"/>
      <c r="CU7" s="109"/>
      <c r="CV7" s="109"/>
      <c r="DA7" s="46"/>
      <c r="DB7" s="109"/>
      <c r="DC7" s="109"/>
      <c r="DD7" s="109"/>
      <c r="DI7" s="46"/>
      <c r="DJ7" s="109"/>
      <c r="DK7" s="109"/>
      <c r="DL7" s="109"/>
      <c r="DQ7" s="46"/>
      <c r="DR7" s="109"/>
      <c r="DS7" s="109"/>
      <c r="DT7" s="109"/>
      <c r="DY7" s="46"/>
      <c r="DZ7" s="109"/>
      <c r="EA7" s="109"/>
      <c r="EB7" s="109"/>
      <c r="EG7" s="46"/>
      <c r="EH7" s="109"/>
      <c r="EI7" s="109"/>
      <c r="EJ7" s="109"/>
      <c r="EO7" s="46"/>
      <c r="EP7" s="109"/>
      <c r="EQ7" s="109"/>
      <c r="ER7" s="109"/>
      <c r="EW7" s="46"/>
      <c r="EX7" s="109"/>
      <c r="EY7" s="109"/>
      <c r="EZ7" s="109"/>
      <c r="FE7" s="46"/>
      <c r="FF7" s="109"/>
      <c r="FG7" s="109"/>
      <c r="FH7" s="109"/>
      <c r="FM7" s="46"/>
      <c r="FN7" s="109"/>
      <c r="FO7" s="109"/>
      <c r="FP7" s="109"/>
      <c r="FU7" s="46"/>
      <c r="FV7" s="109"/>
      <c r="FW7" s="109"/>
      <c r="FX7" s="109"/>
      <c r="GC7" s="46"/>
      <c r="GD7" s="109"/>
      <c r="GE7" s="109"/>
      <c r="GF7" s="109"/>
      <c r="GK7" s="46"/>
      <c r="GL7" s="109"/>
      <c r="GM7" s="109"/>
      <c r="GN7" s="109"/>
      <c r="GS7" s="46"/>
      <c r="GT7" s="109"/>
      <c r="GU7" s="109"/>
      <c r="GV7" s="109"/>
      <c r="HA7" s="46"/>
      <c r="HB7" s="109"/>
      <c r="HC7" s="109"/>
      <c r="HD7" s="109"/>
      <c r="HI7" s="46"/>
      <c r="HJ7" s="109"/>
      <c r="HK7" s="109"/>
      <c r="HL7" s="109"/>
      <c r="HQ7" s="46"/>
      <c r="HR7" s="109"/>
      <c r="HS7" s="109"/>
      <c r="HT7" s="109"/>
      <c r="HY7" s="46"/>
      <c r="HZ7" s="109"/>
      <c r="IA7" s="109"/>
      <c r="IB7" s="109"/>
      <c r="IG7" s="46"/>
      <c r="IH7" s="109"/>
      <c r="II7" s="109"/>
      <c r="IJ7" s="109"/>
      <c r="IO7" s="46"/>
      <c r="IP7" s="109"/>
      <c r="IQ7" s="109"/>
      <c r="IR7" s="109"/>
      <c r="IW7" s="46"/>
      <c r="IX7" s="109"/>
      <c r="IY7" s="109"/>
      <c r="IZ7" s="109"/>
      <c r="JE7" s="46"/>
      <c r="JF7" s="109"/>
      <c r="JG7" s="109"/>
      <c r="JH7" s="109"/>
      <c r="JM7" s="46"/>
      <c r="JN7" s="109"/>
      <c r="JO7" s="109"/>
      <c r="JP7" s="109"/>
      <c r="JU7" s="46"/>
      <c r="JV7" s="109"/>
      <c r="JW7" s="109"/>
      <c r="JX7" s="109"/>
      <c r="KC7" s="46"/>
      <c r="KD7" s="109"/>
      <c r="KE7" s="109"/>
      <c r="KF7" s="109"/>
      <c r="KK7" s="46"/>
      <c r="KL7" s="109"/>
      <c r="KM7" s="109"/>
      <c r="KN7" s="109"/>
      <c r="KS7" s="46"/>
      <c r="KT7" s="109"/>
      <c r="KU7" s="109"/>
      <c r="KV7" s="109"/>
      <c r="LA7" s="46"/>
      <c r="LB7" s="109"/>
      <c r="LC7" s="109"/>
      <c r="LD7" s="109"/>
      <c r="LI7" s="46"/>
      <c r="LJ7" s="109"/>
      <c r="LK7" s="109"/>
      <c r="LL7" s="109"/>
      <c r="LQ7" s="46"/>
      <c r="LR7" s="109"/>
      <c r="LS7" s="109"/>
      <c r="LT7" s="109"/>
      <c r="LY7" s="46"/>
      <c r="LZ7" s="109"/>
      <c r="MA7" s="109"/>
      <c r="MB7" s="109"/>
      <c r="MG7" s="46"/>
      <c r="MH7" s="109"/>
      <c r="MI7" s="109"/>
      <c r="MJ7" s="109"/>
      <c r="MO7" s="46"/>
      <c r="MP7" s="109"/>
      <c r="MQ7" s="109"/>
      <c r="MR7" s="109"/>
      <c r="MW7" s="46"/>
      <c r="MX7" s="109"/>
      <c r="MY7" s="109"/>
      <c r="MZ7" s="109"/>
      <c r="NE7" s="46"/>
      <c r="NF7" s="109"/>
      <c r="NG7" s="109"/>
      <c r="NH7" s="109"/>
      <c r="NM7" s="46"/>
      <c r="NN7" s="109"/>
      <c r="NO7" s="109"/>
      <c r="NP7" s="109"/>
      <c r="NU7" s="46"/>
      <c r="NV7" s="109"/>
      <c r="NW7" s="109"/>
      <c r="NX7" s="109"/>
      <c r="OC7" s="46"/>
      <c r="OD7" s="109"/>
      <c r="OE7" s="109"/>
      <c r="OF7" s="109"/>
      <c r="OK7" s="46"/>
      <c r="OL7" s="109"/>
      <c r="OM7" s="109"/>
      <c r="ON7" s="109"/>
      <c r="OS7" s="46"/>
      <c r="OT7" s="109"/>
      <c r="OU7" s="109"/>
      <c r="OV7" s="109"/>
      <c r="PA7" s="46"/>
      <c r="PB7" s="109"/>
      <c r="PC7" s="109"/>
      <c r="PD7" s="109"/>
      <c r="PI7" s="46"/>
      <c r="PJ7" s="109"/>
      <c r="PK7" s="109"/>
      <c r="PL7" s="109"/>
      <c r="PQ7" s="46"/>
      <c r="PR7" s="109"/>
      <c r="PS7" s="109"/>
      <c r="PT7" s="109"/>
      <c r="PY7" s="46"/>
      <c r="PZ7" s="109"/>
      <c r="QA7" s="109"/>
      <c r="QB7" s="109"/>
      <c r="QG7" s="46"/>
      <c r="QH7" s="109"/>
      <c r="QI7" s="109"/>
      <c r="QJ7" s="109"/>
      <c r="QO7" s="46"/>
      <c r="QP7" s="109"/>
      <c r="QQ7" s="109"/>
      <c r="QR7" s="109"/>
      <c r="QW7" s="46"/>
      <c r="QX7" s="109"/>
      <c r="QY7" s="109"/>
      <c r="QZ7" s="109"/>
      <c r="RE7" s="46"/>
      <c r="RF7" s="109"/>
      <c r="RG7" s="109"/>
      <c r="RH7" s="109"/>
      <c r="RM7" s="46"/>
      <c r="RN7" s="109"/>
      <c r="RO7" s="109"/>
      <c r="RP7" s="109"/>
      <c r="RU7" s="46"/>
      <c r="RV7" s="109"/>
      <c r="RW7" s="109"/>
      <c r="RX7" s="109"/>
      <c r="SC7" s="46"/>
      <c r="SD7" s="109"/>
      <c r="SE7" s="109"/>
      <c r="SF7" s="109"/>
      <c r="SK7" s="46"/>
      <c r="SL7" s="109"/>
      <c r="SM7" s="109"/>
      <c r="SN7" s="109"/>
      <c r="SS7" s="46"/>
      <c r="ST7" s="109"/>
      <c r="SU7" s="109"/>
      <c r="SV7" s="109"/>
      <c r="TA7" s="46"/>
      <c r="TB7" s="109"/>
      <c r="TC7" s="109"/>
      <c r="TD7" s="109"/>
      <c r="TI7" s="46"/>
      <c r="TJ7" s="109"/>
      <c r="TK7" s="109"/>
      <c r="TL7" s="109"/>
      <c r="TQ7" s="46"/>
      <c r="TR7" s="109"/>
      <c r="TS7" s="109"/>
      <c r="TT7" s="109"/>
      <c r="TY7" s="46"/>
      <c r="TZ7" s="109"/>
      <c r="UA7" s="109"/>
      <c r="UB7" s="109"/>
      <c r="UG7" s="46"/>
      <c r="UH7" s="109"/>
      <c r="UI7" s="109"/>
      <c r="UJ7" s="109"/>
      <c r="UO7" s="46"/>
      <c r="UP7" s="109"/>
      <c r="UQ7" s="109"/>
      <c r="UR7" s="109"/>
      <c r="UW7" s="46"/>
      <c r="UX7" s="109"/>
      <c r="UY7" s="109"/>
      <c r="UZ7" s="109"/>
      <c r="VE7" s="46"/>
      <c r="VF7" s="109"/>
      <c r="VG7" s="109"/>
      <c r="VH7" s="109"/>
      <c r="VM7" s="46"/>
      <c r="VN7" s="109"/>
      <c r="VO7" s="109"/>
      <c r="VP7" s="109"/>
      <c r="VU7" s="46"/>
      <c r="VV7" s="109"/>
      <c r="VW7" s="109"/>
      <c r="VX7" s="109"/>
      <c r="WC7" s="46"/>
      <c r="WD7" s="109"/>
      <c r="WE7" s="109"/>
      <c r="WF7" s="109"/>
      <c r="WK7" s="46"/>
      <c r="WL7" s="109"/>
      <c r="WM7" s="109"/>
      <c r="WN7" s="109"/>
      <c r="WS7" s="46"/>
      <c r="WT7" s="109"/>
      <c r="WU7" s="109"/>
      <c r="WV7" s="109"/>
      <c r="XA7" s="46"/>
      <c r="XB7" s="109"/>
      <c r="XC7" s="109"/>
      <c r="XD7" s="109"/>
      <c r="XI7" s="46"/>
      <c r="XJ7" s="109"/>
      <c r="XK7" s="109"/>
      <c r="XL7" s="109"/>
      <c r="XQ7" s="46"/>
      <c r="XR7" s="109"/>
      <c r="XS7" s="109"/>
      <c r="XT7" s="109"/>
      <c r="XY7" s="46"/>
      <c r="XZ7" s="109"/>
      <c r="YA7" s="109"/>
      <c r="YB7" s="109"/>
      <c r="YG7" s="46"/>
      <c r="YH7" s="109"/>
      <c r="YI7" s="109"/>
      <c r="YJ7" s="109"/>
      <c r="YO7" s="46"/>
      <c r="YP7" s="109"/>
      <c r="YQ7" s="109"/>
      <c r="YR7" s="109"/>
      <c r="YW7" s="46"/>
      <c r="YX7" s="109"/>
      <c r="YY7" s="109"/>
      <c r="YZ7" s="109"/>
      <c r="ZE7" s="46"/>
      <c r="ZF7" s="109"/>
      <c r="ZG7" s="109"/>
      <c r="ZH7" s="109"/>
      <c r="ZM7" s="46"/>
      <c r="ZN7" s="109"/>
      <c r="ZO7" s="109"/>
      <c r="ZP7" s="109"/>
      <c r="ZU7" s="46"/>
      <c r="ZV7" s="109"/>
      <c r="ZW7" s="109"/>
      <c r="ZX7" s="109"/>
      <c r="AAC7" s="46"/>
      <c r="AAD7" s="109"/>
      <c r="AAE7" s="109"/>
      <c r="AAF7" s="109"/>
      <c r="AAK7" s="46"/>
      <c r="AAL7" s="109"/>
      <c r="AAM7" s="109"/>
      <c r="AAN7" s="109"/>
      <c r="AAS7" s="46"/>
      <c r="AAT7" s="109"/>
      <c r="AAU7" s="109"/>
      <c r="AAV7" s="109"/>
      <c r="ABA7" s="46"/>
      <c r="ABB7" s="109"/>
      <c r="ABC7" s="109"/>
      <c r="ABD7" s="109"/>
      <c r="ABI7" s="46"/>
      <c r="ABJ7" s="109"/>
      <c r="ABK7" s="109"/>
      <c r="ABL7" s="109"/>
      <c r="ABQ7" s="46"/>
      <c r="ABR7" s="109"/>
      <c r="ABS7" s="109"/>
      <c r="ABT7" s="109"/>
      <c r="ABY7" s="46"/>
      <c r="ABZ7" s="109"/>
      <c r="ACA7" s="109"/>
      <c r="ACB7" s="109"/>
      <c r="ACG7" s="46"/>
      <c r="ACH7" s="109"/>
      <c r="ACI7" s="109"/>
      <c r="ACJ7" s="109"/>
      <c r="ACO7" s="46"/>
      <c r="ACP7" s="109"/>
      <c r="ACQ7" s="109"/>
      <c r="ACR7" s="109"/>
      <c r="ACW7" s="46"/>
      <c r="ACX7" s="109"/>
      <c r="ACY7" s="109"/>
      <c r="ACZ7" s="109"/>
      <c r="ADE7" s="46"/>
      <c r="ADF7" s="109"/>
      <c r="ADG7" s="109"/>
      <c r="ADH7" s="109"/>
      <c r="ADM7" s="46"/>
      <c r="ADN7" s="109"/>
      <c r="ADO7" s="109"/>
      <c r="ADP7" s="109"/>
      <c r="ADU7" s="46"/>
      <c r="ADV7" s="109"/>
      <c r="ADW7" s="109"/>
      <c r="ADX7" s="109"/>
      <c r="AEC7" s="46"/>
      <c r="AED7" s="109"/>
      <c r="AEE7" s="109"/>
      <c r="AEF7" s="109"/>
      <c r="AEK7" s="46"/>
      <c r="AEL7" s="109"/>
      <c r="AEM7" s="109"/>
      <c r="AEN7" s="109"/>
      <c r="AES7" s="46"/>
      <c r="AET7" s="109"/>
      <c r="AEU7" s="109"/>
      <c r="AEV7" s="109"/>
      <c r="AFA7" s="46"/>
      <c r="AFB7" s="109"/>
      <c r="AFC7" s="109"/>
      <c r="AFD7" s="109"/>
      <c r="AFI7" s="46"/>
      <c r="AFJ7" s="109"/>
      <c r="AFK7" s="109"/>
      <c r="AFL7" s="109"/>
      <c r="AFQ7" s="46"/>
      <c r="AFR7" s="109"/>
      <c r="AFS7" s="109"/>
      <c r="AFT7" s="109"/>
      <c r="AFY7" s="46"/>
      <c r="AFZ7" s="109"/>
      <c r="AGA7" s="109"/>
      <c r="AGB7" s="109"/>
      <c r="AGG7" s="46"/>
      <c r="AGH7" s="109"/>
      <c r="AGI7" s="109"/>
      <c r="AGJ7" s="109"/>
      <c r="AGO7" s="46"/>
      <c r="AGP7" s="109"/>
      <c r="AGQ7" s="109"/>
      <c r="AGR7" s="109"/>
      <c r="AGW7" s="46"/>
      <c r="AGX7" s="109"/>
      <c r="AGY7" s="109"/>
      <c r="AGZ7" s="109"/>
      <c r="AHE7" s="46"/>
      <c r="AHF7" s="109"/>
      <c r="AHG7" s="109"/>
      <c r="AHH7" s="109"/>
      <c r="AHM7" s="46"/>
      <c r="AHN7" s="109"/>
      <c r="AHO7" s="109"/>
      <c r="AHP7" s="109"/>
      <c r="AHU7" s="46"/>
      <c r="AHV7" s="109"/>
      <c r="AHW7" s="109"/>
      <c r="AHX7" s="109"/>
      <c r="AIC7" s="46"/>
      <c r="AID7" s="109"/>
      <c r="AIE7" s="109"/>
      <c r="AIF7" s="109"/>
      <c r="AIK7" s="46"/>
      <c r="AIL7" s="109"/>
      <c r="AIM7" s="109"/>
      <c r="AIN7" s="109"/>
      <c r="AIS7" s="46"/>
      <c r="AIT7" s="109"/>
      <c r="AIU7" s="109"/>
      <c r="AIV7" s="109"/>
      <c r="AJA7" s="46"/>
      <c r="AJB7" s="109"/>
      <c r="AJC7" s="109"/>
      <c r="AJD7" s="109"/>
      <c r="AJI7" s="46"/>
      <c r="AJJ7" s="109"/>
      <c r="AJK7" s="109"/>
      <c r="AJL7" s="109"/>
      <c r="AJQ7" s="46"/>
      <c r="AJR7" s="109"/>
      <c r="AJS7" s="109"/>
      <c r="AJT7" s="109"/>
      <c r="AJY7" s="46"/>
      <c r="AJZ7" s="109"/>
      <c r="AKA7" s="109"/>
      <c r="AKB7" s="109"/>
      <c r="AKG7" s="46"/>
      <c r="AKH7" s="109"/>
      <c r="AKI7" s="109"/>
      <c r="AKJ7" s="109"/>
      <c r="AKO7" s="46"/>
      <c r="AKP7" s="109"/>
      <c r="AKQ7" s="109"/>
      <c r="AKR7" s="109"/>
      <c r="AKW7" s="46"/>
      <c r="AKX7" s="109"/>
      <c r="AKY7" s="109"/>
      <c r="AKZ7" s="109"/>
      <c r="ALE7" s="46"/>
      <c r="ALF7" s="109"/>
      <c r="ALG7" s="109"/>
      <c r="ALH7" s="109"/>
      <c r="ALM7" s="46"/>
      <c r="ALN7" s="109"/>
      <c r="ALO7" s="109"/>
      <c r="ALP7" s="109"/>
      <c r="ALU7" s="46"/>
      <c r="ALV7" s="109"/>
      <c r="ALW7" s="109"/>
      <c r="ALX7" s="109"/>
      <c r="AMC7" s="46"/>
      <c r="AMD7" s="109"/>
      <c r="AME7" s="109"/>
      <c r="AMF7" s="109"/>
      <c r="AMK7" s="46"/>
      <c r="AML7" s="109"/>
      <c r="AMM7" s="109"/>
      <c r="AMN7" s="109"/>
      <c r="AMS7" s="46"/>
      <c r="AMT7" s="109"/>
      <c r="AMU7" s="109"/>
      <c r="AMV7" s="109"/>
      <c r="ANA7" s="46"/>
      <c r="ANB7" s="109"/>
      <c r="ANC7" s="109"/>
      <c r="AND7" s="109"/>
      <c r="ANI7" s="46"/>
      <c r="ANJ7" s="109"/>
      <c r="ANK7" s="109"/>
      <c r="ANL7" s="109"/>
      <c r="ANQ7" s="46"/>
      <c r="ANR7" s="109"/>
      <c r="ANS7" s="109"/>
      <c r="ANT7" s="109"/>
      <c r="ANY7" s="46"/>
      <c r="ANZ7" s="109"/>
      <c r="AOA7" s="109"/>
      <c r="AOB7" s="109"/>
      <c r="AOG7" s="46"/>
      <c r="AOH7" s="109"/>
      <c r="AOI7" s="109"/>
      <c r="AOJ7" s="109"/>
      <c r="AOO7" s="46"/>
      <c r="AOP7" s="109"/>
      <c r="AOQ7" s="109"/>
      <c r="AOR7" s="109"/>
      <c r="AOW7" s="46"/>
      <c r="AOX7" s="109"/>
      <c r="AOY7" s="109"/>
      <c r="AOZ7" s="109"/>
      <c r="APE7" s="46"/>
      <c r="APF7" s="109"/>
      <c r="APG7" s="109"/>
      <c r="APH7" s="109"/>
      <c r="APM7" s="46"/>
      <c r="APN7" s="109"/>
      <c r="APO7" s="109"/>
      <c r="APP7" s="109"/>
      <c r="APU7" s="46"/>
      <c r="APV7" s="109"/>
      <c r="APW7" s="109"/>
      <c r="APX7" s="109"/>
      <c r="AQC7" s="46"/>
      <c r="AQD7" s="109"/>
      <c r="AQE7" s="109"/>
      <c r="AQF7" s="109"/>
      <c r="AQK7" s="46"/>
      <c r="AQL7" s="109"/>
      <c r="AQM7" s="109"/>
      <c r="AQN7" s="109"/>
      <c r="AQS7" s="46"/>
      <c r="AQT7" s="109"/>
      <c r="AQU7" s="109"/>
      <c r="AQV7" s="109"/>
      <c r="ARA7" s="46"/>
      <c r="ARB7" s="109"/>
      <c r="ARC7" s="109"/>
      <c r="ARD7" s="109"/>
      <c r="ARI7" s="46"/>
      <c r="ARJ7" s="109"/>
      <c r="ARK7" s="109"/>
      <c r="ARL7" s="109"/>
      <c r="ARQ7" s="46"/>
      <c r="ARR7" s="109"/>
      <c r="ARS7" s="109"/>
      <c r="ART7" s="109"/>
      <c r="ARY7" s="46"/>
      <c r="ARZ7" s="109"/>
      <c r="ASA7" s="109"/>
      <c r="ASB7" s="109"/>
      <c r="ASG7" s="46"/>
      <c r="ASH7" s="109"/>
      <c r="ASI7" s="109"/>
      <c r="ASJ7" s="109"/>
      <c r="ASO7" s="46"/>
      <c r="ASP7" s="109"/>
      <c r="ASQ7" s="109"/>
      <c r="ASR7" s="109"/>
      <c r="ASW7" s="46"/>
      <c r="ASX7" s="109"/>
      <c r="ASY7" s="109"/>
      <c r="ASZ7" s="109"/>
      <c r="ATE7" s="46"/>
      <c r="ATF7" s="109"/>
      <c r="ATG7" s="109"/>
      <c r="ATH7" s="109"/>
      <c r="ATM7" s="46"/>
      <c r="ATN7" s="109"/>
      <c r="ATO7" s="109"/>
      <c r="ATP7" s="109"/>
      <c r="ATU7" s="46"/>
      <c r="ATV7" s="109"/>
      <c r="ATW7" s="109"/>
      <c r="ATX7" s="109"/>
      <c r="AUC7" s="46"/>
      <c r="AUD7" s="109"/>
      <c r="AUE7" s="109"/>
      <c r="AUF7" s="109"/>
      <c r="AUK7" s="46"/>
      <c r="AUL7" s="109"/>
      <c r="AUM7" s="109"/>
      <c r="AUN7" s="109"/>
      <c r="AUS7" s="46"/>
      <c r="AUT7" s="109"/>
      <c r="AUU7" s="109"/>
      <c r="AUV7" s="109"/>
      <c r="AVA7" s="46"/>
      <c r="AVB7" s="109"/>
      <c r="AVC7" s="109"/>
      <c r="AVD7" s="109"/>
      <c r="AVI7" s="46"/>
      <c r="AVJ7" s="109"/>
      <c r="AVK7" s="109"/>
      <c r="AVL7" s="109"/>
      <c r="AVQ7" s="46"/>
      <c r="AVR7" s="109"/>
      <c r="AVS7" s="109"/>
      <c r="AVT7" s="109"/>
      <c r="AVY7" s="46"/>
      <c r="AVZ7" s="109"/>
      <c r="AWA7" s="109"/>
      <c r="AWB7" s="109"/>
      <c r="AWG7" s="46"/>
      <c r="AWH7" s="109"/>
      <c r="AWI7" s="109"/>
      <c r="AWJ7" s="109"/>
      <c r="AWO7" s="46"/>
      <c r="AWP7" s="109"/>
      <c r="AWQ7" s="109"/>
      <c r="AWR7" s="109"/>
      <c r="AWW7" s="46"/>
      <c r="AWX7" s="109"/>
      <c r="AWY7" s="109"/>
      <c r="AWZ7" s="109"/>
      <c r="AXE7" s="46"/>
      <c r="AXF7" s="109"/>
      <c r="AXG7" s="109"/>
      <c r="AXH7" s="109"/>
      <c r="AXM7" s="46"/>
      <c r="AXN7" s="109"/>
      <c r="AXO7" s="109"/>
      <c r="AXP7" s="109"/>
      <c r="AXU7" s="46"/>
      <c r="AXV7" s="109"/>
      <c r="AXW7" s="109"/>
      <c r="AXX7" s="109"/>
      <c r="AYC7" s="46"/>
      <c r="AYD7" s="109"/>
      <c r="AYE7" s="109"/>
      <c r="AYF7" s="109"/>
      <c r="AYK7" s="46"/>
      <c r="AYL7" s="109"/>
      <c r="AYM7" s="109"/>
      <c r="AYN7" s="109"/>
      <c r="AYS7" s="46"/>
      <c r="AYT7" s="109"/>
      <c r="AYU7" s="109"/>
      <c r="AYV7" s="109"/>
      <c r="AZA7" s="46"/>
      <c r="AZB7" s="109"/>
      <c r="AZC7" s="109"/>
      <c r="AZD7" s="109"/>
      <c r="AZI7" s="46"/>
      <c r="AZJ7" s="109"/>
      <c r="AZK7" s="109"/>
      <c r="AZL7" s="109"/>
      <c r="AZQ7" s="46"/>
      <c r="AZR7" s="109"/>
      <c r="AZS7" s="109"/>
      <c r="AZT7" s="109"/>
      <c r="AZY7" s="46"/>
      <c r="AZZ7" s="109"/>
      <c r="BAA7" s="109"/>
      <c r="BAB7" s="109"/>
      <c r="BAG7" s="46"/>
      <c r="BAH7" s="109"/>
      <c r="BAI7" s="109"/>
      <c r="BAJ7" s="109"/>
      <c r="BAO7" s="46"/>
      <c r="BAP7" s="109"/>
      <c r="BAQ7" s="109"/>
      <c r="BAR7" s="109"/>
      <c r="BAW7" s="46"/>
      <c r="BAX7" s="109"/>
      <c r="BAY7" s="109"/>
      <c r="BAZ7" s="109"/>
      <c r="BBE7" s="46"/>
      <c r="BBF7" s="109"/>
      <c r="BBG7" s="109"/>
      <c r="BBH7" s="109"/>
      <c r="BBM7" s="46"/>
      <c r="BBN7" s="109"/>
      <c r="BBO7" s="109"/>
      <c r="BBP7" s="109"/>
      <c r="BBU7" s="46"/>
      <c r="BBV7" s="109"/>
      <c r="BBW7" s="109"/>
      <c r="BBX7" s="109"/>
      <c r="BCC7" s="46"/>
      <c r="BCD7" s="109"/>
      <c r="BCE7" s="109"/>
      <c r="BCF7" s="109"/>
      <c r="BCK7" s="46"/>
      <c r="BCL7" s="109"/>
      <c r="BCM7" s="109"/>
      <c r="BCN7" s="109"/>
      <c r="BCS7" s="46"/>
      <c r="BCT7" s="109"/>
      <c r="BCU7" s="109"/>
      <c r="BCV7" s="109"/>
      <c r="BDA7" s="46"/>
      <c r="BDB7" s="109"/>
      <c r="BDC7" s="109"/>
      <c r="BDD7" s="109"/>
      <c r="BDI7" s="46"/>
      <c r="BDJ7" s="109"/>
      <c r="BDK7" s="109"/>
      <c r="BDL7" s="109"/>
      <c r="BDQ7" s="46"/>
      <c r="BDR7" s="109"/>
      <c r="BDS7" s="109"/>
      <c r="BDT7" s="109"/>
      <c r="BDY7" s="46"/>
      <c r="BDZ7" s="109"/>
      <c r="BEA7" s="109"/>
      <c r="BEB7" s="109"/>
      <c r="BEG7" s="46"/>
      <c r="BEH7" s="109"/>
      <c r="BEI7" s="109"/>
      <c r="BEJ7" s="109"/>
      <c r="BEO7" s="46"/>
      <c r="BEP7" s="109"/>
      <c r="BEQ7" s="109"/>
      <c r="BER7" s="109"/>
      <c r="BEW7" s="46"/>
      <c r="BEX7" s="109"/>
      <c r="BEY7" s="109"/>
      <c r="BEZ7" s="109"/>
      <c r="BFE7" s="46"/>
      <c r="BFF7" s="109"/>
      <c r="BFG7" s="109"/>
      <c r="BFH7" s="109"/>
      <c r="BFM7" s="46"/>
      <c r="BFN7" s="109"/>
      <c r="BFO7" s="109"/>
      <c r="BFP7" s="109"/>
      <c r="BFU7" s="46"/>
      <c r="BFV7" s="109"/>
      <c r="BFW7" s="109"/>
      <c r="BFX7" s="109"/>
      <c r="BGC7" s="46"/>
      <c r="BGD7" s="109"/>
      <c r="BGE7" s="109"/>
      <c r="BGF7" s="109"/>
      <c r="BGK7" s="46"/>
      <c r="BGL7" s="109"/>
      <c r="BGM7" s="109"/>
      <c r="BGN7" s="109"/>
      <c r="BGS7" s="46"/>
      <c r="BGT7" s="109"/>
      <c r="BGU7" s="109"/>
      <c r="BGV7" s="109"/>
      <c r="BHA7" s="46"/>
      <c r="BHB7" s="109"/>
      <c r="BHC7" s="109"/>
      <c r="BHD7" s="109"/>
      <c r="BHI7" s="46"/>
      <c r="BHJ7" s="109"/>
      <c r="BHK7" s="109"/>
      <c r="BHL7" s="109"/>
      <c r="BHQ7" s="46"/>
      <c r="BHR7" s="109"/>
      <c r="BHS7" s="109"/>
      <c r="BHT7" s="109"/>
      <c r="BHY7" s="46"/>
      <c r="BHZ7" s="109"/>
      <c r="BIA7" s="109"/>
      <c r="BIB7" s="109"/>
      <c r="BIG7" s="46"/>
      <c r="BIH7" s="109"/>
      <c r="BII7" s="109"/>
      <c r="BIJ7" s="109"/>
      <c r="BIO7" s="46"/>
      <c r="BIP7" s="109"/>
      <c r="BIQ7" s="109"/>
      <c r="BIR7" s="109"/>
      <c r="BIW7" s="46"/>
      <c r="BIX7" s="109"/>
      <c r="BIY7" s="109"/>
      <c r="BIZ7" s="109"/>
      <c r="BJE7" s="46"/>
      <c r="BJF7" s="109"/>
      <c r="BJG7" s="109"/>
      <c r="BJH7" s="109"/>
      <c r="BJM7" s="46"/>
      <c r="BJN7" s="109"/>
      <c r="BJO7" s="109"/>
      <c r="BJP7" s="109"/>
      <c r="BJU7" s="46"/>
      <c r="BJV7" s="109"/>
      <c r="BJW7" s="109"/>
      <c r="BJX7" s="109"/>
      <c r="BKC7" s="46"/>
      <c r="BKD7" s="109"/>
      <c r="BKE7" s="109"/>
      <c r="BKF7" s="109"/>
      <c r="BKK7" s="46"/>
      <c r="BKL7" s="109"/>
      <c r="BKM7" s="109"/>
      <c r="BKN7" s="109"/>
      <c r="BKS7" s="46"/>
      <c r="BKT7" s="109"/>
      <c r="BKU7" s="109"/>
      <c r="BKV7" s="109"/>
      <c r="BLA7" s="46"/>
      <c r="BLB7" s="109"/>
      <c r="BLC7" s="109"/>
      <c r="BLD7" s="109"/>
      <c r="BLI7" s="46"/>
      <c r="BLJ7" s="109"/>
      <c r="BLK7" s="109"/>
      <c r="BLL7" s="109"/>
      <c r="BLQ7" s="46"/>
      <c r="BLR7" s="109"/>
      <c r="BLS7" s="109"/>
      <c r="BLT7" s="109"/>
      <c r="BLY7" s="46"/>
      <c r="BLZ7" s="109"/>
      <c r="BMA7" s="109"/>
      <c r="BMB7" s="109"/>
      <c r="BMG7" s="46"/>
      <c r="BMH7" s="109"/>
      <c r="BMI7" s="109"/>
      <c r="BMJ7" s="109"/>
      <c r="BMO7" s="46"/>
      <c r="BMP7" s="109"/>
      <c r="BMQ7" s="109"/>
      <c r="BMR7" s="109"/>
      <c r="BMW7" s="46"/>
      <c r="BMX7" s="109"/>
      <c r="BMY7" s="109"/>
      <c r="BMZ7" s="109"/>
      <c r="BNE7" s="46"/>
      <c r="BNF7" s="109"/>
      <c r="BNG7" s="109"/>
      <c r="BNH7" s="109"/>
      <c r="BNM7" s="46"/>
      <c r="BNN7" s="109"/>
      <c r="BNO7" s="109"/>
      <c r="BNP7" s="109"/>
      <c r="BNU7" s="46"/>
      <c r="BNV7" s="109"/>
      <c r="BNW7" s="109"/>
      <c r="BNX7" s="109"/>
      <c r="BOC7" s="46"/>
      <c r="BOD7" s="109"/>
      <c r="BOE7" s="109"/>
      <c r="BOF7" s="109"/>
      <c r="BOK7" s="46"/>
      <c r="BOL7" s="109"/>
      <c r="BOM7" s="109"/>
      <c r="BON7" s="109"/>
      <c r="BOS7" s="46"/>
      <c r="BOT7" s="109"/>
      <c r="BOU7" s="109"/>
      <c r="BOV7" s="109"/>
      <c r="BPA7" s="46"/>
      <c r="BPB7" s="109"/>
      <c r="BPC7" s="109"/>
      <c r="BPD7" s="109"/>
      <c r="BPI7" s="46"/>
      <c r="BPJ7" s="109"/>
      <c r="BPK7" s="109"/>
      <c r="BPL7" s="109"/>
      <c r="BPQ7" s="46"/>
      <c r="BPR7" s="109"/>
      <c r="BPS7" s="109"/>
      <c r="BPT7" s="109"/>
      <c r="BPY7" s="46"/>
      <c r="BPZ7" s="109"/>
      <c r="BQA7" s="109"/>
      <c r="BQB7" s="109"/>
      <c r="BQG7" s="46"/>
      <c r="BQH7" s="109"/>
      <c r="BQI7" s="109"/>
      <c r="BQJ7" s="109"/>
      <c r="BQO7" s="46"/>
      <c r="BQP7" s="109"/>
      <c r="BQQ7" s="109"/>
      <c r="BQR7" s="109"/>
      <c r="BQW7" s="46"/>
      <c r="BQX7" s="109"/>
      <c r="BQY7" s="109"/>
      <c r="BQZ7" s="109"/>
      <c r="BRE7" s="46"/>
      <c r="BRF7" s="109"/>
      <c r="BRG7" s="109"/>
      <c r="BRH7" s="109"/>
      <c r="BRM7" s="46"/>
      <c r="BRN7" s="109"/>
      <c r="BRO7" s="109"/>
      <c r="BRP7" s="109"/>
      <c r="BRU7" s="46"/>
      <c r="BRV7" s="109"/>
      <c r="BRW7" s="109"/>
      <c r="BRX7" s="109"/>
      <c r="BSC7" s="46"/>
      <c r="BSD7" s="109"/>
      <c r="BSE7" s="109"/>
      <c r="BSF7" s="109"/>
      <c r="BSK7" s="46"/>
      <c r="BSL7" s="109"/>
      <c r="BSM7" s="109"/>
      <c r="BSN7" s="109"/>
      <c r="BSS7" s="46"/>
      <c r="BST7" s="109"/>
      <c r="BSU7" s="109"/>
      <c r="BSV7" s="109"/>
      <c r="BTA7" s="46"/>
      <c r="BTB7" s="109"/>
      <c r="BTC7" s="109"/>
      <c r="BTD7" s="109"/>
      <c r="BTI7" s="46"/>
      <c r="BTJ7" s="109"/>
      <c r="BTK7" s="109"/>
      <c r="BTL7" s="109"/>
      <c r="BTQ7" s="46"/>
      <c r="BTR7" s="109"/>
      <c r="BTS7" s="109"/>
      <c r="BTT7" s="109"/>
      <c r="BTY7" s="46"/>
      <c r="BTZ7" s="109"/>
      <c r="BUA7" s="109"/>
      <c r="BUB7" s="109"/>
      <c r="BUG7" s="46"/>
      <c r="BUH7" s="109"/>
      <c r="BUI7" s="109"/>
      <c r="BUJ7" s="109"/>
      <c r="BUO7" s="46"/>
      <c r="BUP7" s="109"/>
      <c r="BUQ7" s="109"/>
      <c r="BUR7" s="109"/>
      <c r="BUW7" s="46"/>
      <c r="BUX7" s="109"/>
      <c r="BUY7" s="109"/>
      <c r="BUZ7" s="109"/>
      <c r="BVE7" s="46"/>
      <c r="BVF7" s="109"/>
      <c r="BVG7" s="109"/>
      <c r="BVH7" s="109"/>
      <c r="BVM7" s="46"/>
      <c r="BVN7" s="109"/>
      <c r="BVO7" s="109"/>
      <c r="BVP7" s="109"/>
      <c r="BVU7" s="46"/>
      <c r="BVV7" s="109"/>
      <c r="BVW7" s="109"/>
      <c r="BVX7" s="109"/>
      <c r="BWC7" s="46"/>
      <c r="BWD7" s="109"/>
      <c r="BWE7" s="109"/>
      <c r="BWF7" s="109"/>
      <c r="BWK7" s="46"/>
      <c r="BWL7" s="109"/>
      <c r="BWM7" s="109"/>
      <c r="BWN7" s="109"/>
      <c r="BWS7" s="46"/>
      <c r="BWT7" s="109"/>
      <c r="BWU7" s="109"/>
      <c r="BWV7" s="109"/>
      <c r="BXA7" s="46"/>
      <c r="BXB7" s="109"/>
      <c r="BXC7" s="109"/>
      <c r="BXD7" s="109"/>
      <c r="BXI7" s="46"/>
      <c r="BXJ7" s="109"/>
      <c r="BXK7" s="109"/>
      <c r="BXL7" s="109"/>
      <c r="BXQ7" s="46"/>
      <c r="BXR7" s="109"/>
      <c r="BXS7" s="109"/>
      <c r="BXT7" s="109"/>
      <c r="BXY7" s="46"/>
      <c r="BXZ7" s="109"/>
      <c r="BYA7" s="109"/>
      <c r="BYB7" s="109"/>
      <c r="BYG7" s="46"/>
      <c r="BYH7" s="109"/>
      <c r="BYI7" s="109"/>
      <c r="BYJ7" s="109"/>
      <c r="BYO7" s="46"/>
      <c r="BYP7" s="109"/>
      <c r="BYQ7" s="109"/>
      <c r="BYR7" s="109"/>
      <c r="BYW7" s="46"/>
      <c r="BYX7" s="109"/>
      <c r="BYY7" s="109"/>
      <c r="BYZ7" s="109"/>
      <c r="BZE7" s="46"/>
      <c r="BZF7" s="109"/>
      <c r="BZG7" s="109"/>
      <c r="BZH7" s="109"/>
      <c r="BZM7" s="46"/>
      <c r="BZN7" s="109"/>
      <c r="BZO7" s="109"/>
      <c r="BZP7" s="109"/>
      <c r="BZU7" s="46"/>
      <c r="BZV7" s="109"/>
      <c r="BZW7" s="109"/>
      <c r="BZX7" s="109"/>
      <c r="CAC7" s="46"/>
      <c r="CAD7" s="109"/>
      <c r="CAE7" s="109"/>
      <c r="CAF7" s="109"/>
      <c r="CAK7" s="46"/>
      <c r="CAL7" s="109"/>
      <c r="CAM7" s="109"/>
      <c r="CAN7" s="109"/>
      <c r="CAS7" s="46"/>
      <c r="CAT7" s="109"/>
      <c r="CAU7" s="109"/>
      <c r="CAV7" s="109"/>
      <c r="CBA7" s="46"/>
      <c r="CBB7" s="109"/>
      <c r="CBC7" s="109"/>
      <c r="CBD7" s="109"/>
      <c r="CBI7" s="46"/>
      <c r="CBJ7" s="109"/>
      <c r="CBK7" s="109"/>
      <c r="CBL7" s="109"/>
      <c r="CBQ7" s="46"/>
      <c r="CBR7" s="109"/>
      <c r="CBS7" s="109"/>
      <c r="CBT7" s="109"/>
      <c r="CBY7" s="46"/>
      <c r="CBZ7" s="109"/>
      <c r="CCA7" s="109"/>
      <c r="CCB7" s="109"/>
      <c r="CCG7" s="46"/>
      <c r="CCH7" s="109"/>
      <c r="CCI7" s="109"/>
      <c r="CCJ7" s="109"/>
      <c r="CCO7" s="46"/>
      <c r="CCP7" s="109"/>
      <c r="CCQ7" s="109"/>
      <c r="CCR7" s="109"/>
      <c r="CCW7" s="46"/>
      <c r="CCX7" s="109"/>
      <c r="CCY7" s="109"/>
      <c r="CCZ7" s="109"/>
      <c r="CDE7" s="46"/>
      <c r="CDF7" s="109"/>
      <c r="CDG7" s="109"/>
      <c r="CDH7" s="109"/>
      <c r="CDM7" s="46"/>
      <c r="CDN7" s="109"/>
      <c r="CDO7" s="109"/>
      <c r="CDP7" s="109"/>
      <c r="CDU7" s="46"/>
      <c r="CDV7" s="109"/>
      <c r="CDW7" s="109"/>
      <c r="CDX7" s="109"/>
      <c r="CEC7" s="46"/>
      <c r="CED7" s="109"/>
      <c r="CEE7" s="109"/>
      <c r="CEF7" s="109"/>
      <c r="CEK7" s="46"/>
      <c r="CEL7" s="109"/>
      <c r="CEM7" s="109"/>
      <c r="CEN7" s="109"/>
      <c r="CES7" s="46"/>
      <c r="CET7" s="109"/>
      <c r="CEU7" s="109"/>
      <c r="CEV7" s="109"/>
      <c r="CFA7" s="46"/>
      <c r="CFB7" s="109"/>
      <c r="CFC7" s="109"/>
      <c r="CFD7" s="109"/>
      <c r="CFI7" s="46"/>
      <c r="CFJ7" s="109"/>
      <c r="CFK7" s="109"/>
      <c r="CFL7" s="109"/>
      <c r="CFQ7" s="46"/>
      <c r="CFR7" s="109"/>
      <c r="CFS7" s="109"/>
      <c r="CFT7" s="109"/>
      <c r="CFY7" s="46"/>
      <c r="CFZ7" s="109"/>
      <c r="CGA7" s="109"/>
      <c r="CGB7" s="109"/>
      <c r="CGG7" s="46"/>
      <c r="CGH7" s="109"/>
      <c r="CGI7" s="109"/>
      <c r="CGJ7" s="109"/>
      <c r="CGO7" s="46"/>
      <c r="CGP7" s="109"/>
      <c r="CGQ7" s="109"/>
      <c r="CGR7" s="109"/>
      <c r="CGW7" s="46"/>
      <c r="CGX7" s="109"/>
      <c r="CGY7" s="109"/>
      <c r="CGZ7" s="109"/>
      <c r="CHE7" s="46"/>
      <c r="CHF7" s="109"/>
      <c r="CHG7" s="109"/>
      <c r="CHH7" s="109"/>
      <c r="CHM7" s="46"/>
      <c r="CHN7" s="109"/>
      <c r="CHO7" s="109"/>
      <c r="CHP7" s="109"/>
      <c r="CHU7" s="46"/>
      <c r="CHV7" s="109"/>
      <c r="CHW7" s="109"/>
      <c r="CHX7" s="109"/>
      <c r="CIC7" s="46"/>
      <c r="CID7" s="109"/>
      <c r="CIE7" s="109"/>
      <c r="CIF7" s="109"/>
      <c r="CIK7" s="46"/>
      <c r="CIL7" s="109"/>
      <c r="CIM7" s="109"/>
      <c r="CIN7" s="109"/>
      <c r="CIS7" s="46"/>
      <c r="CIT7" s="109"/>
      <c r="CIU7" s="109"/>
      <c r="CIV7" s="109"/>
      <c r="CJA7" s="46"/>
      <c r="CJB7" s="109"/>
      <c r="CJC7" s="109"/>
      <c r="CJD7" s="109"/>
      <c r="CJI7" s="46"/>
      <c r="CJJ7" s="109"/>
      <c r="CJK7" s="109"/>
      <c r="CJL7" s="109"/>
      <c r="CJQ7" s="46"/>
      <c r="CJR7" s="109"/>
      <c r="CJS7" s="109"/>
      <c r="CJT7" s="109"/>
      <c r="CJY7" s="46"/>
      <c r="CJZ7" s="109"/>
      <c r="CKA7" s="109"/>
      <c r="CKB7" s="109"/>
      <c r="CKG7" s="46"/>
      <c r="CKH7" s="109"/>
      <c r="CKI7" s="109"/>
      <c r="CKJ7" s="109"/>
      <c r="CKO7" s="46"/>
      <c r="CKP7" s="109"/>
      <c r="CKQ7" s="109"/>
      <c r="CKR7" s="109"/>
      <c r="CKW7" s="46"/>
      <c r="CKX7" s="109"/>
      <c r="CKY7" s="109"/>
      <c r="CKZ7" s="109"/>
      <c r="CLE7" s="46"/>
      <c r="CLF7" s="109"/>
      <c r="CLG7" s="109"/>
      <c r="CLH7" s="109"/>
      <c r="CLM7" s="46"/>
      <c r="CLN7" s="109"/>
      <c r="CLO7" s="109"/>
      <c r="CLP7" s="109"/>
      <c r="CLU7" s="46"/>
      <c r="CLV7" s="109"/>
      <c r="CLW7" s="109"/>
      <c r="CLX7" s="109"/>
      <c r="CMC7" s="46"/>
      <c r="CMD7" s="109"/>
      <c r="CME7" s="109"/>
      <c r="CMF7" s="109"/>
      <c r="CMK7" s="46"/>
      <c r="CML7" s="109"/>
      <c r="CMM7" s="109"/>
      <c r="CMN7" s="109"/>
      <c r="CMS7" s="46"/>
      <c r="CMT7" s="109"/>
      <c r="CMU7" s="109"/>
      <c r="CMV7" s="109"/>
      <c r="CNA7" s="46"/>
      <c r="CNB7" s="109"/>
      <c r="CNC7" s="109"/>
      <c r="CND7" s="109"/>
      <c r="CNI7" s="46"/>
      <c r="CNJ7" s="109"/>
      <c r="CNK7" s="109"/>
      <c r="CNL7" s="109"/>
      <c r="CNQ7" s="46"/>
      <c r="CNR7" s="109"/>
      <c r="CNS7" s="109"/>
      <c r="CNT7" s="109"/>
      <c r="CNY7" s="46"/>
      <c r="CNZ7" s="109"/>
      <c r="COA7" s="109"/>
      <c r="COB7" s="109"/>
      <c r="COG7" s="46"/>
      <c r="COH7" s="109"/>
      <c r="COI7" s="109"/>
      <c r="COJ7" s="109"/>
      <c r="COO7" s="46"/>
      <c r="COP7" s="109"/>
      <c r="COQ7" s="109"/>
      <c r="COR7" s="109"/>
      <c r="COW7" s="46"/>
      <c r="COX7" s="109"/>
      <c r="COY7" s="109"/>
      <c r="COZ7" s="109"/>
      <c r="CPE7" s="46"/>
      <c r="CPF7" s="109"/>
      <c r="CPG7" s="109"/>
      <c r="CPH7" s="109"/>
      <c r="CPM7" s="46"/>
      <c r="CPN7" s="109"/>
      <c r="CPO7" s="109"/>
      <c r="CPP7" s="109"/>
      <c r="CPU7" s="46"/>
      <c r="CPV7" s="109"/>
      <c r="CPW7" s="109"/>
      <c r="CPX7" s="109"/>
      <c r="CQC7" s="46"/>
      <c r="CQD7" s="109"/>
      <c r="CQE7" s="109"/>
      <c r="CQF7" s="109"/>
      <c r="CQK7" s="46"/>
      <c r="CQL7" s="109"/>
      <c r="CQM7" s="109"/>
      <c r="CQN7" s="109"/>
      <c r="CQS7" s="46"/>
      <c r="CQT7" s="109"/>
      <c r="CQU7" s="109"/>
      <c r="CQV7" s="109"/>
      <c r="CRA7" s="46"/>
      <c r="CRB7" s="109"/>
      <c r="CRC7" s="109"/>
      <c r="CRD7" s="109"/>
      <c r="CRI7" s="46"/>
      <c r="CRJ7" s="109"/>
      <c r="CRK7" s="109"/>
      <c r="CRL7" s="109"/>
      <c r="CRQ7" s="46"/>
      <c r="CRR7" s="109"/>
      <c r="CRS7" s="109"/>
      <c r="CRT7" s="109"/>
      <c r="CRY7" s="46"/>
      <c r="CRZ7" s="109"/>
      <c r="CSA7" s="109"/>
      <c r="CSB7" s="109"/>
      <c r="CSG7" s="46"/>
      <c r="CSH7" s="109"/>
      <c r="CSI7" s="109"/>
      <c r="CSJ7" s="109"/>
      <c r="CSO7" s="46"/>
      <c r="CSP7" s="109"/>
      <c r="CSQ7" s="109"/>
      <c r="CSR7" s="109"/>
      <c r="CSW7" s="46"/>
      <c r="CSX7" s="109"/>
      <c r="CSY7" s="109"/>
      <c r="CSZ7" s="109"/>
      <c r="CTE7" s="46"/>
      <c r="CTF7" s="109"/>
      <c r="CTG7" s="109"/>
      <c r="CTH7" s="109"/>
      <c r="CTM7" s="46"/>
      <c r="CTN7" s="109"/>
      <c r="CTO7" s="109"/>
      <c r="CTP7" s="109"/>
      <c r="CTU7" s="46"/>
      <c r="CTV7" s="109"/>
      <c r="CTW7" s="109"/>
      <c r="CTX7" s="109"/>
      <c r="CUC7" s="46"/>
      <c r="CUD7" s="109"/>
      <c r="CUE7" s="109"/>
      <c r="CUF7" s="109"/>
      <c r="CUK7" s="46"/>
      <c r="CUL7" s="109"/>
      <c r="CUM7" s="109"/>
      <c r="CUN7" s="109"/>
      <c r="CUS7" s="46"/>
      <c r="CUT7" s="109"/>
      <c r="CUU7" s="109"/>
      <c r="CUV7" s="109"/>
      <c r="CVA7" s="46"/>
      <c r="CVB7" s="109"/>
      <c r="CVC7" s="109"/>
      <c r="CVD7" s="109"/>
      <c r="CVI7" s="46"/>
      <c r="CVJ7" s="109"/>
      <c r="CVK7" s="109"/>
      <c r="CVL7" s="109"/>
      <c r="CVQ7" s="46"/>
      <c r="CVR7" s="109"/>
      <c r="CVS7" s="109"/>
      <c r="CVT7" s="109"/>
      <c r="CVY7" s="46"/>
      <c r="CVZ7" s="109"/>
      <c r="CWA7" s="109"/>
      <c r="CWB7" s="109"/>
      <c r="CWG7" s="46"/>
      <c r="CWH7" s="109"/>
      <c r="CWI7" s="109"/>
      <c r="CWJ7" s="109"/>
      <c r="CWO7" s="46"/>
      <c r="CWP7" s="109"/>
      <c r="CWQ7" s="109"/>
      <c r="CWR7" s="109"/>
      <c r="CWW7" s="46"/>
      <c r="CWX7" s="109"/>
      <c r="CWY7" s="109"/>
      <c r="CWZ7" s="109"/>
      <c r="CXE7" s="46"/>
      <c r="CXF7" s="109"/>
      <c r="CXG7" s="109"/>
      <c r="CXH7" s="109"/>
      <c r="CXM7" s="46"/>
      <c r="CXN7" s="109"/>
      <c r="CXO7" s="109"/>
      <c r="CXP7" s="109"/>
      <c r="CXU7" s="46"/>
      <c r="CXV7" s="109"/>
      <c r="CXW7" s="109"/>
      <c r="CXX7" s="109"/>
      <c r="CYC7" s="46"/>
      <c r="CYD7" s="109"/>
      <c r="CYE7" s="109"/>
      <c r="CYF7" s="109"/>
      <c r="CYK7" s="46"/>
      <c r="CYL7" s="109"/>
      <c r="CYM7" s="109"/>
      <c r="CYN7" s="109"/>
      <c r="CYS7" s="46"/>
      <c r="CYT7" s="109"/>
      <c r="CYU7" s="109"/>
      <c r="CYV7" s="109"/>
      <c r="CZA7" s="46"/>
      <c r="CZB7" s="109"/>
      <c r="CZC7" s="109"/>
      <c r="CZD7" s="109"/>
      <c r="CZI7" s="46"/>
      <c r="CZJ7" s="109"/>
      <c r="CZK7" s="109"/>
      <c r="CZL7" s="109"/>
      <c r="CZQ7" s="46"/>
      <c r="CZR7" s="109"/>
      <c r="CZS7" s="109"/>
      <c r="CZT7" s="109"/>
      <c r="CZY7" s="46"/>
      <c r="CZZ7" s="109"/>
      <c r="DAA7" s="109"/>
      <c r="DAB7" s="109"/>
      <c r="DAG7" s="46"/>
      <c r="DAH7" s="109"/>
      <c r="DAI7" s="109"/>
      <c r="DAJ7" s="109"/>
      <c r="DAO7" s="46"/>
      <c r="DAP7" s="109"/>
      <c r="DAQ7" s="109"/>
      <c r="DAR7" s="109"/>
      <c r="DAW7" s="46"/>
      <c r="DAX7" s="109"/>
      <c r="DAY7" s="109"/>
      <c r="DAZ7" s="109"/>
      <c r="DBE7" s="46"/>
      <c r="DBF7" s="109"/>
      <c r="DBG7" s="109"/>
      <c r="DBH7" s="109"/>
      <c r="DBM7" s="46"/>
      <c r="DBN7" s="109"/>
      <c r="DBO7" s="109"/>
      <c r="DBP7" s="109"/>
      <c r="DBU7" s="46"/>
      <c r="DBV7" s="109"/>
      <c r="DBW7" s="109"/>
      <c r="DBX7" s="109"/>
      <c r="DCC7" s="46"/>
      <c r="DCD7" s="109"/>
      <c r="DCE7" s="109"/>
      <c r="DCF7" s="109"/>
      <c r="DCK7" s="46"/>
      <c r="DCL7" s="109"/>
      <c r="DCM7" s="109"/>
      <c r="DCN7" s="109"/>
      <c r="DCS7" s="46"/>
      <c r="DCT7" s="109"/>
      <c r="DCU7" s="109"/>
      <c r="DCV7" s="109"/>
      <c r="DDA7" s="46"/>
      <c r="DDB7" s="109"/>
      <c r="DDC7" s="109"/>
      <c r="DDD7" s="109"/>
      <c r="DDI7" s="46"/>
      <c r="DDJ7" s="109"/>
      <c r="DDK7" s="109"/>
      <c r="DDL7" s="109"/>
      <c r="DDQ7" s="46"/>
      <c r="DDR7" s="109"/>
      <c r="DDS7" s="109"/>
      <c r="DDT7" s="109"/>
      <c r="DDY7" s="46"/>
      <c r="DDZ7" s="109"/>
      <c r="DEA7" s="109"/>
      <c r="DEB7" s="109"/>
      <c r="DEG7" s="46"/>
      <c r="DEH7" s="109"/>
      <c r="DEI7" s="109"/>
      <c r="DEJ7" s="109"/>
      <c r="DEO7" s="46"/>
      <c r="DEP7" s="109"/>
      <c r="DEQ7" s="109"/>
      <c r="DER7" s="109"/>
      <c r="DEW7" s="46"/>
      <c r="DEX7" s="109"/>
      <c r="DEY7" s="109"/>
      <c r="DEZ7" s="109"/>
      <c r="DFE7" s="46"/>
      <c r="DFF7" s="109"/>
      <c r="DFG7" s="109"/>
      <c r="DFH7" s="109"/>
      <c r="DFM7" s="46"/>
      <c r="DFN7" s="109"/>
      <c r="DFO7" s="109"/>
      <c r="DFP7" s="109"/>
      <c r="DFU7" s="46"/>
      <c r="DFV7" s="109"/>
      <c r="DFW7" s="109"/>
      <c r="DFX7" s="109"/>
      <c r="DGC7" s="46"/>
      <c r="DGD7" s="109"/>
      <c r="DGE7" s="109"/>
      <c r="DGF7" s="109"/>
      <c r="DGK7" s="46"/>
      <c r="DGL7" s="109"/>
      <c r="DGM7" s="109"/>
      <c r="DGN7" s="109"/>
      <c r="DGS7" s="46"/>
      <c r="DGT7" s="109"/>
      <c r="DGU7" s="109"/>
      <c r="DGV7" s="109"/>
      <c r="DHA7" s="46"/>
      <c r="DHB7" s="109"/>
      <c r="DHC7" s="109"/>
      <c r="DHD7" s="109"/>
      <c r="DHI7" s="46"/>
      <c r="DHJ7" s="109"/>
      <c r="DHK7" s="109"/>
      <c r="DHL7" s="109"/>
      <c r="DHQ7" s="46"/>
      <c r="DHR7" s="109"/>
      <c r="DHS7" s="109"/>
      <c r="DHT7" s="109"/>
      <c r="DHY7" s="46"/>
      <c r="DHZ7" s="109"/>
      <c r="DIA7" s="109"/>
      <c r="DIB7" s="109"/>
      <c r="DIG7" s="46"/>
      <c r="DIH7" s="109"/>
      <c r="DII7" s="109"/>
      <c r="DIJ7" s="109"/>
      <c r="DIO7" s="46"/>
      <c r="DIP7" s="109"/>
      <c r="DIQ7" s="109"/>
      <c r="DIR7" s="109"/>
      <c r="DIW7" s="46"/>
      <c r="DIX7" s="109"/>
      <c r="DIY7" s="109"/>
      <c r="DIZ7" s="109"/>
      <c r="DJE7" s="46"/>
      <c r="DJF7" s="109"/>
      <c r="DJG7" s="109"/>
      <c r="DJH7" s="109"/>
      <c r="DJM7" s="46"/>
      <c r="DJN7" s="109"/>
      <c r="DJO7" s="109"/>
      <c r="DJP7" s="109"/>
      <c r="DJU7" s="46"/>
      <c r="DJV7" s="109"/>
      <c r="DJW7" s="109"/>
      <c r="DJX7" s="109"/>
      <c r="DKC7" s="46"/>
      <c r="DKD7" s="109"/>
      <c r="DKE7" s="109"/>
      <c r="DKF7" s="109"/>
      <c r="DKK7" s="46"/>
      <c r="DKL7" s="109"/>
      <c r="DKM7" s="109"/>
      <c r="DKN7" s="109"/>
      <c r="DKS7" s="46"/>
      <c r="DKT7" s="109"/>
      <c r="DKU7" s="109"/>
      <c r="DKV7" s="109"/>
      <c r="DLA7" s="46"/>
      <c r="DLB7" s="109"/>
      <c r="DLC7" s="109"/>
      <c r="DLD7" s="109"/>
      <c r="DLI7" s="46"/>
      <c r="DLJ7" s="109"/>
      <c r="DLK7" s="109"/>
      <c r="DLL7" s="109"/>
      <c r="DLQ7" s="46"/>
      <c r="DLR7" s="109"/>
      <c r="DLS7" s="109"/>
      <c r="DLT7" s="109"/>
      <c r="DLY7" s="46"/>
      <c r="DLZ7" s="109"/>
      <c r="DMA7" s="109"/>
      <c r="DMB7" s="109"/>
      <c r="DMG7" s="46"/>
      <c r="DMH7" s="109"/>
      <c r="DMI7" s="109"/>
      <c r="DMJ7" s="109"/>
      <c r="DMO7" s="46"/>
      <c r="DMP7" s="109"/>
      <c r="DMQ7" s="109"/>
      <c r="DMR7" s="109"/>
      <c r="DMW7" s="46"/>
      <c r="DMX7" s="109"/>
      <c r="DMY7" s="109"/>
      <c r="DMZ7" s="109"/>
      <c r="DNE7" s="46"/>
      <c r="DNF7" s="109"/>
      <c r="DNG7" s="109"/>
      <c r="DNH7" s="109"/>
      <c r="DNM7" s="46"/>
      <c r="DNN7" s="109"/>
      <c r="DNO7" s="109"/>
      <c r="DNP7" s="109"/>
      <c r="DNU7" s="46"/>
      <c r="DNV7" s="109"/>
      <c r="DNW7" s="109"/>
      <c r="DNX7" s="109"/>
      <c r="DOC7" s="46"/>
      <c r="DOD7" s="109"/>
      <c r="DOE7" s="109"/>
      <c r="DOF7" s="109"/>
      <c r="DOK7" s="46"/>
      <c r="DOL7" s="109"/>
      <c r="DOM7" s="109"/>
      <c r="DON7" s="109"/>
      <c r="DOS7" s="46"/>
      <c r="DOT7" s="109"/>
      <c r="DOU7" s="109"/>
      <c r="DOV7" s="109"/>
      <c r="DPA7" s="46"/>
      <c r="DPB7" s="109"/>
      <c r="DPC7" s="109"/>
      <c r="DPD7" s="109"/>
      <c r="DPI7" s="46"/>
      <c r="DPJ7" s="109"/>
      <c r="DPK7" s="109"/>
      <c r="DPL7" s="109"/>
      <c r="DPQ7" s="46"/>
      <c r="DPR7" s="109"/>
      <c r="DPS7" s="109"/>
      <c r="DPT7" s="109"/>
      <c r="DPY7" s="46"/>
      <c r="DPZ7" s="109"/>
      <c r="DQA7" s="109"/>
      <c r="DQB7" s="109"/>
      <c r="DQG7" s="46"/>
      <c r="DQH7" s="109"/>
      <c r="DQI7" s="109"/>
      <c r="DQJ7" s="109"/>
      <c r="DQO7" s="46"/>
      <c r="DQP7" s="109"/>
      <c r="DQQ7" s="109"/>
      <c r="DQR7" s="109"/>
      <c r="DQW7" s="46"/>
      <c r="DQX7" s="109"/>
      <c r="DQY7" s="109"/>
      <c r="DQZ7" s="109"/>
      <c r="DRE7" s="46"/>
      <c r="DRF7" s="109"/>
      <c r="DRG7" s="109"/>
      <c r="DRH7" s="109"/>
      <c r="DRM7" s="46"/>
      <c r="DRN7" s="109"/>
      <c r="DRO7" s="109"/>
      <c r="DRP7" s="109"/>
      <c r="DRU7" s="46"/>
      <c r="DRV7" s="109"/>
      <c r="DRW7" s="109"/>
      <c r="DRX7" s="109"/>
      <c r="DSC7" s="46"/>
      <c r="DSD7" s="109"/>
      <c r="DSE7" s="109"/>
      <c r="DSF7" s="109"/>
      <c r="DSK7" s="46"/>
      <c r="DSL7" s="109"/>
      <c r="DSM7" s="109"/>
      <c r="DSN7" s="109"/>
      <c r="DSS7" s="46"/>
      <c r="DST7" s="109"/>
      <c r="DSU7" s="109"/>
      <c r="DSV7" s="109"/>
      <c r="DTA7" s="46"/>
      <c r="DTB7" s="109"/>
      <c r="DTC7" s="109"/>
      <c r="DTD7" s="109"/>
      <c r="DTI7" s="46"/>
      <c r="DTJ7" s="109"/>
      <c r="DTK7" s="109"/>
      <c r="DTL7" s="109"/>
      <c r="DTQ7" s="46"/>
      <c r="DTR7" s="109"/>
      <c r="DTS7" s="109"/>
      <c r="DTT7" s="109"/>
      <c r="DTY7" s="46"/>
      <c r="DTZ7" s="109"/>
      <c r="DUA7" s="109"/>
      <c r="DUB7" s="109"/>
      <c r="DUG7" s="46"/>
      <c r="DUH7" s="109"/>
      <c r="DUI7" s="109"/>
      <c r="DUJ7" s="109"/>
      <c r="DUO7" s="46"/>
      <c r="DUP7" s="109"/>
      <c r="DUQ7" s="109"/>
      <c r="DUR7" s="109"/>
      <c r="DUW7" s="46"/>
      <c r="DUX7" s="109"/>
      <c r="DUY7" s="109"/>
      <c r="DUZ7" s="109"/>
      <c r="DVE7" s="46"/>
      <c r="DVF7" s="109"/>
      <c r="DVG7" s="109"/>
      <c r="DVH7" s="109"/>
      <c r="DVM7" s="46"/>
      <c r="DVN7" s="109"/>
      <c r="DVO7" s="109"/>
      <c r="DVP7" s="109"/>
      <c r="DVU7" s="46"/>
      <c r="DVV7" s="109"/>
      <c r="DVW7" s="109"/>
      <c r="DVX7" s="109"/>
      <c r="DWC7" s="46"/>
      <c r="DWD7" s="109"/>
      <c r="DWE7" s="109"/>
      <c r="DWF7" s="109"/>
      <c r="DWK7" s="46"/>
      <c r="DWL7" s="109"/>
      <c r="DWM7" s="109"/>
      <c r="DWN7" s="109"/>
      <c r="DWS7" s="46"/>
      <c r="DWT7" s="109"/>
      <c r="DWU7" s="109"/>
      <c r="DWV7" s="109"/>
      <c r="DXA7" s="46"/>
      <c r="DXB7" s="109"/>
      <c r="DXC7" s="109"/>
      <c r="DXD7" s="109"/>
      <c r="DXI7" s="46"/>
      <c r="DXJ7" s="109"/>
      <c r="DXK7" s="109"/>
      <c r="DXL7" s="109"/>
      <c r="DXQ7" s="46"/>
      <c r="DXR7" s="109"/>
      <c r="DXS7" s="109"/>
      <c r="DXT7" s="109"/>
      <c r="DXY7" s="46"/>
      <c r="DXZ7" s="109"/>
      <c r="DYA7" s="109"/>
      <c r="DYB7" s="109"/>
      <c r="DYG7" s="46"/>
      <c r="DYH7" s="109"/>
      <c r="DYI7" s="109"/>
      <c r="DYJ7" s="109"/>
      <c r="DYO7" s="46"/>
      <c r="DYP7" s="109"/>
      <c r="DYQ7" s="109"/>
      <c r="DYR7" s="109"/>
      <c r="DYW7" s="46"/>
      <c r="DYX7" s="109"/>
      <c r="DYY7" s="109"/>
      <c r="DYZ7" s="109"/>
      <c r="DZE7" s="46"/>
      <c r="DZF7" s="109"/>
      <c r="DZG7" s="109"/>
      <c r="DZH7" s="109"/>
      <c r="DZM7" s="46"/>
      <c r="DZN7" s="109"/>
      <c r="DZO7" s="109"/>
      <c r="DZP7" s="109"/>
      <c r="DZU7" s="46"/>
      <c r="DZV7" s="109"/>
      <c r="DZW7" s="109"/>
      <c r="DZX7" s="109"/>
      <c r="EAC7" s="46"/>
      <c r="EAD7" s="109"/>
      <c r="EAE7" s="109"/>
      <c r="EAF7" s="109"/>
      <c r="EAK7" s="46"/>
      <c r="EAL7" s="109"/>
      <c r="EAM7" s="109"/>
      <c r="EAN7" s="109"/>
      <c r="EAS7" s="46"/>
      <c r="EAT7" s="109"/>
      <c r="EAU7" s="109"/>
      <c r="EAV7" s="109"/>
      <c r="EBA7" s="46"/>
      <c r="EBB7" s="109"/>
      <c r="EBC7" s="109"/>
      <c r="EBD7" s="109"/>
      <c r="EBI7" s="46"/>
      <c r="EBJ7" s="109"/>
      <c r="EBK7" s="109"/>
      <c r="EBL7" s="109"/>
      <c r="EBQ7" s="46"/>
      <c r="EBR7" s="109"/>
      <c r="EBS7" s="109"/>
      <c r="EBT7" s="109"/>
      <c r="EBY7" s="46"/>
      <c r="EBZ7" s="109"/>
      <c r="ECA7" s="109"/>
      <c r="ECB7" s="109"/>
      <c r="ECG7" s="46"/>
      <c r="ECH7" s="109"/>
      <c r="ECI7" s="109"/>
      <c r="ECJ7" s="109"/>
      <c r="ECO7" s="46"/>
      <c r="ECP7" s="109"/>
      <c r="ECQ7" s="109"/>
      <c r="ECR7" s="109"/>
      <c r="ECW7" s="46"/>
      <c r="ECX7" s="109"/>
      <c r="ECY7" s="109"/>
      <c r="ECZ7" s="109"/>
      <c r="EDE7" s="46"/>
      <c r="EDF7" s="109"/>
      <c r="EDG7" s="109"/>
      <c r="EDH7" s="109"/>
      <c r="EDM7" s="46"/>
      <c r="EDN7" s="109"/>
      <c r="EDO7" s="109"/>
      <c r="EDP7" s="109"/>
      <c r="EDU7" s="46"/>
      <c r="EDV7" s="109"/>
      <c r="EDW7" s="109"/>
      <c r="EDX7" s="109"/>
      <c r="EEC7" s="46"/>
      <c r="EED7" s="109"/>
      <c r="EEE7" s="109"/>
      <c r="EEF7" s="109"/>
      <c r="EEK7" s="46"/>
      <c r="EEL7" s="109"/>
      <c r="EEM7" s="109"/>
      <c r="EEN7" s="109"/>
      <c r="EES7" s="46"/>
      <c r="EET7" s="109"/>
      <c r="EEU7" s="109"/>
      <c r="EEV7" s="109"/>
      <c r="EFA7" s="46"/>
      <c r="EFB7" s="109"/>
      <c r="EFC7" s="109"/>
      <c r="EFD7" s="109"/>
      <c r="EFI7" s="46"/>
      <c r="EFJ7" s="109"/>
      <c r="EFK7" s="109"/>
      <c r="EFL7" s="109"/>
      <c r="EFQ7" s="46"/>
      <c r="EFR7" s="109"/>
      <c r="EFS7" s="109"/>
      <c r="EFT7" s="109"/>
      <c r="EFY7" s="46"/>
      <c r="EFZ7" s="109"/>
      <c r="EGA7" s="109"/>
      <c r="EGB7" s="109"/>
      <c r="EGG7" s="46"/>
      <c r="EGH7" s="109"/>
      <c r="EGI7" s="109"/>
      <c r="EGJ7" s="109"/>
      <c r="EGO7" s="46"/>
      <c r="EGP7" s="109"/>
      <c r="EGQ7" s="109"/>
      <c r="EGR7" s="109"/>
      <c r="EGW7" s="46"/>
      <c r="EGX7" s="109"/>
      <c r="EGY7" s="109"/>
      <c r="EGZ7" s="109"/>
      <c r="EHE7" s="46"/>
      <c r="EHF7" s="109"/>
      <c r="EHG7" s="109"/>
      <c r="EHH7" s="109"/>
      <c r="EHM7" s="46"/>
      <c r="EHN7" s="109"/>
      <c r="EHO7" s="109"/>
      <c r="EHP7" s="109"/>
      <c r="EHU7" s="46"/>
      <c r="EHV7" s="109"/>
      <c r="EHW7" s="109"/>
      <c r="EHX7" s="109"/>
      <c r="EIC7" s="46"/>
      <c r="EID7" s="109"/>
      <c r="EIE7" s="109"/>
      <c r="EIF7" s="109"/>
      <c r="EIK7" s="46"/>
      <c r="EIL7" s="109"/>
      <c r="EIM7" s="109"/>
      <c r="EIN7" s="109"/>
      <c r="EIS7" s="46"/>
      <c r="EIT7" s="109"/>
      <c r="EIU7" s="109"/>
      <c r="EIV7" s="109"/>
      <c r="EJA7" s="46"/>
      <c r="EJB7" s="109"/>
      <c r="EJC7" s="109"/>
      <c r="EJD7" s="109"/>
      <c r="EJI7" s="46"/>
      <c r="EJJ7" s="109"/>
      <c r="EJK7" s="109"/>
      <c r="EJL7" s="109"/>
      <c r="EJQ7" s="46"/>
      <c r="EJR7" s="109"/>
      <c r="EJS7" s="109"/>
      <c r="EJT7" s="109"/>
      <c r="EJY7" s="46"/>
      <c r="EJZ7" s="109"/>
      <c r="EKA7" s="109"/>
      <c r="EKB7" s="109"/>
      <c r="EKG7" s="46"/>
      <c r="EKH7" s="109"/>
      <c r="EKI7" s="109"/>
      <c r="EKJ7" s="109"/>
      <c r="EKO7" s="46"/>
      <c r="EKP7" s="109"/>
      <c r="EKQ7" s="109"/>
      <c r="EKR7" s="109"/>
      <c r="EKW7" s="46"/>
      <c r="EKX7" s="109"/>
      <c r="EKY7" s="109"/>
      <c r="EKZ7" s="109"/>
      <c r="ELE7" s="46"/>
      <c r="ELF7" s="109"/>
      <c r="ELG7" s="109"/>
      <c r="ELH7" s="109"/>
      <c r="ELM7" s="46"/>
      <c r="ELN7" s="109"/>
      <c r="ELO7" s="109"/>
      <c r="ELP7" s="109"/>
      <c r="ELU7" s="46"/>
      <c r="ELV7" s="109"/>
      <c r="ELW7" s="109"/>
      <c r="ELX7" s="109"/>
      <c r="EMC7" s="46"/>
      <c r="EMD7" s="109"/>
      <c r="EME7" s="109"/>
      <c r="EMF7" s="109"/>
      <c r="EMK7" s="46"/>
      <c r="EML7" s="109"/>
      <c r="EMM7" s="109"/>
      <c r="EMN7" s="109"/>
      <c r="EMS7" s="46"/>
      <c r="EMT7" s="109"/>
      <c r="EMU7" s="109"/>
      <c r="EMV7" s="109"/>
      <c r="ENA7" s="46"/>
      <c r="ENB7" s="109"/>
      <c r="ENC7" s="109"/>
      <c r="END7" s="109"/>
      <c r="ENI7" s="46"/>
      <c r="ENJ7" s="109"/>
      <c r="ENK7" s="109"/>
      <c r="ENL7" s="109"/>
      <c r="ENQ7" s="46"/>
      <c r="ENR7" s="109"/>
      <c r="ENS7" s="109"/>
      <c r="ENT7" s="109"/>
      <c r="ENY7" s="46"/>
      <c r="ENZ7" s="109"/>
      <c r="EOA7" s="109"/>
      <c r="EOB7" s="109"/>
      <c r="EOG7" s="46"/>
      <c r="EOH7" s="109"/>
      <c r="EOI7" s="109"/>
      <c r="EOJ7" s="109"/>
      <c r="EOO7" s="46"/>
      <c r="EOP7" s="109"/>
      <c r="EOQ7" s="109"/>
      <c r="EOR7" s="109"/>
      <c r="EOW7" s="46"/>
      <c r="EOX7" s="109"/>
      <c r="EOY7" s="109"/>
      <c r="EOZ7" s="109"/>
      <c r="EPE7" s="46"/>
      <c r="EPF7" s="109"/>
      <c r="EPG7" s="109"/>
      <c r="EPH7" s="109"/>
      <c r="EPM7" s="46"/>
      <c r="EPN7" s="109"/>
      <c r="EPO7" s="109"/>
      <c r="EPP7" s="109"/>
      <c r="EPU7" s="46"/>
      <c r="EPV7" s="109"/>
      <c r="EPW7" s="109"/>
      <c r="EPX7" s="109"/>
      <c r="EQC7" s="46"/>
      <c r="EQD7" s="109"/>
      <c r="EQE7" s="109"/>
      <c r="EQF7" s="109"/>
      <c r="EQK7" s="46"/>
      <c r="EQL7" s="109"/>
      <c r="EQM7" s="109"/>
      <c r="EQN7" s="109"/>
      <c r="EQS7" s="46"/>
      <c r="EQT7" s="109"/>
      <c r="EQU7" s="109"/>
      <c r="EQV7" s="109"/>
      <c r="ERA7" s="46"/>
      <c r="ERB7" s="109"/>
      <c r="ERC7" s="109"/>
      <c r="ERD7" s="109"/>
      <c r="ERI7" s="46"/>
      <c r="ERJ7" s="109"/>
      <c r="ERK7" s="109"/>
      <c r="ERL7" s="109"/>
      <c r="ERQ7" s="46"/>
      <c r="ERR7" s="109"/>
      <c r="ERS7" s="109"/>
      <c r="ERT7" s="109"/>
      <c r="ERY7" s="46"/>
      <c r="ERZ7" s="109"/>
      <c r="ESA7" s="109"/>
      <c r="ESB7" s="109"/>
      <c r="ESG7" s="46"/>
      <c r="ESH7" s="109"/>
      <c r="ESI7" s="109"/>
      <c r="ESJ7" s="109"/>
      <c r="ESO7" s="46"/>
      <c r="ESP7" s="109"/>
      <c r="ESQ7" s="109"/>
      <c r="ESR7" s="109"/>
      <c r="ESW7" s="46"/>
      <c r="ESX7" s="109"/>
      <c r="ESY7" s="109"/>
      <c r="ESZ7" s="109"/>
      <c r="ETE7" s="46"/>
      <c r="ETF7" s="109"/>
      <c r="ETG7" s="109"/>
      <c r="ETH7" s="109"/>
      <c r="ETM7" s="46"/>
      <c r="ETN7" s="109"/>
      <c r="ETO7" s="109"/>
      <c r="ETP7" s="109"/>
      <c r="ETU7" s="46"/>
      <c r="ETV7" s="109"/>
      <c r="ETW7" s="109"/>
      <c r="ETX7" s="109"/>
      <c r="EUC7" s="46"/>
      <c r="EUD7" s="109"/>
      <c r="EUE7" s="109"/>
      <c r="EUF7" s="109"/>
      <c r="EUK7" s="46"/>
      <c r="EUL7" s="109"/>
      <c r="EUM7" s="109"/>
      <c r="EUN7" s="109"/>
      <c r="EUS7" s="46"/>
      <c r="EUT7" s="109"/>
      <c r="EUU7" s="109"/>
      <c r="EUV7" s="109"/>
      <c r="EVA7" s="46"/>
      <c r="EVB7" s="109"/>
      <c r="EVC7" s="109"/>
      <c r="EVD7" s="109"/>
      <c r="EVI7" s="46"/>
      <c r="EVJ7" s="109"/>
      <c r="EVK7" s="109"/>
      <c r="EVL7" s="109"/>
      <c r="EVQ7" s="46"/>
      <c r="EVR7" s="109"/>
      <c r="EVS7" s="109"/>
      <c r="EVT7" s="109"/>
      <c r="EVY7" s="46"/>
      <c r="EVZ7" s="109"/>
      <c r="EWA7" s="109"/>
      <c r="EWB7" s="109"/>
      <c r="EWG7" s="46"/>
      <c r="EWH7" s="109"/>
      <c r="EWI7" s="109"/>
      <c r="EWJ7" s="109"/>
      <c r="EWO7" s="46"/>
      <c r="EWP7" s="109"/>
      <c r="EWQ7" s="109"/>
      <c r="EWR7" s="109"/>
      <c r="EWW7" s="46"/>
      <c r="EWX7" s="109"/>
      <c r="EWY7" s="109"/>
      <c r="EWZ7" s="109"/>
      <c r="EXE7" s="46"/>
      <c r="EXF7" s="109"/>
      <c r="EXG7" s="109"/>
      <c r="EXH7" s="109"/>
      <c r="EXM7" s="46"/>
      <c r="EXN7" s="109"/>
      <c r="EXO7" s="109"/>
      <c r="EXP7" s="109"/>
      <c r="EXU7" s="46"/>
      <c r="EXV7" s="109"/>
      <c r="EXW7" s="109"/>
      <c r="EXX7" s="109"/>
      <c r="EYC7" s="46"/>
      <c r="EYD7" s="109"/>
      <c r="EYE7" s="109"/>
      <c r="EYF7" s="109"/>
      <c r="EYK7" s="46"/>
      <c r="EYL7" s="109"/>
      <c r="EYM7" s="109"/>
      <c r="EYN7" s="109"/>
      <c r="EYS7" s="46"/>
      <c r="EYT7" s="109"/>
      <c r="EYU7" s="109"/>
      <c r="EYV7" s="109"/>
      <c r="EZA7" s="46"/>
      <c r="EZB7" s="109"/>
      <c r="EZC7" s="109"/>
      <c r="EZD7" s="109"/>
      <c r="EZI7" s="46"/>
      <c r="EZJ7" s="109"/>
      <c r="EZK7" s="109"/>
      <c r="EZL7" s="109"/>
      <c r="EZQ7" s="46"/>
      <c r="EZR7" s="109"/>
      <c r="EZS7" s="109"/>
      <c r="EZT7" s="109"/>
      <c r="EZY7" s="46"/>
      <c r="EZZ7" s="109"/>
      <c r="FAA7" s="109"/>
      <c r="FAB7" s="109"/>
      <c r="FAG7" s="46"/>
      <c r="FAH7" s="109"/>
      <c r="FAI7" s="109"/>
      <c r="FAJ7" s="109"/>
      <c r="FAO7" s="46"/>
      <c r="FAP7" s="109"/>
      <c r="FAQ7" s="109"/>
      <c r="FAR7" s="109"/>
      <c r="FAW7" s="46"/>
      <c r="FAX7" s="109"/>
      <c r="FAY7" s="109"/>
      <c r="FAZ7" s="109"/>
      <c r="FBE7" s="46"/>
      <c r="FBF7" s="109"/>
      <c r="FBG7" s="109"/>
      <c r="FBH7" s="109"/>
      <c r="FBM7" s="46"/>
      <c r="FBN7" s="109"/>
      <c r="FBO7" s="109"/>
      <c r="FBP7" s="109"/>
      <c r="FBU7" s="46"/>
      <c r="FBV7" s="109"/>
      <c r="FBW7" s="109"/>
      <c r="FBX7" s="109"/>
      <c r="FCC7" s="46"/>
      <c r="FCD7" s="109"/>
      <c r="FCE7" s="109"/>
      <c r="FCF7" s="109"/>
      <c r="FCK7" s="46"/>
      <c r="FCL7" s="109"/>
      <c r="FCM7" s="109"/>
      <c r="FCN7" s="109"/>
      <c r="FCS7" s="46"/>
      <c r="FCT7" s="109"/>
      <c r="FCU7" s="109"/>
      <c r="FCV7" s="109"/>
      <c r="FDA7" s="46"/>
      <c r="FDB7" s="109"/>
      <c r="FDC7" s="109"/>
      <c r="FDD7" s="109"/>
      <c r="FDI7" s="46"/>
      <c r="FDJ7" s="109"/>
      <c r="FDK7" s="109"/>
      <c r="FDL7" s="109"/>
      <c r="FDQ7" s="46"/>
      <c r="FDR7" s="109"/>
      <c r="FDS7" s="109"/>
      <c r="FDT7" s="109"/>
      <c r="FDY7" s="46"/>
      <c r="FDZ7" s="109"/>
      <c r="FEA7" s="109"/>
      <c r="FEB7" s="109"/>
      <c r="FEG7" s="46"/>
      <c r="FEH7" s="109"/>
      <c r="FEI7" s="109"/>
      <c r="FEJ7" s="109"/>
      <c r="FEO7" s="46"/>
      <c r="FEP7" s="109"/>
      <c r="FEQ7" s="109"/>
      <c r="FER7" s="109"/>
      <c r="FEW7" s="46"/>
      <c r="FEX7" s="109"/>
      <c r="FEY7" s="109"/>
      <c r="FEZ7" s="109"/>
      <c r="FFE7" s="46"/>
      <c r="FFF7" s="109"/>
      <c r="FFG7" s="109"/>
      <c r="FFH7" s="109"/>
      <c r="FFM7" s="46"/>
      <c r="FFN7" s="109"/>
      <c r="FFO7" s="109"/>
      <c r="FFP7" s="109"/>
      <c r="FFU7" s="46"/>
      <c r="FFV7" s="109"/>
      <c r="FFW7" s="109"/>
      <c r="FFX7" s="109"/>
      <c r="FGC7" s="46"/>
      <c r="FGD7" s="109"/>
      <c r="FGE7" s="109"/>
      <c r="FGF7" s="109"/>
      <c r="FGK7" s="46"/>
      <c r="FGL7" s="109"/>
      <c r="FGM7" s="109"/>
      <c r="FGN7" s="109"/>
      <c r="FGS7" s="46"/>
      <c r="FGT7" s="109"/>
      <c r="FGU7" s="109"/>
      <c r="FGV7" s="109"/>
      <c r="FHA7" s="46"/>
      <c r="FHB7" s="109"/>
      <c r="FHC7" s="109"/>
      <c r="FHD7" s="109"/>
      <c r="FHI7" s="46"/>
      <c r="FHJ7" s="109"/>
      <c r="FHK7" s="109"/>
      <c r="FHL7" s="109"/>
      <c r="FHQ7" s="46"/>
      <c r="FHR7" s="109"/>
      <c r="FHS7" s="109"/>
      <c r="FHT7" s="109"/>
      <c r="FHY7" s="46"/>
      <c r="FHZ7" s="109"/>
      <c r="FIA7" s="109"/>
      <c r="FIB7" s="109"/>
      <c r="FIG7" s="46"/>
      <c r="FIH7" s="109"/>
      <c r="FII7" s="109"/>
      <c r="FIJ7" s="109"/>
      <c r="FIO7" s="46"/>
      <c r="FIP7" s="109"/>
      <c r="FIQ7" s="109"/>
      <c r="FIR7" s="109"/>
      <c r="FIW7" s="46"/>
      <c r="FIX7" s="109"/>
      <c r="FIY7" s="109"/>
      <c r="FIZ7" s="109"/>
      <c r="FJE7" s="46"/>
      <c r="FJF7" s="109"/>
      <c r="FJG7" s="109"/>
      <c r="FJH7" s="109"/>
      <c r="FJM7" s="46"/>
      <c r="FJN7" s="109"/>
      <c r="FJO7" s="109"/>
      <c r="FJP7" s="109"/>
      <c r="FJU7" s="46"/>
      <c r="FJV7" s="109"/>
      <c r="FJW7" s="109"/>
      <c r="FJX7" s="109"/>
      <c r="FKC7" s="46"/>
      <c r="FKD7" s="109"/>
      <c r="FKE7" s="109"/>
      <c r="FKF7" s="109"/>
      <c r="FKK7" s="46"/>
      <c r="FKL7" s="109"/>
      <c r="FKM7" s="109"/>
      <c r="FKN7" s="109"/>
      <c r="FKS7" s="46"/>
      <c r="FKT7" s="109"/>
      <c r="FKU7" s="109"/>
      <c r="FKV7" s="109"/>
      <c r="FLA7" s="46"/>
      <c r="FLB7" s="109"/>
      <c r="FLC7" s="109"/>
      <c r="FLD7" s="109"/>
      <c r="FLI7" s="46"/>
      <c r="FLJ7" s="109"/>
      <c r="FLK7" s="109"/>
      <c r="FLL7" s="109"/>
      <c r="FLQ7" s="46"/>
      <c r="FLR7" s="109"/>
      <c r="FLS7" s="109"/>
      <c r="FLT7" s="109"/>
      <c r="FLY7" s="46"/>
      <c r="FLZ7" s="109"/>
      <c r="FMA7" s="109"/>
      <c r="FMB7" s="109"/>
      <c r="FMG7" s="46"/>
      <c r="FMH7" s="109"/>
      <c r="FMI7" s="109"/>
      <c r="FMJ7" s="109"/>
      <c r="FMO7" s="46"/>
      <c r="FMP7" s="109"/>
      <c r="FMQ7" s="109"/>
      <c r="FMR7" s="109"/>
      <c r="FMW7" s="46"/>
      <c r="FMX7" s="109"/>
      <c r="FMY7" s="109"/>
      <c r="FMZ7" s="109"/>
      <c r="FNE7" s="46"/>
      <c r="FNF7" s="109"/>
      <c r="FNG7" s="109"/>
      <c r="FNH7" s="109"/>
      <c r="FNM7" s="46"/>
      <c r="FNN7" s="109"/>
      <c r="FNO7" s="109"/>
      <c r="FNP7" s="109"/>
      <c r="FNU7" s="46"/>
      <c r="FNV7" s="109"/>
      <c r="FNW7" s="109"/>
      <c r="FNX7" s="109"/>
      <c r="FOC7" s="46"/>
      <c r="FOD7" s="109"/>
      <c r="FOE7" s="109"/>
      <c r="FOF7" s="109"/>
      <c r="FOK7" s="46"/>
      <c r="FOL7" s="109"/>
      <c r="FOM7" s="109"/>
      <c r="FON7" s="109"/>
      <c r="FOS7" s="46"/>
      <c r="FOT7" s="109"/>
      <c r="FOU7" s="109"/>
      <c r="FOV7" s="109"/>
      <c r="FPA7" s="46"/>
      <c r="FPB7" s="109"/>
      <c r="FPC7" s="109"/>
      <c r="FPD7" s="109"/>
      <c r="FPI7" s="46"/>
      <c r="FPJ7" s="109"/>
      <c r="FPK7" s="109"/>
      <c r="FPL7" s="109"/>
      <c r="FPQ7" s="46"/>
      <c r="FPR7" s="109"/>
      <c r="FPS7" s="109"/>
      <c r="FPT7" s="109"/>
      <c r="FPY7" s="46"/>
      <c r="FPZ7" s="109"/>
      <c r="FQA7" s="109"/>
      <c r="FQB7" s="109"/>
      <c r="FQG7" s="46"/>
      <c r="FQH7" s="109"/>
      <c r="FQI7" s="109"/>
      <c r="FQJ7" s="109"/>
      <c r="FQO7" s="46"/>
      <c r="FQP7" s="109"/>
      <c r="FQQ7" s="109"/>
      <c r="FQR7" s="109"/>
      <c r="FQW7" s="46"/>
      <c r="FQX7" s="109"/>
      <c r="FQY7" s="109"/>
      <c r="FQZ7" s="109"/>
      <c r="FRE7" s="46"/>
      <c r="FRF7" s="109"/>
      <c r="FRG7" s="109"/>
      <c r="FRH7" s="109"/>
      <c r="FRM7" s="46"/>
      <c r="FRN7" s="109"/>
      <c r="FRO7" s="109"/>
      <c r="FRP7" s="109"/>
      <c r="FRU7" s="46"/>
      <c r="FRV7" s="109"/>
      <c r="FRW7" s="109"/>
      <c r="FRX7" s="109"/>
      <c r="FSC7" s="46"/>
      <c r="FSD7" s="109"/>
      <c r="FSE7" s="109"/>
      <c r="FSF7" s="109"/>
      <c r="FSK7" s="46"/>
      <c r="FSL7" s="109"/>
      <c r="FSM7" s="109"/>
      <c r="FSN7" s="109"/>
      <c r="FSS7" s="46"/>
      <c r="FST7" s="109"/>
      <c r="FSU7" s="109"/>
      <c r="FSV7" s="109"/>
      <c r="FTA7" s="46"/>
      <c r="FTB7" s="109"/>
      <c r="FTC7" s="109"/>
      <c r="FTD7" s="109"/>
      <c r="FTI7" s="46"/>
      <c r="FTJ7" s="109"/>
      <c r="FTK7" s="109"/>
      <c r="FTL7" s="109"/>
      <c r="FTQ7" s="46"/>
      <c r="FTR7" s="109"/>
      <c r="FTS7" s="109"/>
      <c r="FTT7" s="109"/>
      <c r="FTY7" s="46"/>
      <c r="FTZ7" s="109"/>
      <c r="FUA7" s="109"/>
      <c r="FUB7" s="109"/>
      <c r="FUG7" s="46"/>
      <c r="FUH7" s="109"/>
      <c r="FUI7" s="109"/>
      <c r="FUJ7" s="109"/>
      <c r="FUO7" s="46"/>
      <c r="FUP7" s="109"/>
      <c r="FUQ7" s="109"/>
      <c r="FUR7" s="109"/>
      <c r="FUW7" s="46"/>
      <c r="FUX7" s="109"/>
      <c r="FUY7" s="109"/>
      <c r="FUZ7" s="109"/>
      <c r="FVE7" s="46"/>
      <c r="FVF7" s="109"/>
      <c r="FVG7" s="109"/>
      <c r="FVH7" s="109"/>
      <c r="FVM7" s="46"/>
      <c r="FVN7" s="109"/>
      <c r="FVO7" s="109"/>
      <c r="FVP7" s="109"/>
      <c r="FVU7" s="46"/>
      <c r="FVV7" s="109"/>
      <c r="FVW7" s="109"/>
      <c r="FVX7" s="109"/>
      <c r="FWC7" s="46"/>
      <c r="FWD7" s="109"/>
      <c r="FWE7" s="109"/>
      <c r="FWF7" s="109"/>
      <c r="FWK7" s="46"/>
      <c r="FWL7" s="109"/>
      <c r="FWM7" s="109"/>
      <c r="FWN7" s="109"/>
      <c r="FWS7" s="46"/>
      <c r="FWT7" s="109"/>
      <c r="FWU7" s="109"/>
      <c r="FWV7" s="109"/>
      <c r="FXA7" s="46"/>
      <c r="FXB7" s="109"/>
      <c r="FXC7" s="109"/>
      <c r="FXD7" s="109"/>
      <c r="FXI7" s="46"/>
      <c r="FXJ7" s="109"/>
      <c r="FXK7" s="109"/>
      <c r="FXL7" s="109"/>
      <c r="FXQ7" s="46"/>
      <c r="FXR7" s="109"/>
      <c r="FXS7" s="109"/>
      <c r="FXT7" s="109"/>
      <c r="FXY7" s="46"/>
      <c r="FXZ7" s="109"/>
      <c r="FYA7" s="109"/>
      <c r="FYB7" s="109"/>
      <c r="FYG7" s="46"/>
      <c r="FYH7" s="109"/>
      <c r="FYI7" s="109"/>
      <c r="FYJ7" s="109"/>
      <c r="FYO7" s="46"/>
      <c r="FYP7" s="109"/>
      <c r="FYQ7" s="109"/>
      <c r="FYR7" s="109"/>
      <c r="FYW7" s="46"/>
      <c r="FYX7" s="109"/>
      <c r="FYY7" s="109"/>
      <c r="FYZ7" s="109"/>
      <c r="FZE7" s="46"/>
      <c r="FZF7" s="109"/>
      <c r="FZG7" s="109"/>
      <c r="FZH7" s="109"/>
      <c r="FZM7" s="46"/>
      <c r="FZN7" s="109"/>
      <c r="FZO7" s="109"/>
      <c r="FZP7" s="109"/>
      <c r="FZU7" s="46"/>
      <c r="FZV7" s="109"/>
      <c r="FZW7" s="109"/>
      <c r="FZX7" s="109"/>
      <c r="GAC7" s="46"/>
      <c r="GAD7" s="109"/>
      <c r="GAE7" s="109"/>
      <c r="GAF7" s="109"/>
      <c r="GAK7" s="46"/>
      <c r="GAL7" s="109"/>
      <c r="GAM7" s="109"/>
      <c r="GAN7" s="109"/>
      <c r="GAS7" s="46"/>
      <c r="GAT7" s="109"/>
      <c r="GAU7" s="109"/>
      <c r="GAV7" s="109"/>
      <c r="GBA7" s="46"/>
      <c r="GBB7" s="109"/>
      <c r="GBC7" s="109"/>
      <c r="GBD7" s="109"/>
      <c r="GBI7" s="46"/>
      <c r="GBJ7" s="109"/>
      <c r="GBK7" s="109"/>
      <c r="GBL7" s="109"/>
      <c r="GBQ7" s="46"/>
      <c r="GBR7" s="109"/>
      <c r="GBS7" s="109"/>
      <c r="GBT7" s="109"/>
      <c r="GBY7" s="46"/>
      <c r="GBZ7" s="109"/>
      <c r="GCA7" s="109"/>
      <c r="GCB7" s="109"/>
      <c r="GCG7" s="46"/>
      <c r="GCH7" s="109"/>
      <c r="GCI7" s="109"/>
      <c r="GCJ7" s="109"/>
      <c r="GCO7" s="46"/>
      <c r="GCP7" s="109"/>
      <c r="GCQ7" s="109"/>
      <c r="GCR7" s="109"/>
      <c r="GCW7" s="46"/>
      <c r="GCX7" s="109"/>
      <c r="GCY7" s="109"/>
      <c r="GCZ7" s="109"/>
      <c r="GDE7" s="46"/>
      <c r="GDF7" s="109"/>
      <c r="GDG7" s="109"/>
      <c r="GDH7" s="109"/>
      <c r="GDM7" s="46"/>
      <c r="GDN7" s="109"/>
      <c r="GDO7" s="109"/>
      <c r="GDP7" s="109"/>
      <c r="GDU7" s="46"/>
      <c r="GDV7" s="109"/>
      <c r="GDW7" s="109"/>
      <c r="GDX7" s="109"/>
      <c r="GEC7" s="46"/>
      <c r="GED7" s="109"/>
      <c r="GEE7" s="109"/>
      <c r="GEF7" s="109"/>
      <c r="GEK7" s="46"/>
      <c r="GEL7" s="109"/>
      <c r="GEM7" s="109"/>
      <c r="GEN7" s="109"/>
      <c r="GES7" s="46"/>
      <c r="GET7" s="109"/>
      <c r="GEU7" s="109"/>
      <c r="GEV7" s="109"/>
      <c r="GFA7" s="46"/>
      <c r="GFB7" s="109"/>
      <c r="GFC7" s="109"/>
      <c r="GFD7" s="109"/>
      <c r="GFI7" s="46"/>
      <c r="GFJ7" s="109"/>
      <c r="GFK7" s="109"/>
      <c r="GFL7" s="109"/>
      <c r="GFQ7" s="46"/>
      <c r="GFR7" s="109"/>
      <c r="GFS7" s="109"/>
      <c r="GFT7" s="109"/>
      <c r="GFY7" s="46"/>
      <c r="GFZ7" s="109"/>
      <c r="GGA7" s="109"/>
      <c r="GGB7" s="109"/>
      <c r="GGG7" s="46"/>
      <c r="GGH7" s="109"/>
      <c r="GGI7" s="109"/>
      <c r="GGJ7" s="109"/>
      <c r="GGO7" s="46"/>
      <c r="GGP7" s="109"/>
      <c r="GGQ7" s="109"/>
      <c r="GGR7" s="109"/>
      <c r="GGW7" s="46"/>
      <c r="GGX7" s="109"/>
      <c r="GGY7" s="109"/>
      <c r="GGZ7" s="109"/>
      <c r="GHE7" s="46"/>
      <c r="GHF7" s="109"/>
      <c r="GHG7" s="109"/>
      <c r="GHH7" s="109"/>
      <c r="GHM7" s="46"/>
      <c r="GHN7" s="109"/>
      <c r="GHO7" s="109"/>
      <c r="GHP7" s="109"/>
      <c r="GHU7" s="46"/>
      <c r="GHV7" s="109"/>
      <c r="GHW7" s="109"/>
      <c r="GHX7" s="109"/>
      <c r="GIC7" s="46"/>
      <c r="GID7" s="109"/>
      <c r="GIE7" s="109"/>
      <c r="GIF7" s="109"/>
      <c r="GIK7" s="46"/>
      <c r="GIL7" s="109"/>
      <c r="GIM7" s="109"/>
      <c r="GIN7" s="109"/>
      <c r="GIS7" s="46"/>
      <c r="GIT7" s="109"/>
      <c r="GIU7" s="109"/>
      <c r="GIV7" s="109"/>
      <c r="GJA7" s="46"/>
      <c r="GJB7" s="109"/>
      <c r="GJC7" s="109"/>
      <c r="GJD7" s="109"/>
      <c r="GJI7" s="46"/>
      <c r="GJJ7" s="109"/>
      <c r="GJK7" s="109"/>
      <c r="GJL7" s="109"/>
      <c r="GJQ7" s="46"/>
      <c r="GJR7" s="109"/>
      <c r="GJS7" s="109"/>
      <c r="GJT7" s="109"/>
      <c r="GJY7" s="46"/>
      <c r="GJZ7" s="109"/>
      <c r="GKA7" s="109"/>
      <c r="GKB7" s="109"/>
      <c r="GKG7" s="46"/>
      <c r="GKH7" s="109"/>
      <c r="GKI7" s="109"/>
      <c r="GKJ7" s="109"/>
      <c r="GKO7" s="46"/>
      <c r="GKP7" s="109"/>
      <c r="GKQ7" s="109"/>
      <c r="GKR7" s="109"/>
      <c r="GKW7" s="46"/>
      <c r="GKX7" s="109"/>
      <c r="GKY7" s="109"/>
      <c r="GKZ7" s="109"/>
      <c r="GLE7" s="46"/>
      <c r="GLF7" s="109"/>
      <c r="GLG7" s="109"/>
      <c r="GLH7" s="109"/>
      <c r="GLM7" s="46"/>
      <c r="GLN7" s="109"/>
      <c r="GLO7" s="109"/>
      <c r="GLP7" s="109"/>
      <c r="GLU7" s="46"/>
      <c r="GLV7" s="109"/>
      <c r="GLW7" s="109"/>
      <c r="GLX7" s="109"/>
      <c r="GMC7" s="46"/>
      <c r="GMD7" s="109"/>
      <c r="GME7" s="109"/>
      <c r="GMF7" s="109"/>
      <c r="GMK7" s="46"/>
      <c r="GML7" s="109"/>
      <c r="GMM7" s="109"/>
      <c r="GMN7" s="109"/>
      <c r="GMS7" s="46"/>
      <c r="GMT7" s="109"/>
      <c r="GMU7" s="109"/>
      <c r="GMV7" s="109"/>
      <c r="GNA7" s="46"/>
      <c r="GNB7" s="109"/>
      <c r="GNC7" s="109"/>
      <c r="GND7" s="109"/>
      <c r="GNI7" s="46"/>
      <c r="GNJ7" s="109"/>
      <c r="GNK7" s="109"/>
      <c r="GNL7" s="109"/>
      <c r="GNQ7" s="46"/>
      <c r="GNR7" s="109"/>
      <c r="GNS7" s="109"/>
      <c r="GNT7" s="109"/>
      <c r="GNY7" s="46"/>
      <c r="GNZ7" s="109"/>
      <c r="GOA7" s="109"/>
      <c r="GOB7" s="109"/>
      <c r="GOG7" s="46"/>
      <c r="GOH7" s="109"/>
      <c r="GOI7" s="109"/>
      <c r="GOJ7" s="109"/>
      <c r="GOO7" s="46"/>
      <c r="GOP7" s="109"/>
      <c r="GOQ7" s="109"/>
      <c r="GOR7" s="109"/>
      <c r="GOW7" s="46"/>
      <c r="GOX7" s="109"/>
      <c r="GOY7" s="109"/>
      <c r="GOZ7" s="109"/>
      <c r="GPE7" s="46"/>
      <c r="GPF7" s="109"/>
      <c r="GPG7" s="109"/>
      <c r="GPH7" s="109"/>
      <c r="GPM7" s="46"/>
      <c r="GPN7" s="109"/>
      <c r="GPO7" s="109"/>
      <c r="GPP7" s="109"/>
      <c r="GPU7" s="46"/>
      <c r="GPV7" s="109"/>
      <c r="GPW7" s="109"/>
      <c r="GPX7" s="109"/>
      <c r="GQC7" s="46"/>
      <c r="GQD7" s="109"/>
      <c r="GQE7" s="109"/>
      <c r="GQF7" s="109"/>
      <c r="GQK7" s="46"/>
      <c r="GQL7" s="109"/>
      <c r="GQM7" s="109"/>
      <c r="GQN7" s="109"/>
      <c r="GQS7" s="46"/>
      <c r="GQT7" s="109"/>
      <c r="GQU7" s="109"/>
      <c r="GQV7" s="109"/>
      <c r="GRA7" s="46"/>
      <c r="GRB7" s="109"/>
      <c r="GRC7" s="109"/>
      <c r="GRD7" s="109"/>
      <c r="GRI7" s="46"/>
      <c r="GRJ7" s="109"/>
      <c r="GRK7" s="109"/>
      <c r="GRL7" s="109"/>
      <c r="GRQ7" s="46"/>
      <c r="GRR7" s="109"/>
      <c r="GRS7" s="109"/>
      <c r="GRT7" s="109"/>
      <c r="GRY7" s="46"/>
      <c r="GRZ7" s="109"/>
      <c r="GSA7" s="109"/>
      <c r="GSB7" s="109"/>
      <c r="GSG7" s="46"/>
      <c r="GSH7" s="109"/>
      <c r="GSI7" s="109"/>
      <c r="GSJ7" s="109"/>
      <c r="GSO7" s="46"/>
      <c r="GSP7" s="109"/>
      <c r="GSQ7" s="109"/>
      <c r="GSR7" s="109"/>
      <c r="GSW7" s="46"/>
      <c r="GSX7" s="109"/>
      <c r="GSY7" s="109"/>
      <c r="GSZ7" s="109"/>
      <c r="GTE7" s="46"/>
      <c r="GTF7" s="109"/>
      <c r="GTG7" s="109"/>
      <c r="GTH7" s="109"/>
      <c r="GTM7" s="46"/>
      <c r="GTN7" s="109"/>
      <c r="GTO7" s="109"/>
      <c r="GTP7" s="109"/>
      <c r="GTU7" s="46"/>
      <c r="GTV7" s="109"/>
      <c r="GTW7" s="109"/>
      <c r="GTX7" s="109"/>
      <c r="GUC7" s="46"/>
      <c r="GUD7" s="109"/>
      <c r="GUE7" s="109"/>
      <c r="GUF7" s="109"/>
      <c r="GUK7" s="46"/>
      <c r="GUL7" s="109"/>
      <c r="GUM7" s="109"/>
      <c r="GUN7" s="109"/>
      <c r="GUS7" s="46"/>
      <c r="GUT7" s="109"/>
      <c r="GUU7" s="109"/>
      <c r="GUV7" s="109"/>
      <c r="GVA7" s="46"/>
      <c r="GVB7" s="109"/>
      <c r="GVC7" s="109"/>
      <c r="GVD7" s="109"/>
      <c r="GVI7" s="46"/>
      <c r="GVJ7" s="109"/>
      <c r="GVK7" s="109"/>
      <c r="GVL7" s="109"/>
      <c r="GVQ7" s="46"/>
      <c r="GVR7" s="109"/>
      <c r="GVS7" s="109"/>
      <c r="GVT7" s="109"/>
      <c r="GVY7" s="46"/>
      <c r="GVZ7" s="109"/>
      <c r="GWA7" s="109"/>
      <c r="GWB7" s="109"/>
      <c r="GWG7" s="46"/>
      <c r="GWH7" s="109"/>
      <c r="GWI7" s="109"/>
      <c r="GWJ7" s="109"/>
      <c r="GWO7" s="46"/>
      <c r="GWP7" s="109"/>
      <c r="GWQ7" s="109"/>
      <c r="GWR7" s="109"/>
      <c r="GWW7" s="46"/>
      <c r="GWX7" s="109"/>
      <c r="GWY7" s="109"/>
      <c r="GWZ7" s="109"/>
      <c r="GXE7" s="46"/>
      <c r="GXF7" s="109"/>
      <c r="GXG7" s="109"/>
      <c r="GXH7" s="109"/>
      <c r="GXM7" s="46"/>
      <c r="GXN7" s="109"/>
      <c r="GXO7" s="109"/>
      <c r="GXP7" s="109"/>
      <c r="GXU7" s="46"/>
      <c r="GXV7" s="109"/>
      <c r="GXW7" s="109"/>
      <c r="GXX7" s="109"/>
      <c r="GYC7" s="46"/>
      <c r="GYD7" s="109"/>
      <c r="GYE7" s="109"/>
      <c r="GYF7" s="109"/>
      <c r="GYK7" s="46"/>
      <c r="GYL7" s="109"/>
      <c r="GYM7" s="109"/>
      <c r="GYN7" s="109"/>
      <c r="GYS7" s="46"/>
      <c r="GYT7" s="109"/>
      <c r="GYU7" s="109"/>
      <c r="GYV7" s="109"/>
      <c r="GZA7" s="46"/>
      <c r="GZB7" s="109"/>
      <c r="GZC7" s="109"/>
      <c r="GZD7" s="109"/>
      <c r="GZI7" s="46"/>
      <c r="GZJ7" s="109"/>
      <c r="GZK7" s="109"/>
      <c r="GZL7" s="109"/>
      <c r="GZQ7" s="46"/>
      <c r="GZR7" s="109"/>
      <c r="GZS7" s="109"/>
      <c r="GZT7" s="109"/>
      <c r="GZY7" s="46"/>
      <c r="GZZ7" s="109"/>
      <c r="HAA7" s="109"/>
      <c r="HAB7" s="109"/>
      <c r="HAG7" s="46"/>
      <c r="HAH7" s="109"/>
      <c r="HAI7" s="109"/>
      <c r="HAJ7" s="109"/>
      <c r="HAO7" s="46"/>
      <c r="HAP7" s="109"/>
      <c r="HAQ7" s="109"/>
      <c r="HAR7" s="109"/>
      <c r="HAW7" s="46"/>
      <c r="HAX7" s="109"/>
      <c r="HAY7" s="109"/>
      <c r="HAZ7" s="109"/>
      <c r="HBE7" s="46"/>
      <c r="HBF7" s="109"/>
      <c r="HBG7" s="109"/>
      <c r="HBH7" s="109"/>
      <c r="HBM7" s="46"/>
      <c r="HBN7" s="109"/>
      <c r="HBO7" s="109"/>
      <c r="HBP7" s="109"/>
      <c r="HBU7" s="46"/>
      <c r="HBV7" s="109"/>
      <c r="HBW7" s="109"/>
      <c r="HBX7" s="109"/>
      <c r="HCC7" s="46"/>
      <c r="HCD7" s="109"/>
      <c r="HCE7" s="109"/>
      <c r="HCF7" s="109"/>
      <c r="HCK7" s="46"/>
      <c r="HCL7" s="109"/>
      <c r="HCM7" s="109"/>
      <c r="HCN7" s="109"/>
      <c r="HCS7" s="46"/>
      <c r="HCT7" s="109"/>
      <c r="HCU7" s="109"/>
      <c r="HCV7" s="109"/>
      <c r="HDA7" s="46"/>
      <c r="HDB7" s="109"/>
      <c r="HDC7" s="109"/>
      <c r="HDD7" s="109"/>
      <c r="HDI7" s="46"/>
      <c r="HDJ7" s="109"/>
      <c r="HDK7" s="109"/>
      <c r="HDL7" s="109"/>
      <c r="HDQ7" s="46"/>
      <c r="HDR7" s="109"/>
      <c r="HDS7" s="109"/>
      <c r="HDT7" s="109"/>
      <c r="HDY7" s="46"/>
      <c r="HDZ7" s="109"/>
      <c r="HEA7" s="109"/>
      <c r="HEB7" s="109"/>
      <c r="HEG7" s="46"/>
      <c r="HEH7" s="109"/>
      <c r="HEI7" s="109"/>
      <c r="HEJ7" s="109"/>
      <c r="HEO7" s="46"/>
      <c r="HEP7" s="109"/>
      <c r="HEQ7" s="109"/>
      <c r="HER7" s="109"/>
      <c r="HEW7" s="46"/>
      <c r="HEX7" s="109"/>
      <c r="HEY7" s="109"/>
      <c r="HEZ7" s="109"/>
      <c r="HFE7" s="46"/>
      <c r="HFF7" s="109"/>
      <c r="HFG7" s="109"/>
      <c r="HFH7" s="109"/>
      <c r="HFM7" s="46"/>
      <c r="HFN7" s="109"/>
      <c r="HFO7" s="109"/>
      <c r="HFP7" s="109"/>
      <c r="HFU7" s="46"/>
      <c r="HFV7" s="109"/>
      <c r="HFW7" s="109"/>
      <c r="HFX7" s="109"/>
      <c r="HGC7" s="46"/>
      <c r="HGD7" s="109"/>
      <c r="HGE7" s="109"/>
      <c r="HGF7" s="109"/>
      <c r="HGK7" s="46"/>
      <c r="HGL7" s="109"/>
      <c r="HGM7" s="109"/>
      <c r="HGN7" s="109"/>
      <c r="HGS7" s="46"/>
      <c r="HGT7" s="109"/>
      <c r="HGU7" s="109"/>
      <c r="HGV7" s="109"/>
      <c r="HHA7" s="46"/>
      <c r="HHB7" s="109"/>
      <c r="HHC7" s="109"/>
      <c r="HHD7" s="109"/>
      <c r="HHI7" s="46"/>
      <c r="HHJ7" s="109"/>
      <c r="HHK7" s="109"/>
      <c r="HHL7" s="109"/>
      <c r="HHQ7" s="46"/>
      <c r="HHR7" s="109"/>
      <c r="HHS7" s="109"/>
      <c r="HHT7" s="109"/>
      <c r="HHY7" s="46"/>
      <c r="HHZ7" s="109"/>
      <c r="HIA7" s="109"/>
      <c r="HIB7" s="109"/>
      <c r="HIG7" s="46"/>
      <c r="HIH7" s="109"/>
      <c r="HII7" s="109"/>
      <c r="HIJ7" s="109"/>
      <c r="HIO7" s="46"/>
      <c r="HIP7" s="109"/>
      <c r="HIQ7" s="109"/>
      <c r="HIR7" s="109"/>
      <c r="HIW7" s="46"/>
      <c r="HIX7" s="109"/>
      <c r="HIY7" s="109"/>
      <c r="HIZ7" s="109"/>
      <c r="HJE7" s="46"/>
      <c r="HJF7" s="109"/>
      <c r="HJG7" s="109"/>
      <c r="HJH7" s="109"/>
      <c r="HJM7" s="46"/>
      <c r="HJN7" s="109"/>
      <c r="HJO7" s="109"/>
      <c r="HJP7" s="109"/>
      <c r="HJU7" s="46"/>
      <c r="HJV7" s="109"/>
      <c r="HJW7" s="109"/>
      <c r="HJX7" s="109"/>
      <c r="HKC7" s="46"/>
      <c r="HKD7" s="109"/>
      <c r="HKE7" s="109"/>
      <c r="HKF7" s="109"/>
      <c r="HKK7" s="46"/>
      <c r="HKL7" s="109"/>
      <c r="HKM7" s="109"/>
      <c r="HKN7" s="109"/>
      <c r="HKS7" s="46"/>
      <c r="HKT7" s="109"/>
      <c r="HKU7" s="109"/>
      <c r="HKV7" s="109"/>
      <c r="HLA7" s="46"/>
      <c r="HLB7" s="109"/>
      <c r="HLC7" s="109"/>
      <c r="HLD7" s="109"/>
      <c r="HLI7" s="46"/>
      <c r="HLJ7" s="109"/>
      <c r="HLK7" s="109"/>
      <c r="HLL7" s="109"/>
      <c r="HLQ7" s="46"/>
      <c r="HLR7" s="109"/>
      <c r="HLS7" s="109"/>
      <c r="HLT7" s="109"/>
      <c r="HLY7" s="46"/>
      <c r="HLZ7" s="109"/>
      <c r="HMA7" s="109"/>
      <c r="HMB7" s="109"/>
      <c r="HMG7" s="46"/>
      <c r="HMH7" s="109"/>
      <c r="HMI7" s="109"/>
      <c r="HMJ7" s="109"/>
      <c r="HMO7" s="46"/>
      <c r="HMP7" s="109"/>
      <c r="HMQ7" s="109"/>
      <c r="HMR7" s="109"/>
      <c r="HMW7" s="46"/>
      <c r="HMX7" s="109"/>
      <c r="HMY7" s="109"/>
      <c r="HMZ7" s="109"/>
      <c r="HNE7" s="46"/>
      <c r="HNF7" s="109"/>
      <c r="HNG7" s="109"/>
      <c r="HNH7" s="109"/>
      <c r="HNM7" s="46"/>
      <c r="HNN7" s="109"/>
      <c r="HNO7" s="109"/>
      <c r="HNP7" s="109"/>
      <c r="HNU7" s="46"/>
      <c r="HNV7" s="109"/>
      <c r="HNW7" s="109"/>
      <c r="HNX7" s="109"/>
      <c r="HOC7" s="46"/>
      <c r="HOD7" s="109"/>
      <c r="HOE7" s="109"/>
      <c r="HOF7" s="109"/>
      <c r="HOK7" s="46"/>
      <c r="HOL7" s="109"/>
      <c r="HOM7" s="109"/>
      <c r="HON7" s="109"/>
      <c r="HOS7" s="46"/>
      <c r="HOT7" s="109"/>
      <c r="HOU7" s="109"/>
      <c r="HOV7" s="109"/>
      <c r="HPA7" s="46"/>
      <c r="HPB7" s="109"/>
      <c r="HPC7" s="109"/>
      <c r="HPD7" s="109"/>
      <c r="HPI7" s="46"/>
      <c r="HPJ7" s="109"/>
      <c r="HPK7" s="109"/>
      <c r="HPL7" s="109"/>
      <c r="HPQ7" s="46"/>
      <c r="HPR7" s="109"/>
      <c r="HPS7" s="109"/>
      <c r="HPT7" s="109"/>
      <c r="HPY7" s="46"/>
      <c r="HPZ7" s="109"/>
      <c r="HQA7" s="109"/>
      <c r="HQB7" s="109"/>
      <c r="HQG7" s="46"/>
      <c r="HQH7" s="109"/>
      <c r="HQI7" s="109"/>
      <c r="HQJ7" s="109"/>
      <c r="HQO7" s="46"/>
      <c r="HQP7" s="109"/>
      <c r="HQQ7" s="109"/>
      <c r="HQR7" s="109"/>
      <c r="HQW7" s="46"/>
      <c r="HQX7" s="109"/>
      <c r="HQY7" s="109"/>
      <c r="HQZ7" s="109"/>
      <c r="HRE7" s="46"/>
      <c r="HRF7" s="109"/>
      <c r="HRG7" s="109"/>
      <c r="HRH7" s="109"/>
      <c r="HRM7" s="46"/>
      <c r="HRN7" s="109"/>
      <c r="HRO7" s="109"/>
      <c r="HRP7" s="109"/>
      <c r="HRU7" s="46"/>
      <c r="HRV7" s="109"/>
      <c r="HRW7" s="109"/>
      <c r="HRX7" s="109"/>
      <c r="HSC7" s="46"/>
      <c r="HSD7" s="109"/>
      <c r="HSE7" s="109"/>
      <c r="HSF7" s="109"/>
      <c r="HSK7" s="46"/>
      <c r="HSL7" s="109"/>
      <c r="HSM7" s="109"/>
      <c r="HSN7" s="109"/>
      <c r="HSS7" s="46"/>
      <c r="HST7" s="109"/>
      <c r="HSU7" s="109"/>
      <c r="HSV7" s="109"/>
      <c r="HTA7" s="46"/>
      <c r="HTB7" s="109"/>
      <c r="HTC7" s="109"/>
      <c r="HTD7" s="109"/>
      <c r="HTI7" s="46"/>
      <c r="HTJ7" s="109"/>
      <c r="HTK7" s="109"/>
      <c r="HTL7" s="109"/>
      <c r="HTQ7" s="46"/>
      <c r="HTR7" s="109"/>
      <c r="HTS7" s="109"/>
      <c r="HTT7" s="109"/>
      <c r="HTY7" s="46"/>
      <c r="HTZ7" s="109"/>
      <c r="HUA7" s="109"/>
      <c r="HUB7" s="109"/>
      <c r="HUG7" s="46"/>
      <c r="HUH7" s="109"/>
      <c r="HUI7" s="109"/>
      <c r="HUJ7" s="109"/>
      <c r="HUO7" s="46"/>
      <c r="HUP7" s="109"/>
      <c r="HUQ7" s="109"/>
      <c r="HUR7" s="109"/>
      <c r="HUW7" s="46"/>
      <c r="HUX7" s="109"/>
      <c r="HUY7" s="109"/>
      <c r="HUZ7" s="109"/>
      <c r="HVE7" s="46"/>
      <c r="HVF7" s="109"/>
      <c r="HVG7" s="109"/>
      <c r="HVH7" s="109"/>
      <c r="HVM7" s="46"/>
      <c r="HVN7" s="109"/>
      <c r="HVO7" s="109"/>
      <c r="HVP7" s="109"/>
      <c r="HVU7" s="46"/>
      <c r="HVV7" s="109"/>
      <c r="HVW7" s="109"/>
      <c r="HVX7" s="109"/>
      <c r="HWC7" s="46"/>
      <c r="HWD7" s="109"/>
      <c r="HWE7" s="109"/>
      <c r="HWF7" s="109"/>
      <c r="HWK7" s="46"/>
      <c r="HWL7" s="109"/>
      <c r="HWM7" s="109"/>
      <c r="HWN7" s="109"/>
      <c r="HWS7" s="46"/>
      <c r="HWT7" s="109"/>
      <c r="HWU7" s="109"/>
      <c r="HWV7" s="109"/>
      <c r="HXA7" s="46"/>
      <c r="HXB7" s="109"/>
      <c r="HXC7" s="109"/>
      <c r="HXD7" s="109"/>
      <c r="HXI7" s="46"/>
      <c r="HXJ7" s="109"/>
      <c r="HXK7" s="109"/>
      <c r="HXL7" s="109"/>
      <c r="HXQ7" s="46"/>
      <c r="HXR7" s="109"/>
      <c r="HXS7" s="109"/>
      <c r="HXT7" s="109"/>
      <c r="HXY7" s="46"/>
      <c r="HXZ7" s="109"/>
      <c r="HYA7" s="109"/>
      <c r="HYB7" s="109"/>
      <c r="HYG7" s="46"/>
      <c r="HYH7" s="109"/>
      <c r="HYI7" s="109"/>
      <c r="HYJ7" s="109"/>
      <c r="HYO7" s="46"/>
      <c r="HYP7" s="109"/>
      <c r="HYQ7" s="109"/>
      <c r="HYR7" s="109"/>
      <c r="HYW7" s="46"/>
      <c r="HYX7" s="109"/>
      <c r="HYY7" s="109"/>
      <c r="HYZ7" s="109"/>
      <c r="HZE7" s="46"/>
      <c r="HZF7" s="109"/>
      <c r="HZG7" s="109"/>
      <c r="HZH7" s="109"/>
      <c r="HZM7" s="46"/>
      <c r="HZN7" s="109"/>
      <c r="HZO7" s="109"/>
      <c r="HZP7" s="109"/>
      <c r="HZU7" s="46"/>
      <c r="HZV7" s="109"/>
      <c r="HZW7" s="109"/>
      <c r="HZX7" s="109"/>
      <c r="IAC7" s="46"/>
      <c r="IAD7" s="109"/>
      <c r="IAE7" s="109"/>
      <c r="IAF7" s="109"/>
      <c r="IAK7" s="46"/>
      <c r="IAL7" s="109"/>
      <c r="IAM7" s="109"/>
      <c r="IAN7" s="109"/>
      <c r="IAS7" s="46"/>
      <c r="IAT7" s="109"/>
      <c r="IAU7" s="109"/>
      <c r="IAV7" s="109"/>
      <c r="IBA7" s="46"/>
      <c r="IBB7" s="109"/>
      <c r="IBC7" s="109"/>
      <c r="IBD7" s="109"/>
      <c r="IBI7" s="46"/>
      <c r="IBJ7" s="109"/>
      <c r="IBK7" s="109"/>
      <c r="IBL7" s="109"/>
      <c r="IBQ7" s="46"/>
      <c r="IBR7" s="109"/>
      <c r="IBS7" s="109"/>
      <c r="IBT7" s="109"/>
      <c r="IBY7" s="46"/>
      <c r="IBZ7" s="109"/>
      <c r="ICA7" s="109"/>
      <c r="ICB7" s="109"/>
      <c r="ICG7" s="46"/>
      <c r="ICH7" s="109"/>
      <c r="ICI7" s="109"/>
      <c r="ICJ7" s="109"/>
      <c r="ICO7" s="46"/>
      <c r="ICP7" s="109"/>
      <c r="ICQ7" s="109"/>
      <c r="ICR7" s="109"/>
      <c r="ICW7" s="46"/>
      <c r="ICX7" s="109"/>
      <c r="ICY7" s="109"/>
      <c r="ICZ7" s="109"/>
      <c r="IDE7" s="46"/>
      <c r="IDF7" s="109"/>
      <c r="IDG7" s="109"/>
      <c r="IDH7" s="109"/>
      <c r="IDM7" s="46"/>
      <c r="IDN7" s="109"/>
      <c r="IDO7" s="109"/>
      <c r="IDP7" s="109"/>
      <c r="IDU7" s="46"/>
      <c r="IDV7" s="109"/>
      <c r="IDW7" s="109"/>
      <c r="IDX7" s="109"/>
      <c r="IEC7" s="46"/>
      <c r="IED7" s="109"/>
      <c r="IEE7" s="109"/>
      <c r="IEF7" s="109"/>
      <c r="IEK7" s="46"/>
      <c r="IEL7" s="109"/>
      <c r="IEM7" s="109"/>
      <c r="IEN7" s="109"/>
      <c r="IES7" s="46"/>
      <c r="IET7" s="109"/>
      <c r="IEU7" s="109"/>
      <c r="IEV7" s="109"/>
      <c r="IFA7" s="46"/>
      <c r="IFB7" s="109"/>
      <c r="IFC7" s="109"/>
      <c r="IFD7" s="109"/>
      <c r="IFI7" s="46"/>
      <c r="IFJ7" s="109"/>
      <c r="IFK7" s="109"/>
      <c r="IFL7" s="109"/>
      <c r="IFQ7" s="46"/>
      <c r="IFR7" s="109"/>
      <c r="IFS7" s="109"/>
      <c r="IFT7" s="109"/>
      <c r="IFY7" s="46"/>
      <c r="IFZ7" s="109"/>
      <c r="IGA7" s="109"/>
      <c r="IGB7" s="109"/>
      <c r="IGG7" s="46"/>
      <c r="IGH7" s="109"/>
      <c r="IGI7" s="109"/>
      <c r="IGJ7" s="109"/>
      <c r="IGO7" s="46"/>
      <c r="IGP7" s="109"/>
      <c r="IGQ7" s="109"/>
      <c r="IGR7" s="109"/>
      <c r="IGW7" s="46"/>
      <c r="IGX7" s="109"/>
      <c r="IGY7" s="109"/>
      <c r="IGZ7" s="109"/>
      <c r="IHE7" s="46"/>
      <c r="IHF7" s="109"/>
      <c r="IHG7" s="109"/>
      <c r="IHH7" s="109"/>
      <c r="IHM7" s="46"/>
      <c r="IHN7" s="109"/>
      <c r="IHO7" s="109"/>
      <c r="IHP7" s="109"/>
      <c r="IHU7" s="46"/>
      <c r="IHV7" s="109"/>
      <c r="IHW7" s="109"/>
      <c r="IHX7" s="109"/>
      <c r="IIC7" s="46"/>
      <c r="IID7" s="109"/>
      <c r="IIE7" s="109"/>
      <c r="IIF7" s="109"/>
      <c r="IIK7" s="46"/>
      <c r="IIL7" s="109"/>
      <c r="IIM7" s="109"/>
      <c r="IIN7" s="109"/>
      <c r="IIS7" s="46"/>
      <c r="IIT7" s="109"/>
      <c r="IIU7" s="109"/>
      <c r="IIV7" s="109"/>
      <c r="IJA7" s="46"/>
      <c r="IJB7" s="109"/>
      <c r="IJC7" s="109"/>
      <c r="IJD7" s="109"/>
      <c r="IJI7" s="46"/>
      <c r="IJJ7" s="109"/>
      <c r="IJK7" s="109"/>
      <c r="IJL7" s="109"/>
      <c r="IJQ7" s="46"/>
      <c r="IJR7" s="109"/>
      <c r="IJS7" s="109"/>
      <c r="IJT7" s="109"/>
      <c r="IJY7" s="46"/>
      <c r="IJZ7" s="109"/>
      <c r="IKA7" s="109"/>
      <c r="IKB7" s="109"/>
      <c r="IKG7" s="46"/>
      <c r="IKH7" s="109"/>
      <c r="IKI7" s="109"/>
      <c r="IKJ7" s="109"/>
      <c r="IKO7" s="46"/>
      <c r="IKP7" s="109"/>
      <c r="IKQ7" s="109"/>
      <c r="IKR7" s="109"/>
      <c r="IKW7" s="46"/>
      <c r="IKX7" s="109"/>
      <c r="IKY7" s="109"/>
      <c r="IKZ7" s="109"/>
      <c r="ILE7" s="46"/>
      <c r="ILF7" s="109"/>
      <c r="ILG7" s="109"/>
      <c r="ILH7" s="109"/>
      <c r="ILM7" s="46"/>
      <c r="ILN7" s="109"/>
      <c r="ILO7" s="109"/>
      <c r="ILP7" s="109"/>
      <c r="ILU7" s="46"/>
      <c r="ILV7" s="109"/>
      <c r="ILW7" s="109"/>
      <c r="ILX7" s="109"/>
      <c r="IMC7" s="46"/>
      <c r="IMD7" s="109"/>
      <c r="IME7" s="109"/>
      <c r="IMF7" s="109"/>
      <c r="IMK7" s="46"/>
      <c r="IML7" s="109"/>
      <c r="IMM7" s="109"/>
      <c r="IMN7" s="109"/>
      <c r="IMS7" s="46"/>
      <c r="IMT7" s="109"/>
      <c r="IMU7" s="109"/>
      <c r="IMV7" s="109"/>
      <c r="INA7" s="46"/>
      <c r="INB7" s="109"/>
      <c r="INC7" s="109"/>
      <c r="IND7" s="109"/>
      <c r="INI7" s="46"/>
      <c r="INJ7" s="109"/>
      <c r="INK7" s="109"/>
      <c r="INL7" s="109"/>
      <c r="INQ7" s="46"/>
      <c r="INR7" s="109"/>
      <c r="INS7" s="109"/>
      <c r="INT7" s="109"/>
      <c r="INY7" s="46"/>
      <c r="INZ7" s="109"/>
      <c r="IOA7" s="109"/>
      <c r="IOB7" s="109"/>
      <c r="IOG7" s="46"/>
      <c r="IOH7" s="109"/>
      <c r="IOI7" s="109"/>
      <c r="IOJ7" s="109"/>
      <c r="IOO7" s="46"/>
      <c r="IOP7" s="109"/>
      <c r="IOQ7" s="109"/>
      <c r="IOR7" s="109"/>
      <c r="IOW7" s="46"/>
      <c r="IOX7" s="109"/>
      <c r="IOY7" s="109"/>
      <c r="IOZ7" s="109"/>
      <c r="IPE7" s="46"/>
      <c r="IPF7" s="109"/>
      <c r="IPG7" s="109"/>
      <c r="IPH7" s="109"/>
      <c r="IPM7" s="46"/>
      <c r="IPN7" s="109"/>
      <c r="IPO7" s="109"/>
      <c r="IPP7" s="109"/>
      <c r="IPU7" s="46"/>
      <c r="IPV7" s="109"/>
      <c r="IPW7" s="109"/>
      <c r="IPX7" s="109"/>
      <c r="IQC7" s="46"/>
      <c r="IQD7" s="109"/>
      <c r="IQE7" s="109"/>
      <c r="IQF7" s="109"/>
      <c r="IQK7" s="46"/>
      <c r="IQL7" s="109"/>
      <c r="IQM7" s="109"/>
      <c r="IQN7" s="109"/>
      <c r="IQS7" s="46"/>
      <c r="IQT7" s="109"/>
      <c r="IQU7" s="109"/>
      <c r="IQV7" s="109"/>
      <c r="IRA7" s="46"/>
      <c r="IRB7" s="109"/>
      <c r="IRC7" s="109"/>
      <c r="IRD7" s="109"/>
      <c r="IRI7" s="46"/>
      <c r="IRJ7" s="109"/>
      <c r="IRK7" s="109"/>
      <c r="IRL7" s="109"/>
      <c r="IRQ7" s="46"/>
      <c r="IRR7" s="109"/>
      <c r="IRS7" s="109"/>
      <c r="IRT7" s="109"/>
      <c r="IRY7" s="46"/>
      <c r="IRZ7" s="109"/>
      <c r="ISA7" s="109"/>
      <c r="ISB7" s="109"/>
      <c r="ISG7" s="46"/>
      <c r="ISH7" s="109"/>
      <c r="ISI7" s="109"/>
      <c r="ISJ7" s="109"/>
      <c r="ISO7" s="46"/>
      <c r="ISP7" s="109"/>
      <c r="ISQ7" s="109"/>
      <c r="ISR7" s="109"/>
      <c r="ISW7" s="46"/>
      <c r="ISX7" s="109"/>
      <c r="ISY7" s="109"/>
      <c r="ISZ7" s="109"/>
      <c r="ITE7" s="46"/>
      <c r="ITF7" s="109"/>
      <c r="ITG7" s="109"/>
      <c r="ITH7" s="109"/>
      <c r="ITM7" s="46"/>
      <c r="ITN7" s="109"/>
      <c r="ITO7" s="109"/>
      <c r="ITP7" s="109"/>
      <c r="ITU7" s="46"/>
      <c r="ITV7" s="109"/>
      <c r="ITW7" s="109"/>
      <c r="ITX7" s="109"/>
      <c r="IUC7" s="46"/>
      <c r="IUD7" s="109"/>
      <c r="IUE7" s="109"/>
      <c r="IUF7" s="109"/>
      <c r="IUK7" s="46"/>
      <c r="IUL7" s="109"/>
      <c r="IUM7" s="109"/>
      <c r="IUN7" s="109"/>
      <c r="IUS7" s="46"/>
      <c r="IUT7" s="109"/>
      <c r="IUU7" s="109"/>
      <c r="IUV7" s="109"/>
      <c r="IVA7" s="46"/>
      <c r="IVB7" s="109"/>
      <c r="IVC7" s="109"/>
      <c r="IVD7" s="109"/>
      <c r="IVI7" s="46"/>
      <c r="IVJ7" s="109"/>
      <c r="IVK7" s="109"/>
      <c r="IVL7" s="109"/>
      <c r="IVQ7" s="46"/>
      <c r="IVR7" s="109"/>
      <c r="IVS7" s="109"/>
      <c r="IVT7" s="109"/>
      <c r="IVY7" s="46"/>
      <c r="IVZ7" s="109"/>
      <c r="IWA7" s="109"/>
      <c r="IWB7" s="109"/>
      <c r="IWG7" s="46"/>
      <c r="IWH7" s="109"/>
      <c r="IWI7" s="109"/>
      <c r="IWJ7" s="109"/>
      <c r="IWO7" s="46"/>
      <c r="IWP7" s="109"/>
      <c r="IWQ7" s="109"/>
      <c r="IWR7" s="109"/>
      <c r="IWW7" s="46"/>
      <c r="IWX7" s="109"/>
      <c r="IWY7" s="109"/>
      <c r="IWZ7" s="109"/>
      <c r="IXE7" s="46"/>
      <c r="IXF7" s="109"/>
      <c r="IXG7" s="109"/>
      <c r="IXH7" s="109"/>
      <c r="IXM7" s="46"/>
      <c r="IXN7" s="109"/>
      <c r="IXO7" s="109"/>
      <c r="IXP7" s="109"/>
      <c r="IXU7" s="46"/>
      <c r="IXV7" s="109"/>
      <c r="IXW7" s="109"/>
      <c r="IXX7" s="109"/>
      <c r="IYC7" s="46"/>
      <c r="IYD7" s="109"/>
      <c r="IYE7" s="109"/>
      <c r="IYF7" s="109"/>
      <c r="IYK7" s="46"/>
      <c r="IYL7" s="109"/>
      <c r="IYM7" s="109"/>
      <c r="IYN7" s="109"/>
      <c r="IYS7" s="46"/>
      <c r="IYT7" s="109"/>
      <c r="IYU7" s="109"/>
      <c r="IYV7" s="109"/>
      <c r="IZA7" s="46"/>
      <c r="IZB7" s="109"/>
      <c r="IZC7" s="109"/>
      <c r="IZD7" s="109"/>
      <c r="IZI7" s="46"/>
      <c r="IZJ7" s="109"/>
      <c r="IZK7" s="109"/>
      <c r="IZL7" s="109"/>
      <c r="IZQ7" s="46"/>
      <c r="IZR7" s="109"/>
      <c r="IZS7" s="109"/>
      <c r="IZT7" s="109"/>
      <c r="IZY7" s="46"/>
      <c r="IZZ7" s="109"/>
      <c r="JAA7" s="109"/>
      <c r="JAB7" s="109"/>
      <c r="JAG7" s="46"/>
      <c r="JAH7" s="109"/>
      <c r="JAI7" s="109"/>
      <c r="JAJ7" s="109"/>
      <c r="JAO7" s="46"/>
      <c r="JAP7" s="109"/>
      <c r="JAQ7" s="109"/>
      <c r="JAR7" s="109"/>
      <c r="JAW7" s="46"/>
      <c r="JAX7" s="109"/>
      <c r="JAY7" s="109"/>
      <c r="JAZ7" s="109"/>
      <c r="JBE7" s="46"/>
      <c r="JBF7" s="109"/>
      <c r="JBG7" s="109"/>
      <c r="JBH7" s="109"/>
      <c r="JBM7" s="46"/>
      <c r="JBN7" s="109"/>
      <c r="JBO7" s="109"/>
      <c r="JBP7" s="109"/>
      <c r="JBU7" s="46"/>
      <c r="JBV7" s="109"/>
      <c r="JBW7" s="109"/>
      <c r="JBX7" s="109"/>
      <c r="JCC7" s="46"/>
      <c r="JCD7" s="109"/>
      <c r="JCE7" s="109"/>
      <c r="JCF7" s="109"/>
      <c r="JCK7" s="46"/>
      <c r="JCL7" s="109"/>
      <c r="JCM7" s="109"/>
      <c r="JCN7" s="109"/>
      <c r="JCS7" s="46"/>
      <c r="JCT7" s="109"/>
      <c r="JCU7" s="109"/>
      <c r="JCV7" s="109"/>
      <c r="JDA7" s="46"/>
      <c r="JDB7" s="109"/>
      <c r="JDC7" s="109"/>
      <c r="JDD7" s="109"/>
      <c r="JDI7" s="46"/>
      <c r="JDJ7" s="109"/>
      <c r="JDK7" s="109"/>
      <c r="JDL7" s="109"/>
      <c r="JDQ7" s="46"/>
      <c r="JDR7" s="109"/>
      <c r="JDS7" s="109"/>
      <c r="JDT7" s="109"/>
      <c r="JDY7" s="46"/>
      <c r="JDZ7" s="109"/>
      <c r="JEA7" s="109"/>
      <c r="JEB7" s="109"/>
      <c r="JEG7" s="46"/>
      <c r="JEH7" s="109"/>
      <c r="JEI7" s="109"/>
      <c r="JEJ7" s="109"/>
      <c r="JEO7" s="46"/>
      <c r="JEP7" s="109"/>
      <c r="JEQ7" s="109"/>
      <c r="JER7" s="109"/>
      <c r="JEW7" s="46"/>
      <c r="JEX7" s="109"/>
      <c r="JEY7" s="109"/>
      <c r="JEZ7" s="109"/>
      <c r="JFE7" s="46"/>
      <c r="JFF7" s="109"/>
      <c r="JFG7" s="109"/>
      <c r="JFH7" s="109"/>
      <c r="JFM7" s="46"/>
      <c r="JFN7" s="109"/>
      <c r="JFO7" s="109"/>
      <c r="JFP7" s="109"/>
      <c r="JFU7" s="46"/>
      <c r="JFV7" s="109"/>
      <c r="JFW7" s="109"/>
      <c r="JFX7" s="109"/>
      <c r="JGC7" s="46"/>
      <c r="JGD7" s="109"/>
      <c r="JGE7" s="109"/>
      <c r="JGF7" s="109"/>
      <c r="JGK7" s="46"/>
      <c r="JGL7" s="109"/>
      <c r="JGM7" s="109"/>
      <c r="JGN7" s="109"/>
      <c r="JGS7" s="46"/>
      <c r="JGT7" s="109"/>
      <c r="JGU7" s="109"/>
      <c r="JGV7" s="109"/>
      <c r="JHA7" s="46"/>
      <c r="JHB7" s="109"/>
      <c r="JHC7" s="109"/>
      <c r="JHD7" s="109"/>
      <c r="JHI7" s="46"/>
      <c r="JHJ7" s="109"/>
      <c r="JHK7" s="109"/>
      <c r="JHL7" s="109"/>
      <c r="JHQ7" s="46"/>
      <c r="JHR7" s="109"/>
      <c r="JHS7" s="109"/>
      <c r="JHT7" s="109"/>
      <c r="JHY7" s="46"/>
      <c r="JHZ7" s="109"/>
      <c r="JIA7" s="109"/>
      <c r="JIB7" s="109"/>
      <c r="JIG7" s="46"/>
      <c r="JIH7" s="109"/>
      <c r="JII7" s="109"/>
      <c r="JIJ7" s="109"/>
      <c r="JIO7" s="46"/>
      <c r="JIP7" s="109"/>
      <c r="JIQ7" s="109"/>
      <c r="JIR7" s="109"/>
      <c r="JIW7" s="46"/>
      <c r="JIX7" s="109"/>
      <c r="JIY7" s="109"/>
      <c r="JIZ7" s="109"/>
      <c r="JJE7" s="46"/>
      <c r="JJF7" s="109"/>
      <c r="JJG7" s="109"/>
      <c r="JJH7" s="109"/>
      <c r="JJM7" s="46"/>
      <c r="JJN7" s="109"/>
      <c r="JJO7" s="109"/>
      <c r="JJP7" s="109"/>
      <c r="JJU7" s="46"/>
      <c r="JJV7" s="109"/>
      <c r="JJW7" s="109"/>
      <c r="JJX7" s="109"/>
      <c r="JKC7" s="46"/>
      <c r="JKD7" s="109"/>
      <c r="JKE7" s="109"/>
      <c r="JKF7" s="109"/>
      <c r="JKK7" s="46"/>
      <c r="JKL7" s="109"/>
      <c r="JKM7" s="109"/>
      <c r="JKN7" s="109"/>
      <c r="JKS7" s="46"/>
      <c r="JKT7" s="109"/>
      <c r="JKU7" s="109"/>
      <c r="JKV7" s="109"/>
      <c r="JLA7" s="46"/>
      <c r="JLB7" s="109"/>
      <c r="JLC7" s="109"/>
      <c r="JLD7" s="109"/>
      <c r="JLI7" s="46"/>
      <c r="JLJ7" s="109"/>
      <c r="JLK7" s="109"/>
      <c r="JLL7" s="109"/>
      <c r="JLQ7" s="46"/>
      <c r="JLR7" s="109"/>
      <c r="JLS7" s="109"/>
      <c r="JLT7" s="109"/>
      <c r="JLY7" s="46"/>
      <c r="JLZ7" s="109"/>
      <c r="JMA7" s="109"/>
      <c r="JMB7" s="109"/>
      <c r="JMG7" s="46"/>
      <c r="JMH7" s="109"/>
      <c r="JMI7" s="109"/>
      <c r="JMJ7" s="109"/>
      <c r="JMO7" s="46"/>
      <c r="JMP7" s="109"/>
      <c r="JMQ7" s="109"/>
      <c r="JMR7" s="109"/>
      <c r="JMW7" s="46"/>
      <c r="JMX7" s="109"/>
      <c r="JMY7" s="109"/>
      <c r="JMZ7" s="109"/>
      <c r="JNE7" s="46"/>
      <c r="JNF7" s="109"/>
      <c r="JNG7" s="109"/>
      <c r="JNH7" s="109"/>
      <c r="JNM7" s="46"/>
      <c r="JNN7" s="109"/>
      <c r="JNO7" s="109"/>
      <c r="JNP7" s="109"/>
      <c r="JNU7" s="46"/>
      <c r="JNV7" s="109"/>
      <c r="JNW7" s="109"/>
      <c r="JNX7" s="109"/>
      <c r="JOC7" s="46"/>
      <c r="JOD7" s="109"/>
      <c r="JOE7" s="109"/>
      <c r="JOF7" s="109"/>
      <c r="JOK7" s="46"/>
      <c r="JOL7" s="109"/>
      <c r="JOM7" s="109"/>
      <c r="JON7" s="109"/>
      <c r="JOS7" s="46"/>
      <c r="JOT7" s="109"/>
      <c r="JOU7" s="109"/>
      <c r="JOV7" s="109"/>
      <c r="JPA7" s="46"/>
      <c r="JPB7" s="109"/>
      <c r="JPC7" s="109"/>
      <c r="JPD7" s="109"/>
      <c r="JPI7" s="46"/>
      <c r="JPJ7" s="109"/>
      <c r="JPK7" s="109"/>
      <c r="JPL7" s="109"/>
      <c r="JPQ7" s="46"/>
      <c r="JPR7" s="109"/>
      <c r="JPS7" s="109"/>
      <c r="JPT7" s="109"/>
      <c r="JPY7" s="46"/>
      <c r="JPZ7" s="109"/>
      <c r="JQA7" s="109"/>
      <c r="JQB7" s="109"/>
      <c r="JQG7" s="46"/>
      <c r="JQH7" s="109"/>
      <c r="JQI7" s="109"/>
      <c r="JQJ7" s="109"/>
      <c r="JQO7" s="46"/>
      <c r="JQP7" s="109"/>
      <c r="JQQ7" s="109"/>
      <c r="JQR7" s="109"/>
      <c r="JQW7" s="46"/>
      <c r="JQX7" s="109"/>
      <c r="JQY7" s="109"/>
      <c r="JQZ7" s="109"/>
      <c r="JRE7" s="46"/>
      <c r="JRF7" s="109"/>
      <c r="JRG7" s="109"/>
      <c r="JRH7" s="109"/>
      <c r="JRM7" s="46"/>
      <c r="JRN7" s="109"/>
      <c r="JRO7" s="109"/>
      <c r="JRP7" s="109"/>
      <c r="JRU7" s="46"/>
      <c r="JRV7" s="109"/>
      <c r="JRW7" s="109"/>
      <c r="JRX7" s="109"/>
      <c r="JSC7" s="46"/>
      <c r="JSD7" s="109"/>
      <c r="JSE7" s="109"/>
      <c r="JSF7" s="109"/>
      <c r="JSK7" s="46"/>
      <c r="JSL7" s="109"/>
      <c r="JSM7" s="109"/>
      <c r="JSN7" s="109"/>
      <c r="JSS7" s="46"/>
      <c r="JST7" s="109"/>
      <c r="JSU7" s="109"/>
      <c r="JSV7" s="109"/>
      <c r="JTA7" s="46"/>
      <c r="JTB7" s="109"/>
      <c r="JTC7" s="109"/>
      <c r="JTD7" s="109"/>
      <c r="JTI7" s="46"/>
      <c r="JTJ7" s="109"/>
      <c r="JTK7" s="109"/>
      <c r="JTL7" s="109"/>
      <c r="JTQ7" s="46"/>
      <c r="JTR7" s="109"/>
      <c r="JTS7" s="109"/>
      <c r="JTT7" s="109"/>
      <c r="JTY7" s="46"/>
      <c r="JTZ7" s="109"/>
      <c r="JUA7" s="109"/>
      <c r="JUB7" s="109"/>
      <c r="JUG7" s="46"/>
      <c r="JUH7" s="109"/>
      <c r="JUI7" s="109"/>
      <c r="JUJ7" s="109"/>
      <c r="JUO7" s="46"/>
      <c r="JUP7" s="109"/>
      <c r="JUQ7" s="109"/>
      <c r="JUR7" s="109"/>
      <c r="JUW7" s="46"/>
      <c r="JUX7" s="109"/>
      <c r="JUY7" s="109"/>
      <c r="JUZ7" s="109"/>
      <c r="JVE7" s="46"/>
      <c r="JVF7" s="109"/>
      <c r="JVG7" s="109"/>
      <c r="JVH7" s="109"/>
      <c r="JVM7" s="46"/>
      <c r="JVN7" s="109"/>
      <c r="JVO7" s="109"/>
      <c r="JVP7" s="109"/>
      <c r="JVU7" s="46"/>
      <c r="JVV7" s="109"/>
      <c r="JVW7" s="109"/>
      <c r="JVX7" s="109"/>
      <c r="JWC7" s="46"/>
      <c r="JWD7" s="109"/>
      <c r="JWE7" s="109"/>
      <c r="JWF7" s="109"/>
      <c r="JWK7" s="46"/>
      <c r="JWL7" s="109"/>
      <c r="JWM7" s="109"/>
      <c r="JWN7" s="109"/>
      <c r="JWS7" s="46"/>
      <c r="JWT7" s="109"/>
      <c r="JWU7" s="109"/>
      <c r="JWV7" s="109"/>
      <c r="JXA7" s="46"/>
      <c r="JXB7" s="109"/>
      <c r="JXC7" s="109"/>
      <c r="JXD7" s="109"/>
      <c r="JXI7" s="46"/>
      <c r="JXJ7" s="109"/>
      <c r="JXK7" s="109"/>
      <c r="JXL7" s="109"/>
      <c r="JXQ7" s="46"/>
      <c r="JXR7" s="109"/>
      <c r="JXS7" s="109"/>
      <c r="JXT7" s="109"/>
      <c r="JXY7" s="46"/>
      <c r="JXZ7" s="109"/>
      <c r="JYA7" s="109"/>
      <c r="JYB7" s="109"/>
      <c r="JYG7" s="46"/>
      <c r="JYH7" s="109"/>
      <c r="JYI7" s="109"/>
      <c r="JYJ7" s="109"/>
      <c r="JYO7" s="46"/>
      <c r="JYP7" s="109"/>
      <c r="JYQ7" s="109"/>
      <c r="JYR7" s="109"/>
      <c r="JYW7" s="46"/>
      <c r="JYX7" s="109"/>
      <c r="JYY7" s="109"/>
      <c r="JYZ7" s="109"/>
      <c r="JZE7" s="46"/>
      <c r="JZF7" s="109"/>
      <c r="JZG7" s="109"/>
      <c r="JZH7" s="109"/>
      <c r="JZM7" s="46"/>
      <c r="JZN7" s="109"/>
      <c r="JZO7" s="109"/>
      <c r="JZP7" s="109"/>
      <c r="JZU7" s="46"/>
      <c r="JZV7" s="109"/>
      <c r="JZW7" s="109"/>
      <c r="JZX7" s="109"/>
      <c r="KAC7" s="46"/>
      <c r="KAD7" s="109"/>
      <c r="KAE7" s="109"/>
      <c r="KAF7" s="109"/>
      <c r="KAK7" s="46"/>
      <c r="KAL7" s="109"/>
      <c r="KAM7" s="109"/>
      <c r="KAN7" s="109"/>
      <c r="KAS7" s="46"/>
      <c r="KAT7" s="109"/>
      <c r="KAU7" s="109"/>
      <c r="KAV7" s="109"/>
      <c r="KBA7" s="46"/>
      <c r="KBB7" s="109"/>
      <c r="KBC7" s="109"/>
      <c r="KBD7" s="109"/>
      <c r="KBI7" s="46"/>
      <c r="KBJ7" s="109"/>
      <c r="KBK7" s="109"/>
      <c r="KBL7" s="109"/>
      <c r="KBQ7" s="46"/>
      <c r="KBR7" s="109"/>
      <c r="KBS7" s="109"/>
      <c r="KBT7" s="109"/>
      <c r="KBY7" s="46"/>
      <c r="KBZ7" s="109"/>
      <c r="KCA7" s="109"/>
      <c r="KCB7" s="109"/>
      <c r="KCG7" s="46"/>
      <c r="KCH7" s="109"/>
      <c r="KCI7" s="109"/>
      <c r="KCJ7" s="109"/>
      <c r="KCO7" s="46"/>
      <c r="KCP7" s="109"/>
      <c r="KCQ7" s="109"/>
      <c r="KCR7" s="109"/>
      <c r="KCW7" s="46"/>
      <c r="KCX7" s="109"/>
      <c r="KCY7" s="109"/>
      <c r="KCZ7" s="109"/>
      <c r="KDE7" s="46"/>
      <c r="KDF7" s="109"/>
      <c r="KDG7" s="109"/>
      <c r="KDH7" s="109"/>
      <c r="KDM7" s="46"/>
      <c r="KDN7" s="109"/>
      <c r="KDO7" s="109"/>
      <c r="KDP7" s="109"/>
      <c r="KDU7" s="46"/>
      <c r="KDV7" s="109"/>
      <c r="KDW7" s="109"/>
      <c r="KDX7" s="109"/>
      <c r="KEC7" s="46"/>
      <c r="KED7" s="109"/>
      <c r="KEE7" s="109"/>
      <c r="KEF7" s="109"/>
      <c r="KEK7" s="46"/>
      <c r="KEL7" s="109"/>
      <c r="KEM7" s="109"/>
      <c r="KEN7" s="109"/>
      <c r="KES7" s="46"/>
      <c r="KET7" s="109"/>
      <c r="KEU7" s="109"/>
      <c r="KEV7" s="109"/>
      <c r="KFA7" s="46"/>
      <c r="KFB7" s="109"/>
      <c r="KFC7" s="109"/>
      <c r="KFD7" s="109"/>
      <c r="KFI7" s="46"/>
      <c r="KFJ7" s="109"/>
      <c r="KFK7" s="109"/>
      <c r="KFL7" s="109"/>
      <c r="KFQ7" s="46"/>
      <c r="KFR7" s="109"/>
      <c r="KFS7" s="109"/>
      <c r="KFT7" s="109"/>
      <c r="KFY7" s="46"/>
      <c r="KFZ7" s="109"/>
      <c r="KGA7" s="109"/>
      <c r="KGB7" s="109"/>
      <c r="KGG7" s="46"/>
      <c r="KGH7" s="109"/>
      <c r="KGI7" s="109"/>
      <c r="KGJ7" s="109"/>
      <c r="KGO7" s="46"/>
      <c r="KGP7" s="109"/>
      <c r="KGQ7" s="109"/>
      <c r="KGR7" s="109"/>
      <c r="KGW7" s="46"/>
      <c r="KGX7" s="109"/>
      <c r="KGY7" s="109"/>
      <c r="KGZ7" s="109"/>
      <c r="KHE7" s="46"/>
      <c r="KHF7" s="109"/>
      <c r="KHG7" s="109"/>
      <c r="KHH7" s="109"/>
      <c r="KHM7" s="46"/>
      <c r="KHN7" s="109"/>
      <c r="KHO7" s="109"/>
      <c r="KHP7" s="109"/>
      <c r="KHU7" s="46"/>
      <c r="KHV7" s="109"/>
      <c r="KHW7" s="109"/>
      <c r="KHX7" s="109"/>
      <c r="KIC7" s="46"/>
      <c r="KID7" s="109"/>
      <c r="KIE7" s="109"/>
      <c r="KIF7" s="109"/>
      <c r="KIK7" s="46"/>
      <c r="KIL7" s="109"/>
      <c r="KIM7" s="109"/>
      <c r="KIN7" s="109"/>
      <c r="KIS7" s="46"/>
      <c r="KIT7" s="109"/>
      <c r="KIU7" s="109"/>
      <c r="KIV7" s="109"/>
      <c r="KJA7" s="46"/>
      <c r="KJB7" s="109"/>
      <c r="KJC7" s="109"/>
      <c r="KJD7" s="109"/>
      <c r="KJI7" s="46"/>
      <c r="KJJ7" s="109"/>
      <c r="KJK7" s="109"/>
      <c r="KJL7" s="109"/>
      <c r="KJQ7" s="46"/>
      <c r="KJR7" s="109"/>
      <c r="KJS7" s="109"/>
      <c r="KJT7" s="109"/>
      <c r="KJY7" s="46"/>
      <c r="KJZ7" s="109"/>
      <c r="KKA7" s="109"/>
      <c r="KKB7" s="109"/>
      <c r="KKG7" s="46"/>
      <c r="KKH7" s="109"/>
      <c r="KKI7" s="109"/>
      <c r="KKJ7" s="109"/>
      <c r="KKO7" s="46"/>
      <c r="KKP7" s="109"/>
      <c r="KKQ7" s="109"/>
      <c r="KKR7" s="109"/>
      <c r="KKW7" s="46"/>
      <c r="KKX7" s="109"/>
      <c r="KKY7" s="109"/>
      <c r="KKZ7" s="109"/>
      <c r="KLE7" s="46"/>
      <c r="KLF7" s="109"/>
      <c r="KLG7" s="109"/>
      <c r="KLH7" s="109"/>
      <c r="KLM7" s="46"/>
      <c r="KLN7" s="109"/>
      <c r="KLO7" s="109"/>
      <c r="KLP7" s="109"/>
      <c r="KLU7" s="46"/>
      <c r="KLV7" s="109"/>
      <c r="KLW7" s="109"/>
      <c r="KLX7" s="109"/>
      <c r="KMC7" s="46"/>
      <c r="KMD7" s="109"/>
      <c r="KME7" s="109"/>
      <c r="KMF7" s="109"/>
      <c r="KMK7" s="46"/>
      <c r="KML7" s="109"/>
      <c r="KMM7" s="109"/>
      <c r="KMN7" s="109"/>
      <c r="KMS7" s="46"/>
      <c r="KMT7" s="109"/>
      <c r="KMU7" s="109"/>
      <c r="KMV7" s="109"/>
      <c r="KNA7" s="46"/>
      <c r="KNB7" s="109"/>
      <c r="KNC7" s="109"/>
      <c r="KND7" s="109"/>
      <c r="KNI7" s="46"/>
      <c r="KNJ7" s="109"/>
      <c r="KNK7" s="109"/>
      <c r="KNL7" s="109"/>
      <c r="KNQ7" s="46"/>
      <c r="KNR7" s="109"/>
      <c r="KNS7" s="109"/>
      <c r="KNT7" s="109"/>
      <c r="KNY7" s="46"/>
      <c r="KNZ7" s="109"/>
      <c r="KOA7" s="109"/>
      <c r="KOB7" s="109"/>
      <c r="KOG7" s="46"/>
      <c r="KOH7" s="109"/>
      <c r="KOI7" s="109"/>
      <c r="KOJ7" s="109"/>
      <c r="KOO7" s="46"/>
      <c r="KOP7" s="109"/>
      <c r="KOQ7" s="109"/>
      <c r="KOR7" s="109"/>
      <c r="KOW7" s="46"/>
      <c r="KOX7" s="109"/>
      <c r="KOY7" s="109"/>
      <c r="KOZ7" s="109"/>
      <c r="KPE7" s="46"/>
      <c r="KPF7" s="109"/>
      <c r="KPG7" s="109"/>
      <c r="KPH7" s="109"/>
      <c r="KPM7" s="46"/>
      <c r="KPN7" s="109"/>
      <c r="KPO7" s="109"/>
      <c r="KPP7" s="109"/>
      <c r="KPU7" s="46"/>
      <c r="KPV7" s="109"/>
      <c r="KPW7" s="109"/>
      <c r="KPX7" s="109"/>
      <c r="KQC7" s="46"/>
      <c r="KQD7" s="109"/>
      <c r="KQE7" s="109"/>
      <c r="KQF7" s="109"/>
      <c r="KQK7" s="46"/>
      <c r="KQL7" s="109"/>
      <c r="KQM7" s="109"/>
      <c r="KQN7" s="109"/>
      <c r="KQS7" s="46"/>
      <c r="KQT7" s="109"/>
      <c r="KQU7" s="109"/>
      <c r="KQV7" s="109"/>
      <c r="KRA7" s="46"/>
      <c r="KRB7" s="109"/>
      <c r="KRC7" s="109"/>
      <c r="KRD7" s="109"/>
      <c r="KRI7" s="46"/>
      <c r="KRJ7" s="109"/>
      <c r="KRK7" s="109"/>
      <c r="KRL7" s="109"/>
      <c r="KRQ7" s="46"/>
      <c r="KRR7" s="109"/>
      <c r="KRS7" s="109"/>
      <c r="KRT7" s="109"/>
      <c r="KRY7" s="46"/>
      <c r="KRZ7" s="109"/>
      <c r="KSA7" s="109"/>
      <c r="KSB7" s="109"/>
      <c r="KSG7" s="46"/>
      <c r="KSH7" s="109"/>
      <c r="KSI7" s="109"/>
      <c r="KSJ7" s="109"/>
      <c r="KSO7" s="46"/>
      <c r="KSP7" s="109"/>
      <c r="KSQ7" s="109"/>
      <c r="KSR7" s="109"/>
      <c r="KSW7" s="46"/>
      <c r="KSX7" s="109"/>
      <c r="KSY7" s="109"/>
      <c r="KSZ7" s="109"/>
      <c r="KTE7" s="46"/>
      <c r="KTF7" s="109"/>
      <c r="KTG7" s="109"/>
      <c r="KTH7" s="109"/>
      <c r="KTM7" s="46"/>
      <c r="KTN7" s="109"/>
      <c r="KTO7" s="109"/>
      <c r="KTP7" s="109"/>
      <c r="KTU7" s="46"/>
      <c r="KTV7" s="109"/>
      <c r="KTW7" s="109"/>
      <c r="KTX7" s="109"/>
      <c r="KUC7" s="46"/>
      <c r="KUD7" s="109"/>
      <c r="KUE7" s="109"/>
      <c r="KUF7" s="109"/>
      <c r="KUK7" s="46"/>
      <c r="KUL7" s="109"/>
      <c r="KUM7" s="109"/>
      <c r="KUN7" s="109"/>
      <c r="KUS7" s="46"/>
      <c r="KUT7" s="109"/>
      <c r="KUU7" s="109"/>
      <c r="KUV7" s="109"/>
      <c r="KVA7" s="46"/>
      <c r="KVB7" s="109"/>
      <c r="KVC7" s="109"/>
      <c r="KVD7" s="109"/>
      <c r="KVI7" s="46"/>
      <c r="KVJ7" s="109"/>
      <c r="KVK7" s="109"/>
      <c r="KVL7" s="109"/>
      <c r="KVQ7" s="46"/>
      <c r="KVR7" s="109"/>
      <c r="KVS7" s="109"/>
      <c r="KVT7" s="109"/>
      <c r="KVY7" s="46"/>
      <c r="KVZ7" s="109"/>
      <c r="KWA7" s="109"/>
      <c r="KWB7" s="109"/>
      <c r="KWG7" s="46"/>
      <c r="KWH7" s="109"/>
      <c r="KWI7" s="109"/>
      <c r="KWJ7" s="109"/>
      <c r="KWO7" s="46"/>
      <c r="KWP7" s="109"/>
      <c r="KWQ7" s="109"/>
      <c r="KWR7" s="109"/>
      <c r="KWW7" s="46"/>
      <c r="KWX7" s="109"/>
      <c r="KWY7" s="109"/>
      <c r="KWZ7" s="109"/>
      <c r="KXE7" s="46"/>
      <c r="KXF7" s="109"/>
      <c r="KXG7" s="109"/>
      <c r="KXH7" s="109"/>
      <c r="KXM7" s="46"/>
      <c r="KXN7" s="109"/>
      <c r="KXO7" s="109"/>
      <c r="KXP7" s="109"/>
      <c r="KXU7" s="46"/>
      <c r="KXV7" s="109"/>
      <c r="KXW7" s="109"/>
      <c r="KXX7" s="109"/>
      <c r="KYC7" s="46"/>
      <c r="KYD7" s="109"/>
      <c r="KYE7" s="109"/>
      <c r="KYF7" s="109"/>
      <c r="KYK7" s="46"/>
      <c r="KYL7" s="109"/>
      <c r="KYM7" s="109"/>
      <c r="KYN7" s="109"/>
      <c r="KYS7" s="46"/>
      <c r="KYT7" s="109"/>
      <c r="KYU7" s="109"/>
      <c r="KYV7" s="109"/>
      <c r="KZA7" s="46"/>
      <c r="KZB7" s="109"/>
      <c r="KZC7" s="109"/>
      <c r="KZD7" s="109"/>
      <c r="KZI7" s="46"/>
      <c r="KZJ7" s="109"/>
      <c r="KZK7" s="109"/>
      <c r="KZL7" s="109"/>
      <c r="KZQ7" s="46"/>
      <c r="KZR7" s="109"/>
      <c r="KZS7" s="109"/>
      <c r="KZT7" s="109"/>
      <c r="KZY7" s="46"/>
      <c r="KZZ7" s="109"/>
      <c r="LAA7" s="109"/>
      <c r="LAB7" s="109"/>
      <c r="LAG7" s="46"/>
      <c r="LAH7" s="109"/>
      <c r="LAI7" s="109"/>
      <c r="LAJ7" s="109"/>
      <c r="LAO7" s="46"/>
      <c r="LAP7" s="109"/>
      <c r="LAQ7" s="109"/>
      <c r="LAR7" s="109"/>
      <c r="LAW7" s="46"/>
      <c r="LAX7" s="109"/>
      <c r="LAY7" s="109"/>
      <c r="LAZ7" s="109"/>
      <c r="LBE7" s="46"/>
      <c r="LBF7" s="109"/>
      <c r="LBG7" s="109"/>
      <c r="LBH7" s="109"/>
      <c r="LBM7" s="46"/>
      <c r="LBN7" s="109"/>
      <c r="LBO7" s="109"/>
      <c r="LBP7" s="109"/>
      <c r="LBU7" s="46"/>
      <c r="LBV7" s="109"/>
      <c r="LBW7" s="109"/>
      <c r="LBX7" s="109"/>
      <c r="LCC7" s="46"/>
      <c r="LCD7" s="109"/>
      <c r="LCE7" s="109"/>
      <c r="LCF7" s="109"/>
      <c r="LCK7" s="46"/>
      <c r="LCL7" s="109"/>
      <c r="LCM7" s="109"/>
      <c r="LCN7" s="109"/>
      <c r="LCS7" s="46"/>
      <c r="LCT7" s="109"/>
      <c r="LCU7" s="109"/>
      <c r="LCV7" s="109"/>
      <c r="LDA7" s="46"/>
      <c r="LDB7" s="109"/>
      <c r="LDC7" s="109"/>
      <c r="LDD7" s="109"/>
      <c r="LDI7" s="46"/>
      <c r="LDJ7" s="109"/>
      <c r="LDK7" s="109"/>
      <c r="LDL7" s="109"/>
      <c r="LDQ7" s="46"/>
      <c r="LDR7" s="109"/>
      <c r="LDS7" s="109"/>
      <c r="LDT7" s="109"/>
      <c r="LDY7" s="46"/>
      <c r="LDZ7" s="109"/>
      <c r="LEA7" s="109"/>
      <c r="LEB7" s="109"/>
      <c r="LEG7" s="46"/>
      <c r="LEH7" s="109"/>
      <c r="LEI7" s="109"/>
      <c r="LEJ7" s="109"/>
      <c r="LEO7" s="46"/>
      <c r="LEP7" s="109"/>
      <c r="LEQ7" s="109"/>
      <c r="LER7" s="109"/>
      <c r="LEW7" s="46"/>
      <c r="LEX7" s="109"/>
      <c r="LEY7" s="109"/>
      <c r="LEZ7" s="109"/>
      <c r="LFE7" s="46"/>
      <c r="LFF7" s="109"/>
      <c r="LFG7" s="109"/>
      <c r="LFH7" s="109"/>
      <c r="LFM7" s="46"/>
      <c r="LFN7" s="109"/>
      <c r="LFO7" s="109"/>
      <c r="LFP7" s="109"/>
      <c r="LFU7" s="46"/>
      <c r="LFV7" s="109"/>
      <c r="LFW7" s="109"/>
      <c r="LFX7" s="109"/>
      <c r="LGC7" s="46"/>
      <c r="LGD7" s="109"/>
      <c r="LGE7" s="109"/>
      <c r="LGF7" s="109"/>
      <c r="LGK7" s="46"/>
      <c r="LGL7" s="109"/>
      <c r="LGM7" s="109"/>
      <c r="LGN7" s="109"/>
      <c r="LGS7" s="46"/>
      <c r="LGT7" s="109"/>
      <c r="LGU7" s="109"/>
      <c r="LGV7" s="109"/>
      <c r="LHA7" s="46"/>
      <c r="LHB7" s="109"/>
      <c r="LHC7" s="109"/>
      <c r="LHD7" s="109"/>
      <c r="LHI7" s="46"/>
      <c r="LHJ7" s="109"/>
      <c r="LHK7" s="109"/>
      <c r="LHL7" s="109"/>
      <c r="LHQ7" s="46"/>
      <c r="LHR7" s="109"/>
      <c r="LHS7" s="109"/>
      <c r="LHT7" s="109"/>
      <c r="LHY7" s="46"/>
      <c r="LHZ7" s="109"/>
      <c r="LIA7" s="109"/>
      <c r="LIB7" s="109"/>
      <c r="LIG7" s="46"/>
      <c r="LIH7" s="109"/>
      <c r="LII7" s="109"/>
      <c r="LIJ7" s="109"/>
      <c r="LIO7" s="46"/>
      <c r="LIP7" s="109"/>
      <c r="LIQ7" s="109"/>
      <c r="LIR7" s="109"/>
      <c r="LIW7" s="46"/>
      <c r="LIX7" s="109"/>
      <c r="LIY7" s="109"/>
      <c r="LIZ7" s="109"/>
      <c r="LJE7" s="46"/>
      <c r="LJF7" s="109"/>
      <c r="LJG7" s="109"/>
      <c r="LJH7" s="109"/>
      <c r="LJM7" s="46"/>
      <c r="LJN7" s="109"/>
      <c r="LJO7" s="109"/>
      <c r="LJP7" s="109"/>
      <c r="LJU7" s="46"/>
      <c r="LJV7" s="109"/>
      <c r="LJW7" s="109"/>
      <c r="LJX7" s="109"/>
      <c r="LKC7" s="46"/>
      <c r="LKD7" s="109"/>
      <c r="LKE7" s="109"/>
      <c r="LKF7" s="109"/>
      <c r="LKK7" s="46"/>
      <c r="LKL7" s="109"/>
      <c r="LKM7" s="109"/>
      <c r="LKN7" s="109"/>
      <c r="LKS7" s="46"/>
      <c r="LKT7" s="109"/>
      <c r="LKU7" s="109"/>
      <c r="LKV7" s="109"/>
      <c r="LLA7" s="46"/>
      <c r="LLB7" s="109"/>
      <c r="LLC7" s="109"/>
      <c r="LLD7" s="109"/>
      <c r="LLI7" s="46"/>
      <c r="LLJ7" s="109"/>
      <c r="LLK7" s="109"/>
      <c r="LLL7" s="109"/>
      <c r="LLQ7" s="46"/>
      <c r="LLR7" s="109"/>
      <c r="LLS7" s="109"/>
      <c r="LLT7" s="109"/>
      <c r="LLY7" s="46"/>
      <c r="LLZ7" s="109"/>
      <c r="LMA7" s="109"/>
      <c r="LMB7" s="109"/>
      <c r="LMG7" s="46"/>
      <c r="LMH7" s="109"/>
      <c r="LMI7" s="109"/>
      <c r="LMJ7" s="109"/>
      <c r="LMO7" s="46"/>
      <c r="LMP7" s="109"/>
      <c r="LMQ7" s="109"/>
      <c r="LMR7" s="109"/>
      <c r="LMW7" s="46"/>
      <c r="LMX7" s="109"/>
      <c r="LMY7" s="109"/>
      <c r="LMZ7" s="109"/>
      <c r="LNE7" s="46"/>
      <c r="LNF7" s="109"/>
      <c r="LNG7" s="109"/>
      <c r="LNH7" s="109"/>
      <c r="LNM7" s="46"/>
      <c r="LNN7" s="109"/>
      <c r="LNO7" s="109"/>
      <c r="LNP7" s="109"/>
      <c r="LNU7" s="46"/>
      <c r="LNV7" s="109"/>
      <c r="LNW7" s="109"/>
      <c r="LNX7" s="109"/>
      <c r="LOC7" s="46"/>
      <c r="LOD7" s="109"/>
      <c r="LOE7" s="109"/>
      <c r="LOF7" s="109"/>
      <c r="LOK7" s="46"/>
      <c r="LOL7" s="109"/>
      <c r="LOM7" s="109"/>
      <c r="LON7" s="109"/>
      <c r="LOS7" s="46"/>
      <c r="LOT7" s="109"/>
      <c r="LOU7" s="109"/>
      <c r="LOV7" s="109"/>
      <c r="LPA7" s="46"/>
      <c r="LPB7" s="109"/>
      <c r="LPC7" s="109"/>
      <c r="LPD7" s="109"/>
      <c r="LPI7" s="46"/>
      <c r="LPJ7" s="109"/>
      <c r="LPK7" s="109"/>
      <c r="LPL7" s="109"/>
      <c r="LPQ7" s="46"/>
      <c r="LPR7" s="109"/>
      <c r="LPS7" s="109"/>
      <c r="LPT7" s="109"/>
      <c r="LPY7" s="46"/>
      <c r="LPZ7" s="109"/>
      <c r="LQA7" s="109"/>
      <c r="LQB7" s="109"/>
      <c r="LQG7" s="46"/>
      <c r="LQH7" s="109"/>
      <c r="LQI7" s="109"/>
      <c r="LQJ7" s="109"/>
      <c r="LQO7" s="46"/>
      <c r="LQP7" s="109"/>
      <c r="LQQ7" s="109"/>
      <c r="LQR7" s="109"/>
      <c r="LQW7" s="46"/>
      <c r="LQX7" s="109"/>
      <c r="LQY7" s="109"/>
      <c r="LQZ7" s="109"/>
      <c r="LRE7" s="46"/>
      <c r="LRF7" s="109"/>
      <c r="LRG7" s="109"/>
      <c r="LRH7" s="109"/>
      <c r="LRM7" s="46"/>
      <c r="LRN7" s="109"/>
      <c r="LRO7" s="109"/>
      <c r="LRP7" s="109"/>
      <c r="LRU7" s="46"/>
      <c r="LRV7" s="109"/>
      <c r="LRW7" s="109"/>
      <c r="LRX7" s="109"/>
      <c r="LSC7" s="46"/>
      <c r="LSD7" s="109"/>
      <c r="LSE7" s="109"/>
      <c r="LSF7" s="109"/>
      <c r="LSK7" s="46"/>
      <c r="LSL7" s="109"/>
      <c r="LSM7" s="109"/>
      <c r="LSN7" s="109"/>
      <c r="LSS7" s="46"/>
      <c r="LST7" s="109"/>
      <c r="LSU7" s="109"/>
      <c r="LSV7" s="109"/>
      <c r="LTA7" s="46"/>
      <c r="LTB7" s="109"/>
      <c r="LTC7" s="109"/>
      <c r="LTD7" s="109"/>
      <c r="LTI7" s="46"/>
      <c r="LTJ7" s="109"/>
      <c r="LTK7" s="109"/>
      <c r="LTL7" s="109"/>
      <c r="LTQ7" s="46"/>
      <c r="LTR7" s="109"/>
      <c r="LTS7" s="109"/>
      <c r="LTT7" s="109"/>
      <c r="LTY7" s="46"/>
      <c r="LTZ7" s="109"/>
      <c r="LUA7" s="109"/>
      <c r="LUB7" s="109"/>
      <c r="LUG7" s="46"/>
      <c r="LUH7" s="109"/>
      <c r="LUI7" s="109"/>
      <c r="LUJ7" s="109"/>
      <c r="LUO7" s="46"/>
      <c r="LUP7" s="109"/>
      <c r="LUQ7" s="109"/>
      <c r="LUR7" s="109"/>
      <c r="LUW7" s="46"/>
      <c r="LUX7" s="109"/>
      <c r="LUY7" s="109"/>
      <c r="LUZ7" s="109"/>
      <c r="LVE7" s="46"/>
      <c r="LVF7" s="109"/>
      <c r="LVG7" s="109"/>
      <c r="LVH7" s="109"/>
      <c r="LVM7" s="46"/>
      <c r="LVN7" s="109"/>
      <c r="LVO7" s="109"/>
      <c r="LVP7" s="109"/>
      <c r="LVU7" s="46"/>
      <c r="LVV7" s="109"/>
      <c r="LVW7" s="109"/>
      <c r="LVX7" s="109"/>
      <c r="LWC7" s="46"/>
      <c r="LWD7" s="109"/>
      <c r="LWE7" s="109"/>
      <c r="LWF7" s="109"/>
      <c r="LWK7" s="46"/>
      <c r="LWL7" s="109"/>
      <c r="LWM7" s="109"/>
      <c r="LWN7" s="109"/>
      <c r="LWS7" s="46"/>
      <c r="LWT7" s="109"/>
      <c r="LWU7" s="109"/>
      <c r="LWV7" s="109"/>
      <c r="LXA7" s="46"/>
      <c r="LXB7" s="109"/>
      <c r="LXC7" s="109"/>
      <c r="LXD7" s="109"/>
      <c r="LXI7" s="46"/>
      <c r="LXJ7" s="109"/>
      <c r="LXK7" s="109"/>
      <c r="LXL7" s="109"/>
      <c r="LXQ7" s="46"/>
      <c r="LXR7" s="109"/>
      <c r="LXS7" s="109"/>
      <c r="LXT7" s="109"/>
      <c r="LXY7" s="46"/>
      <c r="LXZ7" s="109"/>
      <c r="LYA7" s="109"/>
      <c r="LYB7" s="109"/>
      <c r="LYG7" s="46"/>
      <c r="LYH7" s="109"/>
      <c r="LYI7" s="109"/>
      <c r="LYJ7" s="109"/>
      <c r="LYO7" s="46"/>
      <c r="LYP7" s="109"/>
      <c r="LYQ7" s="109"/>
      <c r="LYR7" s="109"/>
      <c r="LYW7" s="46"/>
      <c r="LYX7" s="109"/>
      <c r="LYY7" s="109"/>
      <c r="LYZ7" s="109"/>
      <c r="LZE7" s="46"/>
      <c r="LZF7" s="109"/>
      <c r="LZG7" s="109"/>
      <c r="LZH7" s="109"/>
      <c r="LZM7" s="46"/>
      <c r="LZN7" s="109"/>
      <c r="LZO7" s="109"/>
      <c r="LZP7" s="109"/>
      <c r="LZU7" s="46"/>
      <c r="LZV7" s="109"/>
      <c r="LZW7" s="109"/>
      <c r="LZX7" s="109"/>
      <c r="MAC7" s="46"/>
      <c r="MAD7" s="109"/>
      <c r="MAE7" s="109"/>
      <c r="MAF7" s="109"/>
      <c r="MAK7" s="46"/>
      <c r="MAL7" s="109"/>
      <c r="MAM7" s="109"/>
      <c r="MAN7" s="109"/>
      <c r="MAS7" s="46"/>
      <c r="MAT7" s="109"/>
      <c r="MAU7" s="109"/>
      <c r="MAV7" s="109"/>
      <c r="MBA7" s="46"/>
      <c r="MBB7" s="109"/>
      <c r="MBC7" s="109"/>
      <c r="MBD7" s="109"/>
      <c r="MBI7" s="46"/>
      <c r="MBJ7" s="109"/>
      <c r="MBK7" s="109"/>
      <c r="MBL7" s="109"/>
      <c r="MBQ7" s="46"/>
      <c r="MBR7" s="109"/>
      <c r="MBS7" s="109"/>
      <c r="MBT7" s="109"/>
      <c r="MBY7" s="46"/>
      <c r="MBZ7" s="109"/>
      <c r="MCA7" s="109"/>
      <c r="MCB7" s="109"/>
      <c r="MCG7" s="46"/>
      <c r="MCH7" s="109"/>
      <c r="MCI7" s="109"/>
      <c r="MCJ7" s="109"/>
      <c r="MCO7" s="46"/>
      <c r="MCP7" s="109"/>
      <c r="MCQ7" s="109"/>
      <c r="MCR7" s="109"/>
      <c r="MCW7" s="46"/>
      <c r="MCX7" s="109"/>
      <c r="MCY7" s="109"/>
      <c r="MCZ7" s="109"/>
      <c r="MDE7" s="46"/>
      <c r="MDF7" s="109"/>
      <c r="MDG7" s="109"/>
      <c r="MDH7" s="109"/>
      <c r="MDM7" s="46"/>
      <c r="MDN7" s="109"/>
      <c r="MDO7" s="109"/>
      <c r="MDP7" s="109"/>
      <c r="MDU7" s="46"/>
      <c r="MDV7" s="109"/>
      <c r="MDW7" s="109"/>
      <c r="MDX7" s="109"/>
      <c r="MEC7" s="46"/>
      <c r="MED7" s="109"/>
      <c r="MEE7" s="109"/>
      <c r="MEF7" s="109"/>
      <c r="MEK7" s="46"/>
      <c r="MEL7" s="109"/>
      <c r="MEM7" s="109"/>
      <c r="MEN7" s="109"/>
      <c r="MES7" s="46"/>
      <c r="MET7" s="109"/>
      <c r="MEU7" s="109"/>
      <c r="MEV7" s="109"/>
      <c r="MFA7" s="46"/>
      <c r="MFB7" s="109"/>
      <c r="MFC7" s="109"/>
      <c r="MFD7" s="109"/>
      <c r="MFI7" s="46"/>
      <c r="MFJ7" s="109"/>
      <c r="MFK7" s="109"/>
      <c r="MFL7" s="109"/>
      <c r="MFQ7" s="46"/>
      <c r="MFR7" s="109"/>
      <c r="MFS7" s="109"/>
      <c r="MFT7" s="109"/>
      <c r="MFY7" s="46"/>
      <c r="MFZ7" s="109"/>
      <c r="MGA7" s="109"/>
      <c r="MGB7" s="109"/>
      <c r="MGG7" s="46"/>
      <c r="MGH7" s="109"/>
      <c r="MGI7" s="109"/>
      <c r="MGJ7" s="109"/>
      <c r="MGO7" s="46"/>
      <c r="MGP7" s="109"/>
      <c r="MGQ7" s="109"/>
      <c r="MGR7" s="109"/>
      <c r="MGW7" s="46"/>
      <c r="MGX7" s="109"/>
      <c r="MGY7" s="109"/>
      <c r="MGZ7" s="109"/>
      <c r="MHE7" s="46"/>
      <c r="MHF7" s="109"/>
      <c r="MHG7" s="109"/>
      <c r="MHH7" s="109"/>
      <c r="MHM7" s="46"/>
      <c r="MHN7" s="109"/>
      <c r="MHO7" s="109"/>
      <c r="MHP7" s="109"/>
      <c r="MHU7" s="46"/>
      <c r="MHV7" s="109"/>
      <c r="MHW7" s="109"/>
      <c r="MHX7" s="109"/>
      <c r="MIC7" s="46"/>
      <c r="MID7" s="109"/>
      <c r="MIE7" s="109"/>
      <c r="MIF7" s="109"/>
      <c r="MIK7" s="46"/>
      <c r="MIL7" s="109"/>
      <c r="MIM7" s="109"/>
      <c r="MIN7" s="109"/>
      <c r="MIS7" s="46"/>
      <c r="MIT7" s="109"/>
      <c r="MIU7" s="109"/>
      <c r="MIV7" s="109"/>
      <c r="MJA7" s="46"/>
      <c r="MJB7" s="109"/>
      <c r="MJC7" s="109"/>
      <c r="MJD7" s="109"/>
      <c r="MJI7" s="46"/>
      <c r="MJJ7" s="109"/>
      <c r="MJK7" s="109"/>
      <c r="MJL7" s="109"/>
      <c r="MJQ7" s="46"/>
      <c r="MJR7" s="109"/>
      <c r="MJS7" s="109"/>
      <c r="MJT7" s="109"/>
      <c r="MJY7" s="46"/>
      <c r="MJZ7" s="109"/>
      <c r="MKA7" s="109"/>
      <c r="MKB7" s="109"/>
      <c r="MKG7" s="46"/>
      <c r="MKH7" s="109"/>
      <c r="MKI7" s="109"/>
      <c r="MKJ7" s="109"/>
      <c r="MKO7" s="46"/>
      <c r="MKP7" s="109"/>
      <c r="MKQ7" s="109"/>
      <c r="MKR7" s="109"/>
      <c r="MKW7" s="46"/>
      <c r="MKX7" s="109"/>
      <c r="MKY7" s="109"/>
      <c r="MKZ7" s="109"/>
      <c r="MLE7" s="46"/>
      <c r="MLF7" s="109"/>
      <c r="MLG7" s="109"/>
      <c r="MLH7" s="109"/>
      <c r="MLM7" s="46"/>
      <c r="MLN7" s="109"/>
      <c r="MLO7" s="109"/>
      <c r="MLP7" s="109"/>
      <c r="MLU7" s="46"/>
      <c r="MLV7" s="109"/>
      <c r="MLW7" s="109"/>
      <c r="MLX7" s="109"/>
      <c r="MMC7" s="46"/>
      <c r="MMD7" s="109"/>
      <c r="MME7" s="109"/>
      <c r="MMF7" s="109"/>
      <c r="MMK7" s="46"/>
      <c r="MML7" s="109"/>
      <c r="MMM7" s="109"/>
      <c r="MMN7" s="109"/>
      <c r="MMS7" s="46"/>
      <c r="MMT7" s="109"/>
      <c r="MMU7" s="109"/>
      <c r="MMV7" s="109"/>
      <c r="MNA7" s="46"/>
      <c r="MNB7" s="109"/>
      <c r="MNC7" s="109"/>
      <c r="MND7" s="109"/>
      <c r="MNI7" s="46"/>
      <c r="MNJ7" s="109"/>
      <c r="MNK7" s="109"/>
      <c r="MNL7" s="109"/>
      <c r="MNQ7" s="46"/>
      <c r="MNR7" s="109"/>
      <c r="MNS7" s="109"/>
      <c r="MNT7" s="109"/>
      <c r="MNY7" s="46"/>
      <c r="MNZ7" s="109"/>
      <c r="MOA7" s="109"/>
      <c r="MOB7" s="109"/>
      <c r="MOG7" s="46"/>
      <c r="MOH7" s="109"/>
      <c r="MOI7" s="109"/>
      <c r="MOJ7" s="109"/>
      <c r="MOO7" s="46"/>
      <c r="MOP7" s="109"/>
      <c r="MOQ7" s="109"/>
      <c r="MOR7" s="109"/>
      <c r="MOW7" s="46"/>
      <c r="MOX7" s="109"/>
      <c r="MOY7" s="109"/>
      <c r="MOZ7" s="109"/>
      <c r="MPE7" s="46"/>
      <c r="MPF7" s="109"/>
      <c r="MPG7" s="109"/>
      <c r="MPH7" s="109"/>
      <c r="MPM7" s="46"/>
      <c r="MPN7" s="109"/>
      <c r="MPO7" s="109"/>
      <c r="MPP7" s="109"/>
      <c r="MPU7" s="46"/>
      <c r="MPV7" s="109"/>
      <c r="MPW7" s="109"/>
      <c r="MPX7" s="109"/>
      <c r="MQC7" s="46"/>
      <c r="MQD7" s="109"/>
      <c r="MQE7" s="109"/>
      <c r="MQF7" s="109"/>
      <c r="MQK7" s="46"/>
      <c r="MQL7" s="109"/>
      <c r="MQM7" s="109"/>
      <c r="MQN7" s="109"/>
      <c r="MQS7" s="46"/>
      <c r="MQT7" s="109"/>
      <c r="MQU7" s="109"/>
      <c r="MQV7" s="109"/>
      <c r="MRA7" s="46"/>
      <c r="MRB7" s="109"/>
      <c r="MRC7" s="109"/>
      <c r="MRD7" s="109"/>
      <c r="MRI7" s="46"/>
      <c r="MRJ7" s="109"/>
      <c r="MRK7" s="109"/>
      <c r="MRL7" s="109"/>
      <c r="MRQ7" s="46"/>
      <c r="MRR7" s="109"/>
      <c r="MRS7" s="109"/>
      <c r="MRT7" s="109"/>
      <c r="MRY7" s="46"/>
      <c r="MRZ7" s="109"/>
      <c r="MSA7" s="109"/>
      <c r="MSB7" s="109"/>
      <c r="MSG7" s="46"/>
      <c r="MSH7" s="109"/>
      <c r="MSI7" s="109"/>
      <c r="MSJ7" s="109"/>
      <c r="MSO7" s="46"/>
      <c r="MSP7" s="109"/>
      <c r="MSQ7" s="109"/>
      <c r="MSR7" s="109"/>
      <c r="MSW7" s="46"/>
      <c r="MSX7" s="109"/>
      <c r="MSY7" s="109"/>
      <c r="MSZ7" s="109"/>
      <c r="MTE7" s="46"/>
      <c r="MTF7" s="109"/>
      <c r="MTG7" s="109"/>
      <c r="MTH7" s="109"/>
      <c r="MTM7" s="46"/>
      <c r="MTN7" s="109"/>
      <c r="MTO7" s="109"/>
      <c r="MTP7" s="109"/>
      <c r="MTU7" s="46"/>
      <c r="MTV7" s="109"/>
      <c r="MTW7" s="109"/>
      <c r="MTX7" s="109"/>
      <c r="MUC7" s="46"/>
      <c r="MUD7" s="109"/>
      <c r="MUE7" s="109"/>
      <c r="MUF7" s="109"/>
      <c r="MUK7" s="46"/>
      <c r="MUL7" s="109"/>
      <c r="MUM7" s="109"/>
      <c r="MUN7" s="109"/>
      <c r="MUS7" s="46"/>
      <c r="MUT7" s="109"/>
      <c r="MUU7" s="109"/>
      <c r="MUV7" s="109"/>
      <c r="MVA7" s="46"/>
      <c r="MVB7" s="109"/>
      <c r="MVC7" s="109"/>
      <c r="MVD7" s="109"/>
      <c r="MVI7" s="46"/>
      <c r="MVJ7" s="109"/>
      <c r="MVK7" s="109"/>
      <c r="MVL7" s="109"/>
      <c r="MVQ7" s="46"/>
      <c r="MVR7" s="109"/>
      <c r="MVS7" s="109"/>
      <c r="MVT7" s="109"/>
      <c r="MVY7" s="46"/>
      <c r="MVZ7" s="109"/>
      <c r="MWA7" s="109"/>
      <c r="MWB7" s="109"/>
      <c r="MWG7" s="46"/>
      <c r="MWH7" s="109"/>
      <c r="MWI7" s="109"/>
      <c r="MWJ7" s="109"/>
      <c r="MWO7" s="46"/>
      <c r="MWP7" s="109"/>
      <c r="MWQ7" s="109"/>
      <c r="MWR7" s="109"/>
      <c r="MWW7" s="46"/>
      <c r="MWX7" s="109"/>
      <c r="MWY7" s="109"/>
      <c r="MWZ7" s="109"/>
      <c r="MXE7" s="46"/>
      <c r="MXF7" s="109"/>
      <c r="MXG7" s="109"/>
      <c r="MXH7" s="109"/>
      <c r="MXM7" s="46"/>
      <c r="MXN7" s="109"/>
      <c r="MXO7" s="109"/>
      <c r="MXP7" s="109"/>
      <c r="MXU7" s="46"/>
      <c r="MXV7" s="109"/>
      <c r="MXW7" s="109"/>
      <c r="MXX7" s="109"/>
      <c r="MYC7" s="46"/>
      <c r="MYD7" s="109"/>
      <c r="MYE7" s="109"/>
      <c r="MYF7" s="109"/>
      <c r="MYK7" s="46"/>
      <c r="MYL7" s="109"/>
      <c r="MYM7" s="109"/>
      <c r="MYN7" s="109"/>
      <c r="MYS7" s="46"/>
      <c r="MYT7" s="109"/>
      <c r="MYU7" s="109"/>
      <c r="MYV7" s="109"/>
      <c r="MZA7" s="46"/>
      <c r="MZB7" s="109"/>
      <c r="MZC7" s="109"/>
      <c r="MZD7" s="109"/>
      <c r="MZI7" s="46"/>
      <c r="MZJ7" s="109"/>
      <c r="MZK7" s="109"/>
      <c r="MZL7" s="109"/>
      <c r="MZQ7" s="46"/>
      <c r="MZR7" s="109"/>
      <c r="MZS7" s="109"/>
      <c r="MZT7" s="109"/>
      <c r="MZY7" s="46"/>
      <c r="MZZ7" s="109"/>
      <c r="NAA7" s="109"/>
      <c r="NAB7" s="109"/>
      <c r="NAG7" s="46"/>
      <c r="NAH7" s="109"/>
      <c r="NAI7" s="109"/>
      <c r="NAJ7" s="109"/>
      <c r="NAO7" s="46"/>
      <c r="NAP7" s="109"/>
      <c r="NAQ7" s="109"/>
      <c r="NAR7" s="109"/>
      <c r="NAW7" s="46"/>
      <c r="NAX7" s="109"/>
      <c r="NAY7" s="109"/>
      <c r="NAZ7" s="109"/>
      <c r="NBE7" s="46"/>
      <c r="NBF7" s="109"/>
      <c r="NBG7" s="109"/>
      <c r="NBH7" s="109"/>
      <c r="NBM7" s="46"/>
      <c r="NBN7" s="109"/>
      <c r="NBO7" s="109"/>
      <c r="NBP7" s="109"/>
      <c r="NBU7" s="46"/>
      <c r="NBV7" s="109"/>
      <c r="NBW7" s="109"/>
      <c r="NBX7" s="109"/>
      <c r="NCC7" s="46"/>
      <c r="NCD7" s="109"/>
      <c r="NCE7" s="109"/>
      <c r="NCF7" s="109"/>
      <c r="NCK7" s="46"/>
      <c r="NCL7" s="109"/>
      <c r="NCM7" s="109"/>
      <c r="NCN7" s="109"/>
      <c r="NCS7" s="46"/>
      <c r="NCT7" s="109"/>
      <c r="NCU7" s="109"/>
      <c r="NCV7" s="109"/>
      <c r="NDA7" s="46"/>
      <c r="NDB7" s="109"/>
      <c r="NDC7" s="109"/>
      <c r="NDD7" s="109"/>
      <c r="NDI7" s="46"/>
      <c r="NDJ7" s="109"/>
      <c r="NDK7" s="109"/>
      <c r="NDL7" s="109"/>
      <c r="NDQ7" s="46"/>
      <c r="NDR7" s="109"/>
      <c r="NDS7" s="109"/>
      <c r="NDT7" s="109"/>
      <c r="NDY7" s="46"/>
      <c r="NDZ7" s="109"/>
      <c r="NEA7" s="109"/>
      <c r="NEB7" s="109"/>
      <c r="NEG7" s="46"/>
      <c r="NEH7" s="109"/>
      <c r="NEI7" s="109"/>
      <c r="NEJ7" s="109"/>
      <c r="NEO7" s="46"/>
      <c r="NEP7" s="109"/>
      <c r="NEQ7" s="109"/>
      <c r="NER7" s="109"/>
      <c r="NEW7" s="46"/>
      <c r="NEX7" s="109"/>
      <c r="NEY7" s="109"/>
      <c r="NEZ7" s="109"/>
      <c r="NFE7" s="46"/>
      <c r="NFF7" s="109"/>
      <c r="NFG7" s="109"/>
      <c r="NFH7" s="109"/>
      <c r="NFM7" s="46"/>
      <c r="NFN7" s="109"/>
      <c r="NFO7" s="109"/>
      <c r="NFP7" s="109"/>
      <c r="NFU7" s="46"/>
      <c r="NFV7" s="109"/>
      <c r="NFW7" s="109"/>
      <c r="NFX7" s="109"/>
      <c r="NGC7" s="46"/>
      <c r="NGD7" s="109"/>
      <c r="NGE7" s="109"/>
      <c r="NGF7" s="109"/>
      <c r="NGK7" s="46"/>
      <c r="NGL7" s="109"/>
      <c r="NGM7" s="109"/>
      <c r="NGN7" s="109"/>
      <c r="NGS7" s="46"/>
      <c r="NGT7" s="109"/>
      <c r="NGU7" s="109"/>
      <c r="NGV7" s="109"/>
      <c r="NHA7" s="46"/>
      <c r="NHB7" s="109"/>
      <c r="NHC7" s="109"/>
      <c r="NHD7" s="109"/>
      <c r="NHI7" s="46"/>
      <c r="NHJ7" s="109"/>
      <c r="NHK7" s="109"/>
      <c r="NHL7" s="109"/>
      <c r="NHQ7" s="46"/>
      <c r="NHR7" s="109"/>
      <c r="NHS7" s="109"/>
      <c r="NHT7" s="109"/>
      <c r="NHY7" s="46"/>
      <c r="NHZ7" s="109"/>
      <c r="NIA7" s="109"/>
      <c r="NIB7" s="109"/>
      <c r="NIG7" s="46"/>
      <c r="NIH7" s="109"/>
      <c r="NII7" s="109"/>
      <c r="NIJ7" s="109"/>
      <c r="NIO7" s="46"/>
      <c r="NIP7" s="109"/>
      <c r="NIQ7" s="109"/>
      <c r="NIR7" s="109"/>
      <c r="NIW7" s="46"/>
      <c r="NIX7" s="109"/>
      <c r="NIY7" s="109"/>
      <c r="NIZ7" s="109"/>
      <c r="NJE7" s="46"/>
      <c r="NJF7" s="109"/>
      <c r="NJG7" s="109"/>
      <c r="NJH7" s="109"/>
      <c r="NJM7" s="46"/>
      <c r="NJN7" s="109"/>
      <c r="NJO7" s="109"/>
      <c r="NJP7" s="109"/>
      <c r="NJU7" s="46"/>
      <c r="NJV7" s="109"/>
      <c r="NJW7" s="109"/>
      <c r="NJX7" s="109"/>
      <c r="NKC7" s="46"/>
      <c r="NKD7" s="109"/>
      <c r="NKE7" s="109"/>
      <c r="NKF7" s="109"/>
      <c r="NKK7" s="46"/>
      <c r="NKL7" s="109"/>
      <c r="NKM7" s="109"/>
      <c r="NKN7" s="109"/>
      <c r="NKS7" s="46"/>
      <c r="NKT7" s="109"/>
      <c r="NKU7" s="109"/>
      <c r="NKV7" s="109"/>
      <c r="NLA7" s="46"/>
      <c r="NLB7" s="109"/>
      <c r="NLC7" s="109"/>
      <c r="NLD7" s="109"/>
      <c r="NLI7" s="46"/>
      <c r="NLJ7" s="109"/>
      <c r="NLK7" s="109"/>
      <c r="NLL7" s="109"/>
      <c r="NLQ7" s="46"/>
      <c r="NLR7" s="109"/>
      <c r="NLS7" s="109"/>
      <c r="NLT7" s="109"/>
      <c r="NLY7" s="46"/>
      <c r="NLZ7" s="109"/>
      <c r="NMA7" s="109"/>
      <c r="NMB7" s="109"/>
      <c r="NMG7" s="46"/>
      <c r="NMH7" s="109"/>
      <c r="NMI7" s="109"/>
      <c r="NMJ7" s="109"/>
      <c r="NMO7" s="46"/>
      <c r="NMP7" s="109"/>
      <c r="NMQ7" s="109"/>
      <c r="NMR7" s="109"/>
      <c r="NMW7" s="46"/>
      <c r="NMX7" s="109"/>
      <c r="NMY7" s="109"/>
      <c r="NMZ7" s="109"/>
      <c r="NNE7" s="46"/>
      <c r="NNF7" s="109"/>
      <c r="NNG7" s="109"/>
      <c r="NNH7" s="109"/>
      <c r="NNM7" s="46"/>
      <c r="NNN7" s="109"/>
      <c r="NNO7" s="109"/>
      <c r="NNP7" s="109"/>
      <c r="NNU7" s="46"/>
      <c r="NNV7" s="109"/>
      <c r="NNW7" s="109"/>
      <c r="NNX7" s="109"/>
      <c r="NOC7" s="46"/>
      <c r="NOD7" s="109"/>
      <c r="NOE7" s="109"/>
      <c r="NOF7" s="109"/>
      <c r="NOK7" s="46"/>
      <c r="NOL7" s="109"/>
      <c r="NOM7" s="109"/>
      <c r="NON7" s="109"/>
      <c r="NOS7" s="46"/>
      <c r="NOT7" s="109"/>
      <c r="NOU7" s="109"/>
      <c r="NOV7" s="109"/>
      <c r="NPA7" s="46"/>
      <c r="NPB7" s="109"/>
      <c r="NPC7" s="109"/>
      <c r="NPD7" s="109"/>
      <c r="NPI7" s="46"/>
      <c r="NPJ7" s="109"/>
      <c r="NPK7" s="109"/>
      <c r="NPL7" s="109"/>
      <c r="NPQ7" s="46"/>
      <c r="NPR7" s="109"/>
      <c r="NPS7" s="109"/>
      <c r="NPT7" s="109"/>
      <c r="NPY7" s="46"/>
      <c r="NPZ7" s="109"/>
      <c r="NQA7" s="109"/>
      <c r="NQB7" s="109"/>
      <c r="NQG7" s="46"/>
      <c r="NQH7" s="109"/>
      <c r="NQI7" s="109"/>
      <c r="NQJ7" s="109"/>
      <c r="NQO7" s="46"/>
      <c r="NQP7" s="109"/>
      <c r="NQQ7" s="109"/>
      <c r="NQR7" s="109"/>
      <c r="NQW7" s="46"/>
      <c r="NQX7" s="109"/>
      <c r="NQY7" s="109"/>
      <c r="NQZ7" s="109"/>
      <c r="NRE7" s="46"/>
      <c r="NRF7" s="109"/>
      <c r="NRG7" s="109"/>
      <c r="NRH7" s="109"/>
      <c r="NRM7" s="46"/>
      <c r="NRN7" s="109"/>
      <c r="NRO7" s="109"/>
      <c r="NRP7" s="109"/>
      <c r="NRU7" s="46"/>
      <c r="NRV7" s="109"/>
      <c r="NRW7" s="109"/>
      <c r="NRX7" s="109"/>
      <c r="NSC7" s="46"/>
      <c r="NSD7" s="109"/>
      <c r="NSE7" s="109"/>
      <c r="NSF7" s="109"/>
      <c r="NSK7" s="46"/>
      <c r="NSL7" s="109"/>
      <c r="NSM7" s="109"/>
      <c r="NSN7" s="109"/>
      <c r="NSS7" s="46"/>
      <c r="NST7" s="109"/>
      <c r="NSU7" s="109"/>
      <c r="NSV7" s="109"/>
      <c r="NTA7" s="46"/>
      <c r="NTB7" s="109"/>
      <c r="NTC7" s="109"/>
      <c r="NTD7" s="109"/>
      <c r="NTI7" s="46"/>
      <c r="NTJ7" s="109"/>
      <c r="NTK7" s="109"/>
      <c r="NTL7" s="109"/>
      <c r="NTQ7" s="46"/>
      <c r="NTR7" s="109"/>
      <c r="NTS7" s="109"/>
      <c r="NTT7" s="109"/>
      <c r="NTY7" s="46"/>
      <c r="NTZ7" s="109"/>
      <c r="NUA7" s="109"/>
      <c r="NUB7" s="109"/>
      <c r="NUG7" s="46"/>
      <c r="NUH7" s="109"/>
      <c r="NUI7" s="109"/>
      <c r="NUJ7" s="109"/>
      <c r="NUO7" s="46"/>
      <c r="NUP7" s="109"/>
      <c r="NUQ7" s="109"/>
      <c r="NUR7" s="109"/>
      <c r="NUW7" s="46"/>
      <c r="NUX7" s="109"/>
      <c r="NUY7" s="109"/>
      <c r="NUZ7" s="109"/>
      <c r="NVE7" s="46"/>
      <c r="NVF7" s="109"/>
      <c r="NVG7" s="109"/>
      <c r="NVH7" s="109"/>
      <c r="NVM7" s="46"/>
      <c r="NVN7" s="109"/>
      <c r="NVO7" s="109"/>
      <c r="NVP7" s="109"/>
      <c r="NVU7" s="46"/>
      <c r="NVV7" s="109"/>
      <c r="NVW7" s="109"/>
      <c r="NVX7" s="109"/>
      <c r="NWC7" s="46"/>
      <c r="NWD7" s="109"/>
      <c r="NWE7" s="109"/>
      <c r="NWF7" s="109"/>
      <c r="NWK7" s="46"/>
      <c r="NWL7" s="109"/>
      <c r="NWM7" s="109"/>
      <c r="NWN7" s="109"/>
      <c r="NWS7" s="46"/>
      <c r="NWT7" s="109"/>
      <c r="NWU7" s="109"/>
      <c r="NWV7" s="109"/>
      <c r="NXA7" s="46"/>
      <c r="NXB7" s="109"/>
      <c r="NXC7" s="109"/>
      <c r="NXD7" s="109"/>
      <c r="NXI7" s="46"/>
      <c r="NXJ7" s="109"/>
      <c r="NXK7" s="109"/>
      <c r="NXL7" s="109"/>
      <c r="NXQ7" s="46"/>
      <c r="NXR7" s="109"/>
      <c r="NXS7" s="109"/>
      <c r="NXT7" s="109"/>
      <c r="NXY7" s="46"/>
      <c r="NXZ7" s="109"/>
      <c r="NYA7" s="109"/>
      <c r="NYB7" s="109"/>
      <c r="NYG7" s="46"/>
      <c r="NYH7" s="109"/>
      <c r="NYI7" s="109"/>
      <c r="NYJ7" s="109"/>
      <c r="NYO7" s="46"/>
      <c r="NYP7" s="109"/>
      <c r="NYQ7" s="109"/>
      <c r="NYR7" s="109"/>
      <c r="NYW7" s="46"/>
      <c r="NYX7" s="109"/>
      <c r="NYY7" s="109"/>
      <c r="NYZ7" s="109"/>
      <c r="NZE7" s="46"/>
      <c r="NZF7" s="109"/>
      <c r="NZG7" s="109"/>
      <c r="NZH7" s="109"/>
      <c r="NZM7" s="46"/>
      <c r="NZN7" s="109"/>
      <c r="NZO7" s="109"/>
      <c r="NZP7" s="109"/>
      <c r="NZU7" s="46"/>
      <c r="NZV7" s="109"/>
      <c r="NZW7" s="109"/>
      <c r="NZX7" s="109"/>
      <c r="OAC7" s="46"/>
      <c r="OAD7" s="109"/>
      <c r="OAE7" s="109"/>
      <c r="OAF7" s="109"/>
      <c r="OAK7" s="46"/>
      <c r="OAL7" s="109"/>
      <c r="OAM7" s="109"/>
      <c r="OAN7" s="109"/>
      <c r="OAS7" s="46"/>
      <c r="OAT7" s="109"/>
      <c r="OAU7" s="109"/>
      <c r="OAV7" s="109"/>
      <c r="OBA7" s="46"/>
      <c r="OBB7" s="109"/>
      <c r="OBC7" s="109"/>
      <c r="OBD7" s="109"/>
      <c r="OBI7" s="46"/>
      <c r="OBJ7" s="109"/>
      <c r="OBK7" s="109"/>
      <c r="OBL7" s="109"/>
      <c r="OBQ7" s="46"/>
      <c r="OBR7" s="109"/>
      <c r="OBS7" s="109"/>
      <c r="OBT7" s="109"/>
      <c r="OBY7" s="46"/>
      <c r="OBZ7" s="109"/>
      <c r="OCA7" s="109"/>
      <c r="OCB7" s="109"/>
      <c r="OCG7" s="46"/>
      <c r="OCH7" s="109"/>
      <c r="OCI7" s="109"/>
      <c r="OCJ7" s="109"/>
      <c r="OCO7" s="46"/>
      <c r="OCP7" s="109"/>
      <c r="OCQ7" s="109"/>
      <c r="OCR7" s="109"/>
      <c r="OCW7" s="46"/>
      <c r="OCX7" s="109"/>
      <c r="OCY7" s="109"/>
      <c r="OCZ7" s="109"/>
      <c r="ODE7" s="46"/>
      <c r="ODF7" s="109"/>
      <c r="ODG7" s="109"/>
      <c r="ODH7" s="109"/>
      <c r="ODM7" s="46"/>
      <c r="ODN7" s="109"/>
      <c r="ODO7" s="109"/>
      <c r="ODP7" s="109"/>
      <c r="ODU7" s="46"/>
      <c r="ODV7" s="109"/>
      <c r="ODW7" s="109"/>
      <c r="ODX7" s="109"/>
      <c r="OEC7" s="46"/>
      <c r="OED7" s="109"/>
      <c r="OEE7" s="109"/>
      <c r="OEF7" s="109"/>
      <c r="OEK7" s="46"/>
      <c r="OEL7" s="109"/>
      <c r="OEM7" s="109"/>
      <c r="OEN7" s="109"/>
      <c r="OES7" s="46"/>
      <c r="OET7" s="109"/>
      <c r="OEU7" s="109"/>
      <c r="OEV7" s="109"/>
      <c r="OFA7" s="46"/>
      <c r="OFB7" s="109"/>
      <c r="OFC7" s="109"/>
      <c r="OFD7" s="109"/>
      <c r="OFI7" s="46"/>
      <c r="OFJ7" s="109"/>
      <c r="OFK7" s="109"/>
      <c r="OFL7" s="109"/>
      <c r="OFQ7" s="46"/>
      <c r="OFR7" s="109"/>
      <c r="OFS7" s="109"/>
      <c r="OFT7" s="109"/>
      <c r="OFY7" s="46"/>
      <c r="OFZ7" s="109"/>
      <c r="OGA7" s="109"/>
      <c r="OGB7" s="109"/>
      <c r="OGG7" s="46"/>
      <c r="OGH7" s="109"/>
      <c r="OGI7" s="109"/>
      <c r="OGJ7" s="109"/>
      <c r="OGO7" s="46"/>
      <c r="OGP7" s="109"/>
      <c r="OGQ7" s="109"/>
      <c r="OGR7" s="109"/>
      <c r="OGW7" s="46"/>
      <c r="OGX7" s="109"/>
      <c r="OGY7" s="109"/>
      <c r="OGZ7" s="109"/>
      <c r="OHE7" s="46"/>
      <c r="OHF7" s="109"/>
      <c r="OHG7" s="109"/>
      <c r="OHH7" s="109"/>
      <c r="OHM7" s="46"/>
      <c r="OHN7" s="109"/>
      <c r="OHO7" s="109"/>
      <c r="OHP7" s="109"/>
      <c r="OHU7" s="46"/>
      <c r="OHV7" s="109"/>
      <c r="OHW7" s="109"/>
      <c r="OHX7" s="109"/>
      <c r="OIC7" s="46"/>
      <c r="OID7" s="109"/>
      <c r="OIE7" s="109"/>
      <c r="OIF7" s="109"/>
      <c r="OIK7" s="46"/>
      <c r="OIL7" s="109"/>
      <c r="OIM7" s="109"/>
      <c r="OIN7" s="109"/>
      <c r="OIS7" s="46"/>
      <c r="OIT7" s="109"/>
      <c r="OIU7" s="109"/>
      <c r="OIV7" s="109"/>
      <c r="OJA7" s="46"/>
      <c r="OJB7" s="109"/>
      <c r="OJC7" s="109"/>
      <c r="OJD7" s="109"/>
      <c r="OJI7" s="46"/>
      <c r="OJJ7" s="109"/>
      <c r="OJK7" s="109"/>
      <c r="OJL7" s="109"/>
      <c r="OJQ7" s="46"/>
      <c r="OJR7" s="109"/>
      <c r="OJS7" s="109"/>
      <c r="OJT7" s="109"/>
      <c r="OJY7" s="46"/>
      <c r="OJZ7" s="109"/>
      <c r="OKA7" s="109"/>
      <c r="OKB7" s="109"/>
      <c r="OKG7" s="46"/>
      <c r="OKH7" s="109"/>
      <c r="OKI7" s="109"/>
      <c r="OKJ7" s="109"/>
      <c r="OKO7" s="46"/>
      <c r="OKP7" s="109"/>
      <c r="OKQ7" s="109"/>
      <c r="OKR7" s="109"/>
      <c r="OKW7" s="46"/>
      <c r="OKX7" s="109"/>
      <c r="OKY7" s="109"/>
      <c r="OKZ7" s="109"/>
      <c r="OLE7" s="46"/>
      <c r="OLF7" s="109"/>
      <c r="OLG7" s="109"/>
      <c r="OLH7" s="109"/>
      <c r="OLM7" s="46"/>
      <c r="OLN7" s="109"/>
      <c r="OLO7" s="109"/>
      <c r="OLP7" s="109"/>
      <c r="OLU7" s="46"/>
      <c r="OLV7" s="109"/>
      <c r="OLW7" s="109"/>
      <c r="OLX7" s="109"/>
      <c r="OMC7" s="46"/>
      <c r="OMD7" s="109"/>
      <c r="OME7" s="109"/>
      <c r="OMF7" s="109"/>
      <c r="OMK7" s="46"/>
      <c r="OML7" s="109"/>
      <c r="OMM7" s="109"/>
      <c r="OMN7" s="109"/>
      <c r="OMS7" s="46"/>
      <c r="OMT7" s="109"/>
      <c r="OMU7" s="109"/>
      <c r="OMV7" s="109"/>
      <c r="ONA7" s="46"/>
      <c r="ONB7" s="109"/>
      <c r="ONC7" s="109"/>
      <c r="OND7" s="109"/>
      <c r="ONI7" s="46"/>
      <c r="ONJ7" s="109"/>
      <c r="ONK7" s="109"/>
      <c r="ONL7" s="109"/>
      <c r="ONQ7" s="46"/>
      <c r="ONR7" s="109"/>
      <c r="ONS7" s="109"/>
      <c r="ONT7" s="109"/>
      <c r="ONY7" s="46"/>
      <c r="ONZ7" s="109"/>
      <c r="OOA7" s="109"/>
      <c r="OOB7" s="109"/>
      <c r="OOG7" s="46"/>
      <c r="OOH7" s="109"/>
      <c r="OOI7" s="109"/>
      <c r="OOJ7" s="109"/>
      <c r="OOO7" s="46"/>
      <c r="OOP7" s="109"/>
      <c r="OOQ7" s="109"/>
      <c r="OOR7" s="109"/>
      <c r="OOW7" s="46"/>
      <c r="OOX7" s="109"/>
      <c r="OOY7" s="109"/>
      <c r="OOZ7" s="109"/>
      <c r="OPE7" s="46"/>
      <c r="OPF7" s="109"/>
      <c r="OPG7" s="109"/>
      <c r="OPH7" s="109"/>
      <c r="OPM7" s="46"/>
      <c r="OPN7" s="109"/>
      <c r="OPO7" s="109"/>
      <c r="OPP7" s="109"/>
      <c r="OPU7" s="46"/>
      <c r="OPV7" s="109"/>
      <c r="OPW7" s="109"/>
      <c r="OPX7" s="109"/>
      <c r="OQC7" s="46"/>
      <c r="OQD7" s="109"/>
      <c r="OQE7" s="109"/>
      <c r="OQF7" s="109"/>
      <c r="OQK7" s="46"/>
      <c r="OQL7" s="109"/>
      <c r="OQM7" s="109"/>
      <c r="OQN7" s="109"/>
      <c r="OQS7" s="46"/>
      <c r="OQT7" s="109"/>
      <c r="OQU7" s="109"/>
      <c r="OQV7" s="109"/>
      <c r="ORA7" s="46"/>
      <c r="ORB7" s="109"/>
      <c r="ORC7" s="109"/>
      <c r="ORD7" s="109"/>
      <c r="ORI7" s="46"/>
      <c r="ORJ7" s="109"/>
      <c r="ORK7" s="109"/>
      <c r="ORL7" s="109"/>
      <c r="ORQ7" s="46"/>
      <c r="ORR7" s="109"/>
      <c r="ORS7" s="109"/>
      <c r="ORT7" s="109"/>
      <c r="ORY7" s="46"/>
      <c r="ORZ7" s="109"/>
      <c r="OSA7" s="109"/>
      <c r="OSB7" s="109"/>
      <c r="OSG7" s="46"/>
      <c r="OSH7" s="109"/>
      <c r="OSI7" s="109"/>
      <c r="OSJ7" s="109"/>
      <c r="OSO7" s="46"/>
      <c r="OSP7" s="109"/>
      <c r="OSQ7" s="109"/>
      <c r="OSR7" s="109"/>
      <c r="OSW7" s="46"/>
      <c r="OSX7" s="109"/>
      <c r="OSY7" s="109"/>
      <c r="OSZ7" s="109"/>
      <c r="OTE7" s="46"/>
      <c r="OTF7" s="109"/>
      <c r="OTG7" s="109"/>
      <c r="OTH7" s="109"/>
      <c r="OTM7" s="46"/>
      <c r="OTN7" s="109"/>
      <c r="OTO7" s="109"/>
      <c r="OTP7" s="109"/>
      <c r="OTU7" s="46"/>
      <c r="OTV7" s="109"/>
      <c r="OTW7" s="109"/>
      <c r="OTX7" s="109"/>
      <c r="OUC7" s="46"/>
      <c r="OUD7" s="109"/>
      <c r="OUE7" s="109"/>
      <c r="OUF7" s="109"/>
      <c r="OUK7" s="46"/>
      <c r="OUL7" s="109"/>
      <c r="OUM7" s="109"/>
      <c r="OUN7" s="109"/>
      <c r="OUS7" s="46"/>
      <c r="OUT7" s="109"/>
      <c r="OUU7" s="109"/>
      <c r="OUV7" s="109"/>
      <c r="OVA7" s="46"/>
      <c r="OVB7" s="109"/>
      <c r="OVC7" s="109"/>
      <c r="OVD7" s="109"/>
      <c r="OVI7" s="46"/>
      <c r="OVJ7" s="109"/>
      <c r="OVK7" s="109"/>
      <c r="OVL7" s="109"/>
      <c r="OVQ7" s="46"/>
      <c r="OVR7" s="109"/>
      <c r="OVS7" s="109"/>
      <c r="OVT7" s="109"/>
      <c r="OVY7" s="46"/>
      <c r="OVZ7" s="109"/>
      <c r="OWA7" s="109"/>
      <c r="OWB7" s="109"/>
      <c r="OWG7" s="46"/>
      <c r="OWH7" s="109"/>
      <c r="OWI7" s="109"/>
      <c r="OWJ7" s="109"/>
      <c r="OWO7" s="46"/>
      <c r="OWP7" s="109"/>
      <c r="OWQ7" s="109"/>
      <c r="OWR7" s="109"/>
      <c r="OWW7" s="46"/>
      <c r="OWX7" s="109"/>
      <c r="OWY7" s="109"/>
      <c r="OWZ7" s="109"/>
      <c r="OXE7" s="46"/>
      <c r="OXF7" s="109"/>
      <c r="OXG7" s="109"/>
      <c r="OXH7" s="109"/>
      <c r="OXM7" s="46"/>
      <c r="OXN7" s="109"/>
      <c r="OXO7" s="109"/>
      <c r="OXP7" s="109"/>
      <c r="OXU7" s="46"/>
      <c r="OXV7" s="109"/>
      <c r="OXW7" s="109"/>
      <c r="OXX7" s="109"/>
      <c r="OYC7" s="46"/>
      <c r="OYD7" s="109"/>
      <c r="OYE7" s="109"/>
      <c r="OYF7" s="109"/>
      <c r="OYK7" s="46"/>
      <c r="OYL7" s="109"/>
      <c r="OYM7" s="109"/>
      <c r="OYN7" s="109"/>
      <c r="OYS7" s="46"/>
      <c r="OYT7" s="109"/>
      <c r="OYU7" s="109"/>
      <c r="OYV7" s="109"/>
      <c r="OZA7" s="46"/>
      <c r="OZB7" s="109"/>
      <c r="OZC7" s="109"/>
      <c r="OZD7" s="109"/>
      <c r="OZI7" s="46"/>
      <c r="OZJ7" s="109"/>
      <c r="OZK7" s="109"/>
      <c r="OZL7" s="109"/>
      <c r="OZQ7" s="46"/>
      <c r="OZR7" s="109"/>
      <c r="OZS7" s="109"/>
      <c r="OZT7" s="109"/>
      <c r="OZY7" s="46"/>
      <c r="OZZ7" s="109"/>
      <c r="PAA7" s="109"/>
      <c r="PAB7" s="109"/>
      <c r="PAG7" s="46"/>
      <c r="PAH7" s="109"/>
      <c r="PAI7" s="109"/>
      <c r="PAJ7" s="109"/>
      <c r="PAO7" s="46"/>
      <c r="PAP7" s="109"/>
      <c r="PAQ7" s="109"/>
      <c r="PAR7" s="109"/>
      <c r="PAW7" s="46"/>
      <c r="PAX7" s="109"/>
      <c r="PAY7" s="109"/>
      <c r="PAZ7" s="109"/>
      <c r="PBE7" s="46"/>
      <c r="PBF7" s="109"/>
      <c r="PBG7" s="109"/>
      <c r="PBH7" s="109"/>
      <c r="PBM7" s="46"/>
      <c r="PBN7" s="109"/>
      <c r="PBO7" s="109"/>
      <c r="PBP7" s="109"/>
      <c r="PBU7" s="46"/>
      <c r="PBV7" s="109"/>
      <c r="PBW7" s="109"/>
      <c r="PBX7" s="109"/>
      <c r="PCC7" s="46"/>
      <c r="PCD7" s="109"/>
      <c r="PCE7" s="109"/>
      <c r="PCF7" s="109"/>
      <c r="PCK7" s="46"/>
      <c r="PCL7" s="109"/>
      <c r="PCM7" s="109"/>
      <c r="PCN7" s="109"/>
      <c r="PCS7" s="46"/>
      <c r="PCT7" s="109"/>
      <c r="PCU7" s="109"/>
      <c r="PCV7" s="109"/>
      <c r="PDA7" s="46"/>
      <c r="PDB7" s="109"/>
      <c r="PDC7" s="109"/>
      <c r="PDD7" s="109"/>
      <c r="PDI7" s="46"/>
      <c r="PDJ7" s="109"/>
      <c r="PDK7" s="109"/>
      <c r="PDL7" s="109"/>
      <c r="PDQ7" s="46"/>
      <c r="PDR7" s="109"/>
      <c r="PDS7" s="109"/>
      <c r="PDT7" s="109"/>
      <c r="PDY7" s="46"/>
      <c r="PDZ7" s="109"/>
      <c r="PEA7" s="109"/>
      <c r="PEB7" s="109"/>
      <c r="PEG7" s="46"/>
      <c r="PEH7" s="109"/>
      <c r="PEI7" s="109"/>
      <c r="PEJ7" s="109"/>
      <c r="PEO7" s="46"/>
      <c r="PEP7" s="109"/>
      <c r="PEQ7" s="109"/>
      <c r="PER7" s="109"/>
      <c r="PEW7" s="46"/>
      <c r="PEX7" s="109"/>
      <c r="PEY7" s="109"/>
      <c r="PEZ7" s="109"/>
      <c r="PFE7" s="46"/>
      <c r="PFF7" s="109"/>
      <c r="PFG7" s="109"/>
      <c r="PFH7" s="109"/>
      <c r="PFM7" s="46"/>
      <c r="PFN7" s="109"/>
      <c r="PFO7" s="109"/>
      <c r="PFP7" s="109"/>
      <c r="PFU7" s="46"/>
      <c r="PFV7" s="109"/>
      <c r="PFW7" s="109"/>
      <c r="PFX7" s="109"/>
      <c r="PGC7" s="46"/>
      <c r="PGD7" s="109"/>
      <c r="PGE7" s="109"/>
      <c r="PGF7" s="109"/>
      <c r="PGK7" s="46"/>
      <c r="PGL7" s="109"/>
      <c r="PGM7" s="109"/>
      <c r="PGN7" s="109"/>
      <c r="PGS7" s="46"/>
      <c r="PGT7" s="109"/>
      <c r="PGU7" s="109"/>
      <c r="PGV7" s="109"/>
      <c r="PHA7" s="46"/>
      <c r="PHB7" s="109"/>
      <c r="PHC7" s="109"/>
      <c r="PHD7" s="109"/>
      <c r="PHI7" s="46"/>
      <c r="PHJ7" s="109"/>
      <c r="PHK7" s="109"/>
      <c r="PHL7" s="109"/>
      <c r="PHQ7" s="46"/>
      <c r="PHR7" s="109"/>
      <c r="PHS7" s="109"/>
      <c r="PHT7" s="109"/>
      <c r="PHY7" s="46"/>
      <c r="PHZ7" s="109"/>
      <c r="PIA7" s="109"/>
      <c r="PIB7" s="109"/>
      <c r="PIG7" s="46"/>
      <c r="PIH7" s="109"/>
      <c r="PII7" s="109"/>
      <c r="PIJ7" s="109"/>
      <c r="PIO7" s="46"/>
      <c r="PIP7" s="109"/>
      <c r="PIQ7" s="109"/>
      <c r="PIR7" s="109"/>
      <c r="PIW7" s="46"/>
      <c r="PIX7" s="109"/>
      <c r="PIY7" s="109"/>
      <c r="PIZ7" s="109"/>
      <c r="PJE7" s="46"/>
      <c r="PJF7" s="109"/>
      <c r="PJG7" s="109"/>
      <c r="PJH7" s="109"/>
      <c r="PJM7" s="46"/>
      <c r="PJN7" s="109"/>
      <c r="PJO7" s="109"/>
      <c r="PJP7" s="109"/>
      <c r="PJU7" s="46"/>
      <c r="PJV7" s="109"/>
      <c r="PJW7" s="109"/>
      <c r="PJX7" s="109"/>
      <c r="PKC7" s="46"/>
      <c r="PKD7" s="109"/>
      <c r="PKE7" s="109"/>
      <c r="PKF7" s="109"/>
      <c r="PKK7" s="46"/>
      <c r="PKL7" s="109"/>
      <c r="PKM7" s="109"/>
      <c r="PKN7" s="109"/>
      <c r="PKS7" s="46"/>
      <c r="PKT7" s="109"/>
      <c r="PKU7" s="109"/>
      <c r="PKV7" s="109"/>
      <c r="PLA7" s="46"/>
      <c r="PLB7" s="109"/>
      <c r="PLC7" s="109"/>
      <c r="PLD7" s="109"/>
      <c r="PLI7" s="46"/>
      <c r="PLJ7" s="109"/>
      <c r="PLK7" s="109"/>
      <c r="PLL7" s="109"/>
      <c r="PLQ7" s="46"/>
      <c r="PLR7" s="109"/>
      <c r="PLS7" s="109"/>
      <c r="PLT7" s="109"/>
      <c r="PLY7" s="46"/>
      <c r="PLZ7" s="109"/>
      <c r="PMA7" s="109"/>
      <c r="PMB7" s="109"/>
      <c r="PMG7" s="46"/>
      <c r="PMH7" s="109"/>
      <c r="PMI7" s="109"/>
      <c r="PMJ7" s="109"/>
      <c r="PMO7" s="46"/>
      <c r="PMP7" s="109"/>
      <c r="PMQ7" s="109"/>
      <c r="PMR7" s="109"/>
      <c r="PMW7" s="46"/>
      <c r="PMX7" s="109"/>
      <c r="PMY7" s="109"/>
      <c r="PMZ7" s="109"/>
      <c r="PNE7" s="46"/>
      <c r="PNF7" s="109"/>
      <c r="PNG7" s="109"/>
      <c r="PNH7" s="109"/>
      <c r="PNM7" s="46"/>
      <c r="PNN7" s="109"/>
      <c r="PNO7" s="109"/>
      <c r="PNP7" s="109"/>
      <c r="PNU7" s="46"/>
      <c r="PNV7" s="109"/>
      <c r="PNW7" s="109"/>
      <c r="PNX7" s="109"/>
      <c r="POC7" s="46"/>
      <c r="POD7" s="109"/>
      <c r="POE7" s="109"/>
      <c r="POF7" s="109"/>
      <c r="POK7" s="46"/>
      <c r="POL7" s="109"/>
      <c r="POM7" s="109"/>
      <c r="PON7" s="109"/>
      <c r="POS7" s="46"/>
      <c r="POT7" s="109"/>
      <c r="POU7" s="109"/>
      <c r="POV7" s="109"/>
      <c r="PPA7" s="46"/>
      <c r="PPB7" s="109"/>
      <c r="PPC7" s="109"/>
      <c r="PPD7" s="109"/>
      <c r="PPI7" s="46"/>
      <c r="PPJ7" s="109"/>
      <c r="PPK7" s="109"/>
      <c r="PPL7" s="109"/>
      <c r="PPQ7" s="46"/>
      <c r="PPR7" s="109"/>
      <c r="PPS7" s="109"/>
      <c r="PPT7" s="109"/>
      <c r="PPY7" s="46"/>
      <c r="PPZ7" s="109"/>
      <c r="PQA7" s="109"/>
      <c r="PQB7" s="109"/>
      <c r="PQG7" s="46"/>
      <c r="PQH7" s="109"/>
      <c r="PQI7" s="109"/>
      <c r="PQJ7" s="109"/>
      <c r="PQO7" s="46"/>
      <c r="PQP7" s="109"/>
      <c r="PQQ7" s="109"/>
      <c r="PQR7" s="109"/>
      <c r="PQW7" s="46"/>
      <c r="PQX7" s="109"/>
      <c r="PQY7" s="109"/>
      <c r="PQZ7" s="109"/>
      <c r="PRE7" s="46"/>
      <c r="PRF7" s="109"/>
      <c r="PRG7" s="109"/>
      <c r="PRH7" s="109"/>
      <c r="PRM7" s="46"/>
      <c r="PRN7" s="109"/>
      <c r="PRO7" s="109"/>
      <c r="PRP7" s="109"/>
      <c r="PRU7" s="46"/>
      <c r="PRV7" s="109"/>
      <c r="PRW7" s="109"/>
      <c r="PRX7" s="109"/>
      <c r="PSC7" s="46"/>
      <c r="PSD7" s="109"/>
      <c r="PSE7" s="109"/>
      <c r="PSF7" s="109"/>
      <c r="PSK7" s="46"/>
      <c r="PSL7" s="109"/>
      <c r="PSM7" s="109"/>
      <c r="PSN7" s="109"/>
      <c r="PSS7" s="46"/>
      <c r="PST7" s="109"/>
      <c r="PSU7" s="109"/>
      <c r="PSV7" s="109"/>
      <c r="PTA7" s="46"/>
      <c r="PTB7" s="109"/>
      <c r="PTC7" s="109"/>
      <c r="PTD7" s="109"/>
      <c r="PTI7" s="46"/>
      <c r="PTJ7" s="109"/>
      <c r="PTK7" s="109"/>
      <c r="PTL7" s="109"/>
      <c r="PTQ7" s="46"/>
      <c r="PTR7" s="109"/>
      <c r="PTS7" s="109"/>
      <c r="PTT7" s="109"/>
      <c r="PTY7" s="46"/>
      <c r="PTZ7" s="109"/>
      <c r="PUA7" s="109"/>
      <c r="PUB7" s="109"/>
      <c r="PUG7" s="46"/>
      <c r="PUH7" s="109"/>
      <c r="PUI7" s="109"/>
      <c r="PUJ7" s="109"/>
      <c r="PUO7" s="46"/>
      <c r="PUP7" s="109"/>
      <c r="PUQ7" s="109"/>
      <c r="PUR7" s="109"/>
      <c r="PUW7" s="46"/>
      <c r="PUX7" s="109"/>
      <c r="PUY7" s="109"/>
      <c r="PUZ7" s="109"/>
      <c r="PVE7" s="46"/>
      <c r="PVF7" s="109"/>
      <c r="PVG7" s="109"/>
      <c r="PVH7" s="109"/>
      <c r="PVM7" s="46"/>
      <c r="PVN7" s="109"/>
      <c r="PVO7" s="109"/>
      <c r="PVP7" s="109"/>
      <c r="PVU7" s="46"/>
      <c r="PVV7" s="109"/>
      <c r="PVW7" s="109"/>
      <c r="PVX7" s="109"/>
      <c r="PWC7" s="46"/>
      <c r="PWD7" s="109"/>
      <c r="PWE7" s="109"/>
      <c r="PWF7" s="109"/>
      <c r="PWK7" s="46"/>
      <c r="PWL7" s="109"/>
      <c r="PWM7" s="109"/>
      <c r="PWN7" s="109"/>
      <c r="PWS7" s="46"/>
      <c r="PWT7" s="109"/>
      <c r="PWU7" s="109"/>
      <c r="PWV7" s="109"/>
      <c r="PXA7" s="46"/>
      <c r="PXB7" s="109"/>
      <c r="PXC7" s="109"/>
      <c r="PXD7" s="109"/>
      <c r="PXI7" s="46"/>
      <c r="PXJ7" s="109"/>
      <c r="PXK7" s="109"/>
      <c r="PXL7" s="109"/>
      <c r="PXQ7" s="46"/>
      <c r="PXR7" s="109"/>
      <c r="PXS7" s="109"/>
      <c r="PXT7" s="109"/>
      <c r="PXY7" s="46"/>
      <c r="PXZ7" s="109"/>
      <c r="PYA7" s="109"/>
      <c r="PYB7" s="109"/>
      <c r="PYG7" s="46"/>
      <c r="PYH7" s="109"/>
      <c r="PYI7" s="109"/>
      <c r="PYJ7" s="109"/>
      <c r="PYO7" s="46"/>
      <c r="PYP7" s="109"/>
      <c r="PYQ7" s="109"/>
      <c r="PYR7" s="109"/>
      <c r="PYW7" s="46"/>
      <c r="PYX7" s="109"/>
      <c r="PYY7" s="109"/>
      <c r="PYZ7" s="109"/>
      <c r="PZE7" s="46"/>
      <c r="PZF7" s="109"/>
      <c r="PZG7" s="109"/>
      <c r="PZH7" s="109"/>
      <c r="PZM7" s="46"/>
      <c r="PZN7" s="109"/>
      <c r="PZO7" s="109"/>
      <c r="PZP7" s="109"/>
      <c r="PZU7" s="46"/>
      <c r="PZV7" s="109"/>
      <c r="PZW7" s="109"/>
      <c r="PZX7" s="109"/>
      <c r="QAC7" s="46"/>
      <c r="QAD7" s="109"/>
      <c r="QAE7" s="109"/>
      <c r="QAF7" s="109"/>
      <c r="QAK7" s="46"/>
      <c r="QAL7" s="109"/>
      <c r="QAM7" s="109"/>
      <c r="QAN7" s="109"/>
      <c r="QAS7" s="46"/>
      <c r="QAT7" s="109"/>
      <c r="QAU7" s="109"/>
      <c r="QAV7" s="109"/>
      <c r="QBA7" s="46"/>
      <c r="QBB7" s="109"/>
      <c r="QBC7" s="109"/>
      <c r="QBD7" s="109"/>
      <c r="QBI7" s="46"/>
      <c r="QBJ7" s="109"/>
      <c r="QBK7" s="109"/>
      <c r="QBL7" s="109"/>
      <c r="QBQ7" s="46"/>
      <c r="QBR7" s="109"/>
      <c r="QBS7" s="109"/>
      <c r="QBT7" s="109"/>
      <c r="QBY7" s="46"/>
      <c r="QBZ7" s="109"/>
      <c r="QCA7" s="109"/>
      <c r="QCB7" s="109"/>
      <c r="QCG7" s="46"/>
      <c r="QCH7" s="109"/>
      <c r="QCI7" s="109"/>
      <c r="QCJ7" s="109"/>
      <c r="QCO7" s="46"/>
      <c r="QCP7" s="109"/>
      <c r="QCQ7" s="109"/>
      <c r="QCR7" s="109"/>
      <c r="QCW7" s="46"/>
      <c r="QCX7" s="109"/>
      <c r="QCY7" s="109"/>
      <c r="QCZ7" s="109"/>
      <c r="QDE7" s="46"/>
      <c r="QDF7" s="109"/>
      <c r="QDG7" s="109"/>
      <c r="QDH7" s="109"/>
      <c r="QDM7" s="46"/>
      <c r="QDN7" s="109"/>
      <c r="QDO7" s="109"/>
      <c r="QDP7" s="109"/>
      <c r="QDU7" s="46"/>
      <c r="QDV7" s="109"/>
      <c r="QDW7" s="109"/>
      <c r="QDX7" s="109"/>
      <c r="QEC7" s="46"/>
      <c r="QED7" s="109"/>
      <c r="QEE7" s="109"/>
      <c r="QEF7" s="109"/>
      <c r="QEK7" s="46"/>
      <c r="QEL7" s="109"/>
      <c r="QEM7" s="109"/>
      <c r="QEN7" s="109"/>
      <c r="QES7" s="46"/>
      <c r="QET7" s="109"/>
      <c r="QEU7" s="109"/>
      <c r="QEV7" s="109"/>
      <c r="QFA7" s="46"/>
      <c r="QFB7" s="109"/>
      <c r="QFC7" s="109"/>
      <c r="QFD7" s="109"/>
      <c r="QFI7" s="46"/>
      <c r="QFJ7" s="109"/>
      <c r="QFK7" s="109"/>
      <c r="QFL7" s="109"/>
      <c r="QFQ7" s="46"/>
      <c r="QFR7" s="109"/>
      <c r="QFS7" s="109"/>
      <c r="QFT7" s="109"/>
      <c r="QFY7" s="46"/>
      <c r="QFZ7" s="109"/>
      <c r="QGA7" s="109"/>
      <c r="QGB7" s="109"/>
      <c r="QGG7" s="46"/>
      <c r="QGH7" s="109"/>
      <c r="QGI7" s="109"/>
      <c r="QGJ7" s="109"/>
      <c r="QGO7" s="46"/>
      <c r="QGP7" s="109"/>
      <c r="QGQ7" s="109"/>
      <c r="QGR7" s="109"/>
      <c r="QGW7" s="46"/>
      <c r="QGX7" s="109"/>
      <c r="QGY7" s="109"/>
      <c r="QGZ7" s="109"/>
      <c r="QHE7" s="46"/>
      <c r="QHF7" s="109"/>
      <c r="QHG7" s="109"/>
      <c r="QHH7" s="109"/>
      <c r="QHM7" s="46"/>
      <c r="QHN7" s="109"/>
      <c r="QHO7" s="109"/>
      <c r="QHP7" s="109"/>
      <c r="QHU7" s="46"/>
      <c r="QHV7" s="109"/>
      <c r="QHW7" s="109"/>
      <c r="QHX7" s="109"/>
      <c r="QIC7" s="46"/>
      <c r="QID7" s="109"/>
      <c r="QIE7" s="109"/>
      <c r="QIF7" s="109"/>
      <c r="QIK7" s="46"/>
      <c r="QIL7" s="109"/>
      <c r="QIM7" s="109"/>
      <c r="QIN7" s="109"/>
      <c r="QIS7" s="46"/>
      <c r="QIT7" s="109"/>
      <c r="QIU7" s="109"/>
      <c r="QIV7" s="109"/>
      <c r="QJA7" s="46"/>
      <c r="QJB7" s="109"/>
      <c r="QJC7" s="109"/>
      <c r="QJD7" s="109"/>
      <c r="QJI7" s="46"/>
      <c r="QJJ7" s="109"/>
      <c r="QJK7" s="109"/>
      <c r="QJL7" s="109"/>
      <c r="QJQ7" s="46"/>
      <c r="QJR7" s="109"/>
      <c r="QJS7" s="109"/>
      <c r="QJT7" s="109"/>
      <c r="QJY7" s="46"/>
      <c r="QJZ7" s="109"/>
      <c r="QKA7" s="109"/>
      <c r="QKB7" s="109"/>
      <c r="QKG7" s="46"/>
      <c r="QKH7" s="109"/>
      <c r="QKI7" s="109"/>
      <c r="QKJ7" s="109"/>
      <c r="QKO7" s="46"/>
      <c r="QKP7" s="109"/>
      <c r="QKQ7" s="109"/>
      <c r="QKR7" s="109"/>
      <c r="QKW7" s="46"/>
      <c r="QKX7" s="109"/>
      <c r="QKY7" s="109"/>
      <c r="QKZ7" s="109"/>
      <c r="QLE7" s="46"/>
      <c r="QLF7" s="109"/>
      <c r="QLG7" s="109"/>
      <c r="QLH7" s="109"/>
      <c r="QLM7" s="46"/>
      <c r="QLN7" s="109"/>
      <c r="QLO7" s="109"/>
      <c r="QLP7" s="109"/>
      <c r="QLU7" s="46"/>
      <c r="QLV7" s="109"/>
      <c r="QLW7" s="109"/>
      <c r="QLX7" s="109"/>
      <c r="QMC7" s="46"/>
      <c r="QMD7" s="109"/>
      <c r="QME7" s="109"/>
      <c r="QMF7" s="109"/>
      <c r="QMK7" s="46"/>
      <c r="QML7" s="109"/>
      <c r="QMM7" s="109"/>
      <c r="QMN7" s="109"/>
      <c r="QMS7" s="46"/>
      <c r="QMT7" s="109"/>
      <c r="QMU7" s="109"/>
      <c r="QMV7" s="109"/>
      <c r="QNA7" s="46"/>
      <c r="QNB7" s="109"/>
      <c r="QNC7" s="109"/>
      <c r="QND7" s="109"/>
      <c r="QNI7" s="46"/>
      <c r="QNJ7" s="109"/>
      <c r="QNK7" s="109"/>
      <c r="QNL7" s="109"/>
      <c r="QNQ7" s="46"/>
      <c r="QNR7" s="109"/>
      <c r="QNS7" s="109"/>
      <c r="QNT7" s="109"/>
      <c r="QNY7" s="46"/>
      <c r="QNZ7" s="109"/>
      <c r="QOA7" s="109"/>
      <c r="QOB7" s="109"/>
      <c r="QOG7" s="46"/>
      <c r="QOH7" s="109"/>
      <c r="QOI7" s="109"/>
      <c r="QOJ7" s="109"/>
      <c r="QOO7" s="46"/>
      <c r="QOP7" s="109"/>
      <c r="QOQ7" s="109"/>
      <c r="QOR7" s="109"/>
      <c r="QOW7" s="46"/>
      <c r="QOX7" s="109"/>
      <c r="QOY7" s="109"/>
      <c r="QOZ7" s="109"/>
      <c r="QPE7" s="46"/>
      <c r="QPF7" s="109"/>
      <c r="QPG7" s="109"/>
      <c r="QPH7" s="109"/>
      <c r="QPM7" s="46"/>
      <c r="QPN7" s="109"/>
      <c r="QPO7" s="109"/>
      <c r="QPP7" s="109"/>
      <c r="QPU7" s="46"/>
      <c r="QPV7" s="109"/>
      <c r="QPW7" s="109"/>
      <c r="QPX7" s="109"/>
      <c r="QQC7" s="46"/>
      <c r="QQD7" s="109"/>
      <c r="QQE7" s="109"/>
      <c r="QQF7" s="109"/>
      <c r="QQK7" s="46"/>
      <c r="QQL7" s="109"/>
      <c r="QQM7" s="109"/>
      <c r="QQN7" s="109"/>
      <c r="QQS7" s="46"/>
      <c r="QQT7" s="109"/>
      <c r="QQU7" s="109"/>
      <c r="QQV7" s="109"/>
      <c r="QRA7" s="46"/>
      <c r="QRB7" s="109"/>
      <c r="QRC7" s="109"/>
      <c r="QRD7" s="109"/>
      <c r="QRI7" s="46"/>
      <c r="QRJ7" s="109"/>
      <c r="QRK7" s="109"/>
      <c r="QRL7" s="109"/>
      <c r="QRQ7" s="46"/>
      <c r="QRR7" s="109"/>
      <c r="QRS7" s="109"/>
      <c r="QRT7" s="109"/>
      <c r="QRY7" s="46"/>
      <c r="QRZ7" s="109"/>
      <c r="QSA7" s="109"/>
      <c r="QSB7" s="109"/>
      <c r="QSG7" s="46"/>
      <c r="QSH7" s="109"/>
      <c r="QSI7" s="109"/>
      <c r="QSJ7" s="109"/>
      <c r="QSO7" s="46"/>
      <c r="QSP7" s="109"/>
      <c r="QSQ7" s="109"/>
      <c r="QSR7" s="109"/>
      <c r="QSW7" s="46"/>
      <c r="QSX7" s="109"/>
      <c r="QSY7" s="109"/>
      <c r="QSZ7" s="109"/>
      <c r="QTE7" s="46"/>
      <c r="QTF7" s="109"/>
      <c r="QTG7" s="109"/>
      <c r="QTH7" s="109"/>
      <c r="QTM7" s="46"/>
      <c r="QTN7" s="109"/>
      <c r="QTO7" s="109"/>
      <c r="QTP7" s="109"/>
      <c r="QTU7" s="46"/>
      <c r="QTV7" s="109"/>
      <c r="QTW7" s="109"/>
      <c r="QTX7" s="109"/>
      <c r="QUC7" s="46"/>
      <c r="QUD7" s="109"/>
      <c r="QUE7" s="109"/>
      <c r="QUF7" s="109"/>
      <c r="QUK7" s="46"/>
      <c r="QUL7" s="109"/>
      <c r="QUM7" s="109"/>
      <c r="QUN7" s="109"/>
      <c r="QUS7" s="46"/>
      <c r="QUT7" s="109"/>
      <c r="QUU7" s="109"/>
      <c r="QUV7" s="109"/>
      <c r="QVA7" s="46"/>
      <c r="QVB7" s="109"/>
      <c r="QVC7" s="109"/>
      <c r="QVD7" s="109"/>
      <c r="QVI7" s="46"/>
      <c r="QVJ7" s="109"/>
      <c r="QVK7" s="109"/>
      <c r="QVL7" s="109"/>
      <c r="QVQ7" s="46"/>
      <c r="QVR7" s="109"/>
      <c r="QVS7" s="109"/>
      <c r="QVT7" s="109"/>
      <c r="QVY7" s="46"/>
      <c r="QVZ7" s="109"/>
      <c r="QWA7" s="109"/>
      <c r="QWB7" s="109"/>
      <c r="QWG7" s="46"/>
      <c r="QWH7" s="109"/>
      <c r="QWI7" s="109"/>
      <c r="QWJ7" s="109"/>
      <c r="QWO7" s="46"/>
      <c r="QWP7" s="109"/>
      <c r="QWQ7" s="109"/>
      <c r="QWR7" s="109"/>
      <c r="QWW7" s="46"/>
      <c r="QWX7" s="109"/>
      <c r="QWY7" s="109"/>
      <c r="QWZ7" s="109"/>
      <c r="QXE7" s="46"/>
      <c r="QXF7" s="109"/>
      <c r="QXG7" s="109"/>
      <c r="QXH7" s="109"/>
      <c r="QXM7" s="46"/>
      <c r="QXN7" s="109"/>
      <c r="QXO7" s="109"/>
      <c r="QXP7" s="109"/>
      <c r="QXU7" s="46"/>
      <c r="QXV7" s="109"/>
      <c r="QXW7" s="109"/>
      <c r="QXX7" s="109"/>
      <c r="QYC7" s="46"/>
      <c r="QYD7" s="109"/>
      <c r="QYE7" s="109"/>
      <c r="QYF7" s="109"/>
      <c r="QYK7" s="46"/>
      <c r="QYL7" s="109"/>
      <c r="QYM7" s="109"/>
      <c r="QYN7" s="109"/>
      <c r="QYS7" s="46"/>
      <c r="QYT7" s="109"/>
      <c r="QYU7" s="109"/>
      <c r="QYV7" s="109"/>
      <c r="QZA7" s="46"/>
      <c r="QZB7" s="109"/>
      <c r="QZC7" s="109"/>
      <c r="QZD7" s="109"/>
      <c r="QZI7" s="46"/>
      <c r="QZJ7" s="109"/>
      <c r="QZK7" s="109"/>
      <c r="QZL7" s="109"/>
      <c r="QZQ7" s="46"/>
      <c r="QZR7" s="109"/>
      <c r="QZS7" s="109"/>
      <c r="QZT7" s="109"/>
      <c r="QZY7" s="46"/>
      <c r="QZZ7" s="109"/>
      <c r="RAA7" s="109"/>
      <c r="RAB7" s="109"/>
      <c r="RAG7" s="46"/>
      <c r="RAH7" s="109"/>
      <c r="RAI7" s="109"/>
      <c r="RAJ7" s="109"/>
      <c r="RAO7" s="46"/>
      <c r="RAP7" s="109"/>
      <c r="RAQ7" s="109"/>
      <c r="RAR7" s="109"/>
      <c r="RAW7" s="46"/>
      <c r="RAX7" s="109"/>
      <c r="RAY7" s="109"/>
      <c r="RAZ7" s="109"/>
      <c r="RBE7" s="46"/>
      <c r="RBF7" s="109"/>
      <c r="RBG7" s="109"/>
      <c r="RBH7" s="109"/>
      <c r="RBM7" s="46"/>
      <c r="RBN7" s="109"/>
      <c r="RBO7" s="109"/>
      <c r="RBP7" s="109"/>
      <c r="RBU7" s="46"/>
      <c r="RBV7" s="109"/>
      <c r="RBW7" s="109"/>
      <c r="RBX7" s="109"/>
      <c r="RCC7" s="46"/>
      <c r="RCD7" s="109"/>
      <c r="RCE7" s="109"/>
      <c r="RCF7" s="109"/>
      <c r="RCK7" s="46"/>
      <c r="RCL7" s="109"/>
      <c r="RCM7" s="109"/>
      <c r="RCN7" s="109"/>
      <c r="RCS7" s="46"/>
      <c r="RCT7" s="109"/>
      <c r="RCU7" s="109"/>
      <c r="RCV7" s="109"/>
      <c r="RDA7" s="46"/>
      <c r="RDB7" s="109"/>
      <c r="RDC7" s="109"/>
      <c r="RDD7" s="109"/>
      <c r="RDI7" s="46"/>
      <c r="RDJ7" s="109"/>
      <c r="RDK7" s="109"/>
      <c r="RDL7" s="109"/>
      <c r="RDQ7" s="46"/>
      <c r="RDR7" s="109"/>
      <c r="RDS7" s="109"/>
      <c r="RDT7" s="109"/>
      <c r="RDY7" s="46"/>
      <c r="RDZ7" s="109"/>
      <c r="REA7" s="109"/>
      <c r="REB7" s="109"/>
      <c r="REG7" s="46"/>
      <c r="REH7" s="109"/>
      <c r="REI7" s="109"/>
      <c r="REJ7" s="109"/>
      <c r="REO7" s="46"/>
      <c r="REP7" s="109"/>
      <c r="REQ7" s="109"/>
      <c r="RER7" s="109"/>
      <c r="REW7" s="46"/>
      <c r="REX7" s="109"/>
      <c r="REY7" s="109"/>
      <c r="REZ7" s="109"/>
      <c r="RFE7" s="46"/>
      <c r="RFF7" s="109"/>
      <c r="RFG7" s="109"/>
      <c r="RFH7" s="109"/>
      <c r="RFM7" s="46"/>
      <c r="RFN7" s="109"/>
      <c r="RFO7" s="109"/>
      <c r="RFP7" s="109"/>
      <c r="RFU7" s="46"/>
      <c r="RFV7" s="109"/>
      <c r="RFW7" s="109"/>
      <c r="RFX7" s="109"/>
      <c r="RGC7" s="46"/>
      <c r="RGD7" s="109"/>
      <c r="RGE7" s="109"/>
      <c r="RGF7" s="109"/>
      <c r="RGK7" s="46"/>
      <c r="RGL7" s="109"/>
      <c r="RGM7" s="109"/>
      <c r="RGN7" s="109"/>
      <c r="RGS7" s="46"/>
      <c r="RGT7" s="109"/>
      <c r="RGU7" s="109"/>
      <c r="RGV7" s="109"/>
      <c r="RHA7" s="46"/>
      <c r="RHB7" s="109"/>
      <c r="RHC7" s="109"/>
      <c r="RHD7" s="109"/>
      <c r="RHI7" s="46"/>
      <c r="RHJ7" s="109"/>
      <c r="RHK7" s="109"/>
      <c r="RHL7" s="109"/>
      <c r="RHQ7" s="46"/>
      <c r="RHR7" s="109"/>
      <c r="RHS7" s="109"/>
      <c r="RHT7" s="109"/>
      <c r="RHY7" s="46"/>
      <c r="RHZ7" s="109"/>
      <c r="RIA7" s="109"/>
      <c r="RIB7" s="109"/>
      <c r="RIG7" s="46"/>
      <c r="RIH7" s="109"/>
      <c r="RII7" s="109"/>
      <c r="RIJ7" s="109"/>
      <c r="RIO7" s="46"/>
      <c r="RIP7" s="109"/>
      <c r="RIQ7" s="109"/>
      <c r="RIR7" s="109"/>
      <c r="RIW7" s="46"/>
      <c r="RIX7" s="109"/>
      <c r="RIY7" s="109"/>
      <c r="RIZ7" s="109"/>
      <c r="RJE7" s="46"/>
      <c r="RJF7" s="109"/>
      <c r="RJG7" s="109"/>
      <c r="RJH7" s="109"/>
      <c r="RJM7" s="46"/>
      <c r="RJN7" s="109"/>
      <c r="RJO7" s="109"/>
      <c r="RJP7" s="109"/>
      <c r="RJU7" s="46"/>
      <c r="RJV7" s="109"/>
      <c r="RJW7" s="109"/>
      <c r="RJX7" s="109"/>
      <c r="RKC7" s="46"/>
      <c r="RKD7" s="109"/>
      <c r="RKE7" s="109"/>
      <c r="RKF7" s="109"/>
      <c r="RKK7" s="46"/>
      <c r="RKL7" s="109"/>
      <c r="RKM7" s="109"/>
      <c r="RKN7" s="109"/>
      <c r="RKS7" s="46"/>
      <c r="RKT7" s="109"/>
      <c r="RKU7" s="109"/>
      <c r="RKV7" s="109"/>
      <c r="RLA7" s="46"/>
      <c r="RLB7" s="109"/>
      <c r="RLC7" s="109"/>
      <c r="RLD7" s="109"/>
      <c r="RLI7" s="46"/>
      <c r="RLJ7" s="109"/>
      <c r="RLK7" s="109"/>
      <c r="RLL7" s="109"/>
      <c r="RLQ7" s="46"/>
      <c r="RLR7" s="109"/>
      <c r="RLS7" s="109"/>
      <c r="RLT7" s="109"/>
      <c r="RLY7" s="46"/>
      <c r="RLZ7" s="109"/>
      <c r="RMA7" s="109"/>
      <c r="RMB7" s="109"/>
      <c r="RMG7" s="46"/>
      <c r="RMH7" s="109"/>
      <c r="RMI7" s="109"/>
      <c r="RMJ7" s="109"/>
      <c r="RMO7" s="46"/>
      <c r="RMP7" s="109"/>
      <c r="RMQ7" s="109"/>
      <c r="RMR7" s="109"/>
      <c r="RMW7" s="46"/>
      <c r="RMX7" s="109"/>
      <c r="RMY7" s="109"/>
      <c r="RMZ7" s="109"/>
      <c r="RNE7" s="46"/>
      <c r="RNF7" s="109"/>
      <c r="RNG7" s="109"/>
      <c r="RNH7" s="109"/>
      <c r="RNM7" s="46"/>
      <c r="RNN7" s="109"/>
      <c r="RNO7" s="109"/>
      <c r="RNP7" s="109"/>
      <c r="RNU7" s="46"/>
      <c r="RNV7" s="109"/>
      <c r="RNW7" s="109"/>
      <c r="RNX7" s="109"/>
      <c r="ROC7" s="46"/>
      <c r="ROD7" s="109"/>
      <c r="ROE7" s="109"/>
      <c r="ROF7" s="109"/>
      <c r="ROK7" s="46"/>
      <c r="ROL7" s="109"/>
      <c r="ROM7" s="109"/>
      <c r="RON7" s="109"/>
      <c r="ROS7" s="46"/>
      <c r="ROT7" s="109"/>
      <c r="ROU7" s="109"/>
      <c r="ROV7" s="109"/>
      <c r="RPA7" s="46"/>
      <c r="RPB7" s="109"/>
      <c r="RPC7" s="109"/>
      <c r="RPD7" s="109"/>
      <c r="RPI7" s="46"/>
      <c r="RPJ7" s="109"/>
      <c r="RPK7" s="109"/>
      <c r="RPL7" s="109"/>
      <c r="RPQ7" s="46"/>
      <c r="RPR7" s="109"/>
      <c r="RPS7" s="109"/>
      <c r="RPT7" s="109"/>
      <c r="RPY7" s="46"/>
      <c r="RPZ7" s="109"/>
      <c r="RQA7" s="109"/>
      <c r="RQB7" s="109"/>
      <c r="RQG7" s="46"/>
      <c r="RQH7" s="109"/>
      <c r="RQI7" s="109"/>
      <c r="RQJ7" s="109"/>
      <c r="RQO7" s="46"/>
      <c r="RQP7" s="109"/>
      <c r="RQQ7" s="109"/>
      <c r="RQR7" s="109"/>
      <c r="RQW7" s="46"/>
      <c r="RQX7" s="109"/>
      <c r="RQY7" s="109"/>
      <c r="RQZ7" s="109"/>
      <c r="RRE7" s="46"/>
      <c r="RRF7" s="109"/>
      <c r="RRG7" s="109"/>
      <c r="RRH7" s="109"/>
      <c r="RRM7" s="46"/>
      <c r="RRN7" s="109"/>
      <c r="RRO7" s="109"/>
      <c r="RRP7" s="109"/>
      <c r="RRU7" s="46"/>
      <c r="RRV7" s="109"/>
      <c r="RRW7" s="109"/>
      <c r="RRX7" s="109"/>
      <c r="RSC7" s="46"/>
      <c r="RSD7" s="109"/>
      <c r="RSE7" s="109"/>
      <c r="RSF7" s="109"/>
      <c r="RSK7" s="46"/>
      <c r="RSL7" s="109"/>
      <c r="RSM7" s="109"/>
      <c r="RSN7" s="109"/>
      <c r="RSS7" s="46"/>
      <c r="RST7" s="109"/>
      <c r="RSU7" s="109"/>
      <c r="RSV7" s="109"/>
      <c r="RTA7" s="46"/>
      <c r="RTB7" s="109"/>
      <c r="RTC7" s="109"/>
      <c r="RTD7" s="109"/>
      <c r="RTI7" s="46"/>
      <c r="RTJ7" s="109"/>
      <c r="RTK7" s="109"/>
      <c r="RTL7" s="109"/>
      <c r="RTQ7" s="46"/>
      <c r="RTR7" s="109"/>
      <c r="RTS7" s="109"/>
      <c r="RTT7" s="109"/>
      <c r="RTY7" s="46"/>
      <c r="RTZ7" s="109"/>
      <c r="RUA7" s="109"/>
      <c r="RUB7" s="109"/>
      <c r="RUG7" s="46"/>
      <c r="RUH7" s="109"/>
      <c r="RUI7" s="109"/>
      <c r="RUJ7" s="109"/>
      <c r="RUO7" s="46"/>
      <c r="RUP7" s="109"/>
      <c r="RUQ7" s="109"/>
      <c r="RUR7" s="109"/>
      <c r="RUW7" s="46"/>
      <c r="RUX7" s="109"/>
      <c r="RUY7" s="109"/>
      <c r="RUZ7" s="109"/>
      <c r="RVE7" s="46"/>
      <c r="RVF7" s="109"/>
      <c r="RVG7" s="109"/>
      <c r="RVH7" s="109"/>
      <c r="RVM7" s="46"/>
      <c r="RVN7" s="109"/>
      <c r="RVO7" s="109"/>
      <c r="RVP7" s="109"/>
      <c r="RVU7" s="46"/>
      <c r="RVV7" s="109"/>
      <c r="RVW7" s="109"/>
      <c r="RVX7" s="109"/>
      <c r="RWC7" s="46"/>
      <c r="RWD7" s="109"/>
      <c r="RWE7" s="109"/>
      <c r="RWF7" s="109"/>
      <c r="RWK7" s="46"/>
      <c r="RWL7" s="109"/>
      <c r="RWM7" s="109"/>
      <c r="RWN7" s="109"/>
      <c r="RWS7" s="46"/>
      <c r="RWT7" s="109"/>
      <c r="RWU7" s="109"/>
      <c r="RWV7" s="109"/>
      <c r="RXA7" s="46"/>
      <c r="RXB7" s="109"/>
      <c r="RXC7" s="109"/>
      <c r="RXD7" s="109"/>
      <c r="RXI7" s="46"/>
      <c r="RXJ7" s="109"/>
      <c r="RXK7" s="109"/>
      <c r="RXL7" s="109"/>
      <c r="RXQ7" s="46"/>
      <c r="RXR7" s="109"/>
      <c r="RXS7" s="109"/>
      <c r="RXT7" s="109"/>
      <c r="RXY7" s="46"/>
      <c r="RXZ7" s="109"/>
      <c r="RYA7" s="109"/>
      <c r="RYB7" s="109"/>
      <c r="RYG7" s="46"/>
      <c r="RYH7" s="109"/>
      <c r="RYI7" s="109"/>
      <c r="RYJ7" s="109"/>
      <c r="RYO7" s="46"/>
      <c r="RYP7" s="109"/>
      <c r="RYQ7" s="109"/>
      <c r="RYR7" s="109"/>
      <c r="RYW7" s="46"/>
      <c r="RYX7" s="109"/>
      <c r="RYY7" s="109"/>
      <c r="RYZ7" s="109"/>
      <c r="RZE7" s="46"/>
      <c r="RZF7" s="109"/>
      <c r="RZG7" s="109"/>
      <c r="RZH7" s="109"/>
      <c r="RZM7" s="46"/>
      <c r="RZN7" s="109"/>
      <c r="RZO7" s="109"/>
      <c r="RZP7" s="109"/>
      <c r="RZU7" s="46"/>
      <c r="RZV7" s="109"/>
      <c r="RZW7" s="109"/>
      <c r="RZX7" s="109"/>
      <c r="SAC7" s="46"/>
      <c r="SAD7" s="109"/>
      <c r="SAE7" s="109"/>
      <c r="SAF7" s="109"/>
      <c r="SAK7" s="46"/>
      <c r="SAL7" s="109"/>
      <c r="SAM7" s="109"/>
      <c r="SAN7" s="109"/>
      <c r="SAS7" s="46"/>
      <c r="SAT7" s="109"/>
      <c r="SAU7" s="109"/>
      <c r="SAV7" s="109"/>
      <c r="SBA7" s="46"/>
      <c r="SBB7" s="109"/>
      <c r="SBC7" s="109"/>
      <c r="SBD7" s="109"/>
      <c r="SBI7" s="46"/>
      <c r="SBJ7" s="109"/>
      <c r="SBK7" s="109"/>
      <c r="SBL7" s="109"/>
      <c r="SBQ7" s="46"/>
      <c r="SBR7" s="109"/>
      <c r="SBS7" s="109"/>
      <c r="SBT7" s="109"/>
      <c r="SBY7" s="46"/>
      <c r="SBZ7" s="109"/>
      <c r="SCA7" s="109"/>
      <c r="SCB7" s="109"/>
      <c r="SCG7" s="46"/>
      <c r="SCH7" s="109"/>
      <c r="SCI7" s="109"/>
      <c r="SCJ7" s="109"/>
      <c r="SCO7" s="46"/>
      <c r="SCP7" s="109"/>
      <c r="SCQ7" s="109"/>
      <c r="SCR7" s="109"/>
      <c r="SCW7" s="46"/>
      <c r="SCX7" s="109"/>
      <c r="SCY7" s="109"/>
      <c r="SCZ7" s="109"/>
      <c r="SDE7" s="46"/>
      <c r="SDF7" s="109"/>
      <c r="SDG7" s="109"/>
      <c r="SDH7" s="109"/>
      <c r="SDM7" s="46"/>
      <c r="SDN7" s="109"/>
      <c r="SDO7" s="109"/>
      <c r="SDP7" s="109"/>
      <c r="SDU7" s="46"/>
      <c r="SDV7" s="109"/>
      <c r="SDW7" s="109"/>
      <c r="SDX7" s="109"/>
      <c r="SEC7" s="46"/>
      <c r="SED7" s="109"/>
      <c r="SEE7" s="109"/>
      <c r="SEF7" s="109"/>
      <c r="SEK7" s="46"/>
      <c r="SEL7" s="109"/>
      <c r="SEM7" s="109"/>
      <c r="SEN7" s="109"/>
      <c r="SES7" s="46"/>
      <c r="SET7" s="109"/>
      <c r="SEU7" s="109"/>
      <c r="SEV7" s="109"/>
      <c r="SFA7" s="46"/>
      <c r="SFB7" s="109"/>
      <c r="SFC7" s="109"/>
      <c r="SFD7" s="109"/>
      <c r="SFI7" s="46"/>
      <c r="SFJ7" s="109"/>
      <c r="SFK7" s="109"/>
      <c r="SFL7" s="109"/>
      <c r="SFQ7" s="46"/>
      <c r="SFR7" s="109"/>
      <c r="SFS7" s="109"/>
      <c r="SFT7" s="109"/>
      <c r="SFY7" s="46"/>
      <c r="SFZ7" s="109"/>
      <c r="SGA7" s="109"/>
      <c r="SGB7" s="109"/>
      <c r="SGG7" s="46"/>
      <c r="SGH7" s="109"/>
      <c r="SGI7" s="109"/>
      <c r="SGJ7" s="109"/>
      <c r="SGO7" s="46"/>
      <c r="SGP7" s="109"/>
      <c r="SGQ7" s="109"/>
      <c r="SGR7" s="109"/>
      <c r="SGW7" s="46"/>
      <c r="SGX7" s="109"/>
      <c r="SGY7" s="109"/>
      <c r="SGZ7" s="109"/>
      <c r="SHE7" s="46"/>
      <c r="SHF7" s="109"/>
      <c r="SHG7" s="109"/>
      <c r="SHH7" s="109"/>
      <c r="SHM7" s="46"/>
      <c r="SHN7" s="109"/>
      <c r="SHO7" s="109"/>
      <c r="SHP7" s="109"/>
      <c r="SHU7" s="46"/>
      <c r="SHV7" s="109"/>
      <c r="SHW7" s="109"/>
      <c r="SHX7" s="109"/>
      <c r="SIC7" s="46"/>
      <c r="SID7" s="109"/>
      <c r="SIE7" s="109"/>
      <c r="SIF7" s="109"/>
      <c r="SIK7" s="46"/>
      <c r="SIL7" s="109"/>
      <c r="SIM7" s="109"/>
      <c r="SIN7" s="109"/>
      <c r="SIS7" s="46"/>
      <c r="SIT7" s="109"/>
      <c r="SIU7" s="109"/>
      <c r="SIV7" s="109"/>
      <c r="SJA7" s="46"/>
      <c r="SJB7" s="109"/>
      <c r="SJC7" s="109"/>
      <c r="SJD7" s="109"/>
      <c r="SJI7" s="46"/>
      <c r="SJJ7" s="109"/>
      <c r="SJK7" s="109"/>
      <c r="SJL7" s="109"/>
      <c r="SJQ7" s="46"/>
      <c r="SJR7" s="109"/>
      <c r="SJS7" s="109"/>
      <c r="SJT7" s="109"/>
      <c r="SJY7" s="46"/>
      <c r="SJZ7" s="109"/>
      <c r="SKA7" s="109"/>
      <c r="SKB7" s="109"/>
      <c r="SKG7" s="46"/>
      <c r="SKH7" s="109"/>
      <c r="SKI7" s="109"/>
      <c r="SKJ7" s="109"/>
      <c r="SKO7" s="46"/>
      <c r="SKP7" s="109"/>
      <c r="SKQ7" s="109"/>
      <c r="SKR7" s="109"/>
      <c r="SKW7" s="46"/>
      <c r="SKX7" s="109"/>
      <c r="SKY7" s="109"/>
      <c r="SKZ7" s="109"/>
      <c r="SLE7" s="46"/>
      <c r="SLF7" s="109"/>
      <c r="SLG7" s="109"/>
      <c r="SLH7" s="109"/>
      <c r="SLM7" s="46"/>
      <c r="SLN7" s="109"/>
      <c r="SLO7" s="109"/>
      <c r="SLP7" s="109"/>
      <c r="SLU7" s="46"/>
      <c r="SLV7" s="109"/>
      <c r="SLW7" s="109"/>
      <c r="SLX7" s="109"/>
      <c r="SMC7" s="46"/>
      <c r="SMD7" s="109"/>
      <c r="SME7" s="109"/>
      <c r="SMF7" s="109"/>
      <c r="SMK7" s="46"/>
      <c r="SML7" s="109"/>
      <c r="SMM7" s="109"/>
      <c r="SMN7" s="109"/>
      <c r="SMS7" s="46"/>
      <c r="SMT7" s="109"/>
      <c r="SMU7" s="109"/>
      <c r="SMV7" s="109"/>
      <c r="SNA7" s="46"/>
      <c r="SNB7" s="109"/>
      <c r="SNC7" s="109"/>
      <c r="SND7" s="109"/>
      <c r="SNI7" s="46"/>
      <c r="SNJ7" s="109"/>
      <c r="SNK7" s="109"/>
      <c r="SNL7" s="109"/>
      <c r="SNQ7" s="46"/>
      <c r="SNR7" s="109"/>
      <c r="SNS7" s="109"/>
      <c r="SNT7" s="109"/>
      <c r="SNY7" s="46"/>
      <c r="SNZ7" s="109"/>
      <c r="SOA7" s="109"/>
      <c r="SOB7" s="109"/>
      <c r="SOG7" s="46"/>
      <c r="SOH7" s="109"/>
      <c r="SOI7" s="109"/>
      <c r="SOJ7" s="109"/>
      <c r="SOO7" s="46"/>
      <c r="SOP7" s="109"/>
      <c r="SOQ7" s="109"/>
      <c r="SOR7" s="109"/>
      <c r="SOW7" s="46"/>
      <c r="SOX7" s="109"/>
      <c r="SOY7" s="109"/>
      <c r="SOZ7" s="109"/>
      <c r="SPE7" s="46"/>
      <c r="SPF7" s="109"/>
      <c r="SPG7" s="109"/>
      <c r="SPH7" s="109"/>
      <c r="SPM7" s="46"/>
      <c r="SPN7" s="109"/>
      <c r="SPO7" s="109"/>
      <c r="SPP7" s="109"/>
      <c r="SPU7" s="46"/>
      <c r="SPV7" s="109"/>
      <c r="SPW7" s="109"/>
      <c r="SPX7" s="109"/>
      <c r="SQC7" s="46"/>
      <c r="SQD7" s="109"/>
      <c r="SQE7" s="109"/>
      <c r="SQF7" s="109"/>
      <c r="SQK7" s="46"/>
      <c r="SQL7" s="109"/>
      <c r="SQM7" s="109"/>
      <c r="SQN7" s="109"/>
      <c r="SQS7" s="46"/>
      <c r="SQT7" s="109"/>
      <c r="SQU7" s="109"/>
      <c r="SQV7" s="109"/>
      <c r="SRA7" s="46"/>
      <c r="SRB7" s="109"/>
      <c r="SRC7" s="109"/>
      <c r="SRD7" s="109"/>
      <c r="SRI7" s="46"/>
      <c r="SRJ7" s="109"/>
      <c r="SRK7" s="109"/>
      <c r="SRL7" s="109"/>
      <c r="SRQ7" s="46"/>
      <c r="SRR7" s="109"/>
      <c r="SRS7" s="109"/>
      <c r="SRT7" s="109"/>
      <c r="SRY7" s="46"/>
      <c r="SRZ7" s="109"/>
      <c r="SSA7" s="109"/>
      <c r="SSB7" s="109"/>
      <c r="SSG7" s="46"/>
      <c r="SSH7" s="109"/>
      <c r="SSI7" s="109"/>
      <c r="SSJ7" s="109"/>
      <c r="SSO7" s="46"/>
      <c r="SSP7" s="109"/>
      <c r="SSQ7" s="109"/>
      <c r="SSR7" s="109"/>
      <c r="SSW7" s="46"/>
      <c r="SSX7" s="109"/>
      <c r="SSY7" s="109"/>
      <c r="SSZ7" s="109"/>
      <c r="STE7" s="46"/>
      <c r="STF7" s="109"/>
      <c r="STG7" s="109"/>
      <c r="STH7" s="109"/>
      <c r="STM7" s="46"/>
      <c r="STN7" s="109"/>
      <c r="STO7" s="109"/>
      <c r="STP7" s="109"/>
      <c r="STU7" s="46"/>
      <c r="STV7" s="109"/>
      <c r="STW7" s="109"/>
      <c r="STX7" s="109"/>
      <c r="SUC7" s="46"/>
      <c r="SUD7" s="109"/>
      <c r="SUE7" s="109"/>
      <c r="SUF7" s="109"/>
      <c r="SUK7" s="46"/>
      <c r="SUL7" s="109"/>
      <c r="SUM7" s="109"/>
      <c r="SUN7" s="109"/>
      <c r="SUS7" s="46"/>
      <c r="SUT7" s="109"/>
      <c r="SUU7" s="109"/>
      <c r="SUV7" s="109"/>
      <c r="SVA7" s="46"/>
      <c r="SVB7" s="109"/>
      <c r="SVC7" s="109"/>
      <c r="SVD7" s="109"/>
      <c r="SVI7" s="46"/>
      <c r="SVJ7" s="109"/>
      <c r="SVK7" s="109"/>
      <c r="SVL7" s="109"/>
      <c r="SVQ7" s="46"/>
      <c r="SVR7" s="109"/>
      <c r="SVS7" s="109"/>
      <c r="SVT7" s="109"/>
      <c r="SVY7" s="46"/>
      <c r="SVZ7" s="109"/>
      <c r="SWA7" s="109"/>
      <c r="SWB7" s="109"/>
      <c r="SWG7" s="46"/>
      <c r="SWH7" s="109"/>
      <c r="SWI7" s="109"/>
      <c r="SWJ7" s="109"/>
      <c r="SWO7" s="46"/>
      <c r="SWP7" s="109"/>
      <c r="SWQ7" s="109"/>
      <c r="SWR7" s="109"/>
      <c r="SWW7" s="46"/>
      <c r="SWX7" s="109"/>
      <c r="SWY7" s="109"/>
      <c r="SWZ7" s="109"/>
      <c r="SXE7" s="46"/>
      <c r="SXF7" s="109"/>
      <c r="SXG7" s="109"/>
      <c r="SXH7" s="109"/>
      <c r="SXM7" s="46"/>
      <c r="SXN7" s="109"/>
      <c r="SXO7" s="109"/>
      <c r="SXP7" s="109"/>
      <c r="SXU7" s="46"/>
      <c r="SXV7" s="109"/>
      <c r="SXW7" s="109"/>
      <c r="SXX7" s="109"/>
      <c r="SYC7" s="46"/>
      <c r="SYD7" s="109"/>
      <c r="SYE7" s="109"/>
      <c r="SYF7" s="109"/>
      <c r="SYK7" s="46"/>
      <c r="SYL7" s="109"/>
      <c r="SYM7" s="109"/>
      <c r="SYN7" s="109"/>
      <c r="SYS7" s="46"/>
      <c r="SYT7" s="109"/>
      <c r="SYU7" s="109"/>
      <c r="SYV7" s="109"/>
      <c r="SZA7" s="46"/>
      <c r="SZB7" s="109"/>
      <c r="SZC7" s="109"/>
      <c r="SZD7" s="109"/>
      <c r="SZI7" s="46"/>
      <c r="SZJ7" s="109"/>
      <c r="SZK7" s="109"/>
      <c r="SZL7" s="109"/>
      <c r="SZQ7" s="46"/>
      <c r="SZR7" s="109"/>
      <c r="SZS7" s="109"/>
      <c r="SZT7" s="109"/>
      <c r="SZY7" s="46"/>
      <c r="SZZ7" s="109"/>
      <c r="TAA7" s="109"/>
      <c r="TAB7" s="109"/>
      <c r="TAG7" s="46"/>
      <c r="TAH7" s="109"/>
      <c r="TAI7" s="109"/>
      <c r="TAJ7" s="109"/>
      <c r="TAO7" s="46"/>
      <c r="TAP7" s="109"/>
      <c r="TAQ7" s="109"/>
      <c r="TAR7" s="109"/>
      <c r="TAW7" s="46"/>
      <c r="TAX7" s="109"/>
      <c r="TAY7" s="109"/>
      <c r="TAZ7" s="109"/>
      <c r="TBE7" s="46"/>
      <c r="TBF7" s="109"/>
      <c r="TBG7" s="109"/>
      <c r="TBH7" s="109"/>
      <c r="TBM7" s="46"/>
      <c r="TBN7" s="109"/>
      <c r="TBO7" s="109"/>
      <c r="TBP7" s="109"/>
      <c r="TBU7" s="46"/>
      <c r="TBV7" s="109"/>
      <c r="TBW7" s="109"/>
      <c r="TBX7" s="109"/>
      <c r="TCC7" s="46"/>
      <c r="TCD7" s="109"/>
      <c r="TCE7" s="109"/>
      <c r="TCF7" s="109"/>
      <c r="TCK7" s="46"/>
      <c r="TCL7" s="109"/>
      <c r="TCM7" s="109"/>
      <c r="TCN7" s="109"/>
      <c r="TCS7" s="46"/>
      <c r="TCT7" s="109"/>
      <c r="TCU7" s="109"/>
      <c r="TCV7" s="109"/>
      <c r="TDA7" s="46"/>
      <c r="TDB7" s="109"/>
      <c r="TDC7" s="109"/>
      <c r="TDD7" s="109"/>
      <c r="TDI7" s="46"/>
      <c r="TDJ7" s="109"/>
      <c r="TDK7" s="109"/>
      <c r="TDL7" s="109"/>
      <c r="TDQ7" s="46"/>
      <c r="TDR7" s="109"/>
      <c r="TDS7" s="109"/>
      <c r="TDT7" s="109"/>
      <c r="TDY7" s="46"/>
      <c r="TDZ7" s="109"/>
      <c r="TEA7" s="109"/>
      <c r="TEB7" s="109"/>
      <c r="TEG7" s="46"/>
      <c r="TEH7" s="109"/>
      <c r="TEI7" s="109"/>
      <c r="TEJ7" s="109"/>
      <c r="TEO7" s="46"/>
      <c r="TEP7" s="109"/>
      <c r="TEQ7" s="109"/>
      <c r="TER7" s="109"/>
      <c r="TEW7" s="46"/>
      <c r="TEX7" s="109"/>
      <c r="TEY7" s="109"/>
      <c r="TEZ7" s="109"/>
      <c r="TFE7" s="46"/>
      <c r="TFF7" s="109"/>
      <c r="TFG7" s="109"/>
      <c r="TFH7" s="109"/>
      <c r="TFM7" s="46"/>
      <c r="TFN7" s="109"/>
      <c r="TFO7" s="109"/>
      <c r="TFP7" s="109"/>
      <c r="TFU7" s="46"/>
      <c r="TFV7" s="109"/>
      <c r="TFW7" s="109"/>
      <c r="TFX7" s="109"/>
      <c r="TGC7" s="46"/>
      <c r="TGD7" s="109"/>
      <c r="TGE7" s="109"/>
      <c r="TGF7" s="109"/>
      <c r="TGK7" s="46"/>
      <c r="TGL7" s="109"/>
      <c r="TGM7" s="109"/>
      <c r="TGN7" s="109"/>
      <c r="TGS7" s="46"/>
      <c r="TGT7" s="109"/>
      <c r="TGU7" s="109"/>
      <c r="TGV7" s="109"/>
      <c r="THA7" s="46"/>
      <c r="THB7" s="109"/>
      <c r="THC7" s="109"/>
      <c r="THD7" s="109"/>
      <c r="THI7" s="46"/>
      <c r="THJ7" s="109"/>
      <c r="THK7" s="109"/>
      <c r="THL7" s="109"/>
      <c r="THQ7" s="46"/>
      <c r="THR7" s="109"/>
      <c r="THS7" s="109"/>
      <c r="THT7" s="109"/>
      <c r="THY7" s="46"/>
      <c r="THZ7" s="109"/>
      <c r="TIA7" s="109"/>
      <c r="TIB7" s="109"/>
      <c r="TIG7" s="46"/>
      <c r="TIH7" s="109"/>
      <c r="TII7" s="109"/>
      <c r="TIJ7" s="109"/>
      <c r="TIO7" s="46"/>
      <c r="TIP7" s="109"/>
      <c r="TIQ7" s="109"/>
      <c r="TIR7" s="109"/>
      <c r="TIW7" s="46"/>
      <c r="TIX7" s="109"/>
      <c r="TIY7" s="109"/>
      <c r="TIZ7" s="109"/>
      <c r="TJE7" s="46"/>
      <c r="TJF7" s="109"/>
      <c r="TJG7" s="109"/>
      <c r="TJH7" s="109"/>
      <c r="TJM7" s="46"/>
      <c r="TJN7" s="109"/>
      <c r="TJO7" s="109"/>
      <c r="TJP7" s="109"/>
      <c r="TJU7" s="46"/>
      <c r="TJV7" s="109"/>
      <c r="TJW7" s="109"/>
      <c r="TJX7" s="109"/>
      <c r="TKC7" s="46"/>
      <c r="TKD7" s="109"/>
      <c r="TKE7" s="109"/>
      <c r="TKF7" s="109"/>
      <c r="TKK7" s="46"/>
      <c r="TKL7" s="109"/>
      <c r="TKM7" s="109"/>
      <c r="TKN7" s="109"/>
      <c r="TKS7" s="46"/>
      <c r="TKT7" s="109"/>
      <c r="TKU7" s="109"/>
      <c r="TKV7" s="109"/>
      <c r="TLA7" s="46"/>
      <c r="TLB7" s="109"/>
      <c r="TLC7" s="109"/>
      <c r="TLD7" s="109"/>
      <c r="TLI7" s="46"/>
      <c r="TLJ7" s="109"/>
      <c r="TLK7" s="109"/>
      <c r="TLL7" s="109"/>
      <c r="TLQ7" s="46"/>
      <c r="TLR7" s="109"/>
      <c r="TLS7" s="109"/>
      <c r="TLT7" s="109"/>
      <c r="TLY7" s="46"/>
      <c r="TLZ7" s="109"/>
      <c r="TMA7" s="109"/>
      <c r="TMB7" s="109"/>
      <c r="TMG7" s="46"/>
      <c r="TMH7" s="109"/>
      <c r="TMI7" s="109"/>
      <c r="TMJ7" s="109"/>
      <c r="TMO7" s="46"/>
      <c r="TMP7" s="109"/>
      <c r="TMQ7" s="109"/>
      <c r="TMR7" s="109"/>
      <c r="TMW7" s="46"/>
      <c r="TMX7" s="109"/>
      <c r="TMY7" s="109"/>
      <c r="TMZ7" s="109"/>
      <c r="TNE7" s="46"/>
      <c r="TNF7" s="109"/>
      <c r="TNG7" s="109"/>
      <c r="TNH7" s="109"/>
      <c r="TNM7" s="46"/>
      <c r="TNN7" s="109"/>
      <c r="TNO7" s="109"/>
      <c r="TNP7" s="109"/>
      <c r="TNU7" s="46"/>
      <c r="TNV7" s="109"/>
      <c r="TNW7" s="109"/>
      <c r="TNX7" s="109"/>
      <c r="TOC7" s="46"/>
      <c r="TOD7" s="109"/>
      <c r="TOE7" s="109"/>
      <c r="TOF7" s="109"/>
      <c r="TOK7" s="46"/>
      <c r="TOL7" s="109"/>
      <c r="TOM7" s="109"/>
      <c r="TON7" s="109"/>
      <c r="TOS7" s="46"/>
      <c r="TOT7" s="109"/>
      <c r="TOU7" s="109"/>
      <c r="TOV7" s="109"/>
      <c r="TPA7" s="46"/>
      <c r="TPB7" s="109"/>
      <c r="TPC7" s="109"/>
      <c r="TPD7" s="109"/>
      <c r="TPI7" s="46"/>
      <c r="TPJ7" s="109"/>
      <c r="TPK7" s="109"/>
      <c r="TPL7" s="109"/>
      <c r="TPQ7" s="46"/>
      <c r="TPR7" s="109"/>
      <c r="TPS7" s="109"/>
      <c r="TPT7" s="109"/>
      <c r="TPY7" s="46"/>
      <c r="TPZ7" s="109"/>
      <c r="TQA7" s="109"/>
      <c r="TQB7" s="109"/>
      <c r="TQG7" s="46"/>
      <c r="TQH7" s="109"/>
      <c r="TQI7" s="109"/>
      <c r="TQJ7" s="109"/>
      <c r="TQO7" s="46"/>
      <c r="TQP7" s="109"/>
      <c r="TQQ7" s="109"/>
      <c r="TQR7" s="109"/>
      <c r="TQW7" s="46"/>
      <c r="TQX7" s="109"/>
      <c r="TQY7" s="109"/>
      <c r="TQZ7" s="109"/>
      <c r="TRE7" s="46"/>
      <c r="TRF7" s="109"/>
      <c r="TRG7" s="109"/>
      <c r="TRH7" s="109"/>
      <c r="TRM7" s="46"/>
      <c r="TRN7" s="109"/>
      <c r="TRO7" s="109"/>
      <c r="TRP7" s="109"/>
      <c r="TRU7" s="46"/>
      <c r="TRV7" s="109"/>
      <c r="TRW7" s="109"/>
      <c r="TRX7" s="109"/>
      <c r="TSC7" s="46"/>
      <c r="TSD7" s="109"/>
      <c r="TSE7" s="109"/>
      <c r="TSF7" s="109"/>
      <c r="TSK7" s="46"/>
      <c r="TSL7" s="109"/>
      <c r="TSM7" s="109"/>
      <c r="TSN7" s="109"/>
      <c r="TSS7" s="46"/>
      <c r="TST7" s="109"/>
      <c r="TSU7" s="109"/>
      <c r="TSV7" s="109"/>
      <c r="TTA7" s="46"/>
      <c r="TTB7" s="109"/>
      <c r="TTC7" s="109"/>
      <c r="TTD7" s="109"/>
      <c r="TTI7" s="46"/>
      <c r="TTJ7" s="109"/>
      <c r="TTK7" s="109"/>
      <c r="TTL7" s="109"/>
      <c r="TTQ7" s="46"/>
      <c r="TTR7" s="109"/>
      <c r="TTS7" s="109"/>
      <c r="TTT7" s="109"/>
      <c r="TTY7" s="46"/>
      <c r="TTZ7" s="109"/>
      <c r="TUA7" s="109"/>
      <c r="TUB7" s="109"/>
      <c r="TUG7" s="46"/>
      <c r="TUH7" s="109"/>
      <c r="TUI7" s="109"/>
      <c r="TUJ7" s="109"/>
      <c r="TUO7" s="46"/>
      <c r="TUP7" s="109"/>
      <c r="TUQ7" s="109"/>
      <c r="TUR7" s="109"/>
      <c r="TUW7" s="46"/>
      <c r="TUX7" s="109"/>
      <c r="TUY7" s="109"/>
      <c r="TUZ7" s="109"/>
      <c r="TVE7" s="46"/>
      <c r="TVF7" s="109"/>
      <c r="TVG7" s="109"/>
      <c r="TVH7" s="109"/>
      <c r="TVM7" s="46"/>
      <c r="TVN7" s="109"/>
      <c r="TVO7" s="109"/>
      <c r="TVP7" s="109"/>
      <c r="TVU7" s="46"/>
      <c r="TVV7" s="109"/>
      <c r="TVW7" s="109"/>
      <c r="TVX7" s="109"/>
      <c r="TWC7" s="46"/>
      <c r="TWD7" s="109"/>
      <c r="TWE7" s="109"/>
      <c r="TWF7" s="109"/>
      <c r="TWK7" s="46"/>
      <c r="TWL7" s="109"/>
      <c r="TWM7" s="109"/>
      <c r="TWN7" s="109"/>
      <c r="TWS7" s="46"/>
      <c r="TWT7" s="109"/>
      <c r="TWU7" s="109"/>
      <c r="TWV7" s="109"/>
      <c r="TXA7" s="46"/>
      <c r="TXB7" s="109"/>
      <c r="TXC7" s="109"/>
      <c r="TXD7" s="109"/>
      <c r="TXI7" s="46"/>
      <c r="TXJ7" s="109"/>
      <c r="TXK7" s="109"/>
      <c r="TXL7" s="109"/>
      <c r="TXQ7" s="46"/>
      <c r="TXR7" s="109"/>
      <c r="TXS7" s="109"/>
      <c r="TXT7" s="109"/>
      <c r="TXY7" s="46"/>
      <c r="TXZ7" s="109"/>
      <c r="TYA7" s="109"/>
      <c r="TYB7" s="109"/>
      <c r="TYG7" s="46"/>
      <c r="TYH7" s="109"/>
      <c r="TYI7" s="109"/>
      <c r="TYJ7" s="109"/>
      <c r="TYO7" s="46"/>
      <c r="TYP7" s="109"/>
      <c r="TYQ7" s="109"/>
      <c r="TYR7" s="109"/>
      <c r="TYW7" s="46"/>
      <c r="TYX7" s="109"/>
      <c r="TYY7" s="109"/>
      <c r="TYZ7" s="109"/>
      <c r="TZE7" s="46"/>
      <c r="TZF7" s="109"/>
      <c r="TZG7" s="109"/>
      <c r="TZH7" s="109"/>
      <c r="TZM7" s="46"/>
      <c r="TZN7" s="109"/>
      <c r="TZO7" s="109"/>
      <c r="TZP7" s="109"/>
      <c r="TZU7" s="46"/>
      <c r="TZV7" s="109"/>
      <c r="TZW7" s="109"/>
      <c r="TZX7" s="109"/>
      <c r="UAC7" s="46"/>
      <c r="UAD7" s="109"/>
      <c r="UAE7" s="109"/>
      <c r="UAF7" s="109"/>
      <c r="UAK7" s="46"/>
      <c r="UAL7" s="109"/>
      <c r="UAM7" s="109"/>
      <c r="UAN7" s="109"/>
      <c r="UAS7" s="46"/>
      <c r="UAT7" s="109"/>
      <c r="UAU7" s="109"/>
      <c r="UAV7" s="109"/>
      <c r="UBA7" s="46"/>
      <c r="UBB7" s="109"/>
      <c r="UBC7" s="109"/>
      <c r="UBD7" s="109"/>
      <c r="UBI7" s="46"/>
      <c r="UBJ7" s="109"/>
      <c r="UBK7" s="109"/>
      <c r="UBL7" s="109"/>
      <c r="UBQ7" s="46"/>
      <c r="UBR7" s="109"/>
      <c r="UBS7" s="109"/>
      <c r="UBT7" s="109"/>
      <c r="UBY7" s="46"/>
      <c r="UBZ7" s="109"/>
      <c r="UCA7" s="109"/>
      <c r="UCB7" s="109"/>
      <c r="UCG7" s="46"/>
      <c r="UCH7" s="109"/>
      <c r="UCI7" s="109"/>
      <c r="UCJ7" s="109"/>
      <c r="UCO7" s="46"/>
      <c r="UCP7" s="109"/>
      <c r="UCQ7" s="109"/>
      <c r="UCR7" s="109"/>
      <c r="UCW7" s="46"/>
      <c r="UCX7" s="109"/>
      <c r="UCY7" s="109"/>
      <c r="UCZ7" s="109"/>
      <c r="UDE7" s="46"/>
      <c r="UDF7" s="109"/>
      <c r="UDG7" s="109"/>
      <c r="UDH7" s="109"/>
      <c r="UDM7" s="46"/>
      <c r="UDN7" s="109"/>
      <c r="UDO7" s="109"/>
      <c r="UDP7" s="109"/>
      <c r="UDU7" s="46"/>
      <c r="UDV7" s="109"/>
      <c r="UDW7" s="109"/>
      <c r="UDX7" s="109"/>
      <c r="UEC7" s="46"/>
      <c r="UED7" s="109"/>
      <c r="UEE7" s="109"/>
      <c r="UEF7" s="109"/>
      <c r="UEK7" s="46"/>
      <c r="UEL7" s="109"/>
      <c r="UEM7" s="109"/>
      <c r="UEN7" s="109"/>
      <c r="UES7" s="46"/>
      <c r="UET7" s="109"/>
      <c r="UEU7" s="109"/>
      <c r="UEV7" s="109"/>
      <c r="UFA7" s="46"/>
      <c r="UFB7" s="109"/>
      <c r="UFC7" s="109"/>
      <c r="UFD7" s="109"/>
      <c r="UFI7" s="46"/>
      <c r="UFJ7" s="109"/>
      <c r="UFK7" s="109"/>
      <c r="UFL7" s="109"/>
      <c r="UFQ7" s="46"/>
      <c r="UFR7" s="109"/>
      <c r="UFS7" s="109"/>
      <c r="UFT7" s="109"/>
      <c r="UFY7" s="46"/>
      <c r="UFZ7" s="109"/>
      <c r="UGA7" s="109"/>
      <c r="UGB7" s="109"/>
      <c r="UGG7" s="46"/>
      <c r="UGH7" s="109"/>
      <c r="UGI7" s="109"/>
      <c r="UGJ7" s="109"/>
      <c r="UGO7" s="46"/>
      <c r="UGP7" s="109"/>
      <c r="UGQ7" s="109"/>
      <c r="UGR7" s="109"/>
      <c r="UGW7" s="46"/>
      <c r="UGX7" s="109"/>
      <c r="UGY7" s="109"/>
      <c r="UGZ7" s="109"/>
      <c r="UHE7" s="46"/>
      <c r="UHF7" s="109"/>
      <c r="UHG7" s="109"/>
      <c r="UHH7" s="109"/>
      <c r="UHM7" s="46"/>
      <c r="UHN7" s="109"/>
      <c r="UHO7" s="109"/>
      <c r="UHP7" s="109"/>
      <c r="UHU7" s="46"/>
      <c r="UHV7" s="109"/>
      <c r="UHW7" s="109"/>
      <c r="UHX7" s="109"/>
      <c r="UIC7" s="46"/>
      <c r="UID7" s="109"/>
      <c r="UIE7" s="109"/>
      <c r="UIF7" s="109"/>
      <c r="UIK7" s="46"/>
      <c r="UIL7" s="109"/>
      <c r="UIM7" s="109"/>
      <c r="UIN7" s="109"/>
      <c r="UIS7" s="46"/>
      <c r="UIT7" s="109"/>
      <c r="UIU7" s="109"/>
      <c r="UIV7" s="109"/>
      <c r="UJA7" s="46"/>
      <c r="UJB7" s="109"/>
      <c r="UJC7" s="109"/>
      <c r="UJD7" s="109"/>
      <c r="UJI7" s="46"/>
      <c r="UJJ7" s="109"/>
      <c r="UJK7" s="109"/>
      <c r="UJL7" s="109"/>
      <c r="UJQ7" s="46"/>
      <c r="UJR7" s="109"/>
      <c r="UJS7" s="109"/>
      <c r="UJT7" s="109"/>
      <c r="UJY7" s="46"/>
      <c r="UJZ7" s="109"/>
      <c r="UKA7" s="109"/>
      <c r="UKB7" s="109"/>
      <c r="UKG7" s="46"/>
      <c r="UKH7" s="109"/>
      <c r="UKI7" s="109"/>
      <c r="UKJ7" s="109"/>
      <c r="UKO7" s="46"/>
      <c r="UKP7" s="109"/>
      <c r="UKQ7" s="109"/>
      <c r="UKR7" s="109"/>
      <c r="UKW7" s="46"/>
      <c r="UKX7" s="109"/>
      <c r="UKY7" s="109"/>
      <c r="UKZ7" s="109"/>
      <c r="ULE7" s="46"/>
      <c r="ULF7" s="109"/>
      <c r="ULG7" s="109"/>
      <c r="ULH7" s="109"/>
      <c r="ULM7" s="46"/>
      <c r="ULN7" s="109"/>
      <c r="ULO7" s="109"/>
      <c r="ULP7" s="109"/>
      <c r="ULU7" s="46"/>
      <c r="ULV7" s="109"/>
      <c r="ULW7" s="109"/>
      <c r="ULX7" s="109"/>
      <c r="UMC7" s="46"/>
      <c r="UMD7" s="109"/>
      <c r="UME7" s="109"/>
      <c r="UMF7" s="109"/>
      <c r="UMK7" s="46"/>
      <c r="UML7" s="109"/>
      <c r="UMM7" s="109"/>
      <c r="UMN7" s="109"/>
      <c r="UMS7" s="46"/>
      <c r="UMT7" s="109"/>
      <c r="UMU7" s="109"/>
      <c r="UMV7" s="109"/>
      <c r="UNA7" s="46"/>
      <c r="UNB7" s="109"/>
      <c r="UNC7" s="109"/>
      <c r="UND7" s="109"/>
      <c r="UNI7" s="46"/>
      <c r="UNJ7" s="109"/>
      <c r="UNK7" s="109"/>
      <c r="UNL7" s="109"/>
      <c r="UNQ7" s="46"/>
      <c r="UNR7" s="109"/>
      <c r="UNS7" s="109"/>
      <c r="UNT7" s="109"/>
      <c r="UNY7" s="46"/>
      <c r="UNZ7" s="109"/>
      <c r="UOA7" s="109"/>
      <c r="UOB7" s="109"/>
      <c r="UOG7" s="46"/>
      <c r="UOH7" s="109"/>
      <c r="UOI7" s="109"/>
      <c r="UOJ7" s="109"/>
      <c r="UOO7" s="46"/>
      <c r="UOP7" s="109"/>
      <c r="UOQ7" s="109"/>
      <c r="UOR7" s="109"/>
      <c r="UOW7" s="46"/>
      <c r="UOX7" s="109"/>
      <c r="UOY7" s="109"/>
      <c r="UOZ7" s="109"/>
      <c r="UPE7" s="46"/>
      <c r="UPF7" s="109"/>
      <c r="UPG7" s="109"/>
      <c r="UPH7" s="109"/>
      <c r="UPM7" s="46"/>
      <c r="UPN7" s="109"/>
      <c r="UPO7" s="109"/>
      <c r="UPP7" s="109"/>
      <c r="UPU7" s="46"/>
      <c r="UPV7" s="109"/>
      <c r="UPW7" s="109"/>
      <c r="UPX7" s="109"/>
      <c r="UQC7" s="46"/>
      <c r="UQD7" s="109"/>
      <c r="UQE7" s="109"/>
      <c r="UQF7" s="109"/>
      <c r="UQK7" s="46"/>
      <c r="UQL7" s="109"/>
      <c r="UQM7" s="109"/>
      <c r="UQN7" s="109"/>
      <c r="UQS7" s="46"/>
      <c r="UQT7" s="109"/>
      <c r="UQU7" s="109"/>
      <c r="UQV7" s="109"/>
      <c r="URA7" s="46"/>
      <c r="URB7" s="109"/>
      <c r="URC7" s="109"/>
      <c r="URD7" s="109"/>
      <c r="URI7" s="46"/>
      <c r="URJ7" s="109"/>
      <c r="URK7" s="109"/>
      <c r="URL7" s="109"/>
      <c r="URQ7" s="46"/>
      <c r="URR7" s="109"/>
      <c r="URS7" s="109"/>
      <c r="URT7" s="109"/>
      <c r="URY7" s="46"/>
      <c r="URZ7" s="109"/>
      <c r="USA7" s="109"/>
      <c r="USB7" s="109"/>
      <c r="USG7" s="46"/>
      <c r="USH7" s="109"/>
      <c r="USI7" s="109"/>
      <c r="USJ7" s="109"/>
      <c r="USO7" s="46"/>
      <c r="USP7" s="109"/>
      <c r="USQ7" s="109"/>
      <c r="USR7" s="109"/>
      <c r="USW7" s="46"/>
      <c r="USX7" s="109"/>
      <c r="USY7" s="109"/>
      <c r="USZ7" s="109"/>
      <c r="UTE7" s="46"/>
      <c r="UTF7" s="109"/>
      <c r="UTG7" s="109"/>
      <c r="UTH7" s="109"/>
      <c r="UTM7" s="46"/>
      <c r="UTN7" s="109"/>
      <c r="UTO7" s="109"/>
      <c r="UTP7" s="109"/>
      <c r="UTU7" s="46"/>
      <c r="UTV7" s="109"/>
      <c r="UTW7" s="109"/>
      <c r="UTX7" s="109"/>
      <c r="UUC7" s="46"/>
      <c r="UUD7" s="109"/>
      <c r="UUE7" s="109"/>
      <c r="UUF7" s="109"/>
      <c r="UUK7" s="46"/>
      <c r="UUL7" s="109"/>
      <c r="UUM7" s="109"/>
      <c r="UUN7" s="109"/>
      <c r="UUS7" s="46"/>
      <c r="UUT7" s="109"/>
      <c r="UUU7" s="109"/>
      <c r="UUV7" s="109"/>
      <c r="UVA7" s="46"/>
      <c r="UVB7" s="109"/>
      <c r="UVC7" s="109"/>
      <c r="UVD7" s="109"/>
      <c r="UVI7" s="46"/>
      <c r="UVJ7" s="109"/>
      <c r="UVK7" s="109"/>
      <c r="UVL7" s="109"/>
      <c r="UVQ7" s="46"/>
      <c r="UVR7" s="109"/>
      <c r="UVS7" s="109"/>
      <c r="UVT7" s="109"/>
      <c r="UVY7" s="46"/>
      <c r="UVZ7" s="109"/>
      <c r="UWA7" s="109"/>
      <c r="UWB7" s="109"/>
      <c r="UWG7" s="46"/>
      <c r="UWH7" s="109"/>
      <c r="UWI7" s="109"/>
      <c r="UWJ7" s="109"/>
      <c r="UWO7" s="46"/>
      <c r="UWP7" s="109"/>
      <c r="UWQ7" s="109"/>
      <c r="UWR7" s="109"/>
      <c r="UWW7" s="46"/>
      <c r="UWX7" s="109"/>
      <c r="UWY7" s="109"/>
      <c r="UWZ7" s="109"/>
      <c r="UXE7" s="46"/>
      <c r="UXF7" s="109"/>
      <c r="UXG7" s="109"/>
      <c r="UXH7" s="109"/>
      <c r="UXM7" s="46"/>
      <c r="UXN7" s="109"/>
      <c r="UXO7" s="109"/>
      <c r="UXP7" s="109"/>
      <c r="UXU7" s="46"/>
      <c r="UXV7" s="109"/>
      <c r="UXW7" s="109"/>
      <c r="UXX7" s="109"/>
      <c r="UYC7" s="46"/>
      <c r="UYD7" s="109"/>
      <c r="UYE7" s="109"/>
      <c r="UYF7" s="109"/>
      <c r="UYK7" s="46"/>
      <c r="UYL7" s="109"/>
      <c r="UYM7" s="109"/>
      <c r="UYN7" s="109"/>
      <c r="UYS7" s="46"/>
      <c r="UYT7" s="109"/>
      <c r="UYU7" s="109"/>
      <c r="UYV7" s="109"/>
      <c r="UZA7" s="46"/>
      <c r="UZB7" s="109"/>
      <c r="UZC7" s="109"/>
      <c r="UZD7" s="109"/>
      <c r="UZI7" s="46"/>
      <c r="UZJ7" s="109"/>
      <c r="UZK7" s="109"/>
      <c r="UZL7" s="109"/>
      <c r="UZQ7" s="46"/>
      <c r="UZR7" s="109"/>
      <c r="UZS7" s="109"/>
      <c r="UZT7" s="109"/>
      <c r="UZY7" s="46"/>
      <c r="UZZ7" s="109"/>
      <c r="VAA7" s="109"/>
      <c r="VAB7" s="109"/>
      <c r="VAG7" s="46"/>
      <c r="VAH7" s="109"/>
      <c r="VAI7" s="109"/>
      <c r="VAJ7" s="109"/>
      <c r="VAO7" s="46"/>
      <c r="VAP7" s="109"/>
      <c r="VAQ7" s="109"/>
      <c r="VAR7" s="109"/>
      <c r="VAW7" s="46"/>
      <c r="VAX7" s="109"/>
      <c r="VAY7" s="109"/>
      <c r="VAZ7" s="109"/>
      <c r="VBE7" s="46"/>
      <c r="VBF7" s="109"/>
      <c r="VBG7" s="109"/>
      <c r="VBH7" s="109"/>
      <c r="VBM7" s="46"/>
      <c r="VBN7" s="109"/>
      <c r="VBO7" s="109"/>
      <c r="VBP7" s="109"/>
      <c r="VBU7" s="46"/>
      <c r="VBV7" s="109"/>
      <c r="VBW7" s="109"/>
      <c r="VBX7" s="109"/>
      <c r="VCC7" s="46"/>
      <c r="VCD7" s="109"/>
      <c r="VCE7" s="109"/>
      <c r="VCF7" s="109"/>
      <c r="VCK7" s="46"/>
      <c r="VCL7" s="109"/>
      <c r="VCM7" s="109"/>
      <c r="VCN7" s="109"/>
      <c r="VCS7" s="46"/>
      <c r="VCT7" s="109"/>
      <c r="VCU7" s="109"/>
      <c r="VCV7" s="109"/>
      <c r="VDA7" s="46"/>
      <c r="VDB7" s="109"/>
      <c r="VDC7" s="109"/>
      <c r="VDD7" s="109"/>
      <c r="VDI7" s="46"/>
      <c r="VDJ7" s="109"/>
      <c r="VDK7" s="109"/>
      <c r="VDL7" s="109"/>
      <c r="VDQ7" s="46"/>
      <c r="VDR7" s="109"/>
      <c r="VDS7" s="109"/>
      <c r="VDT7" s="109"/>
      <c r="VDY7" s="46"/>
      <c r="VDZ7" s="109"/>
      <c r="VEA7" s="109"/>
      <c r="VEB7" s="109"/>
      <c r="VEG7" s="46"/>
      <c r="VEH7" s="109"/>
      <c r="VEI7" s="109"/>
      <c r="VEJ7" s="109"/>
      <c r="VEO7" s="46"/>
      <c r="VEP7" s="109"/>
      <c r="VEQ7" s="109"/>
      <c r="VER7" s="109"/>
      <c r="VEW7" s="46"/>
      <c r="VEX7" s="109"/>
      <c r="VEY7" s="109"/>
      <c r="VEZ7" s="109"/>
      <c r="VFE7" s="46"/>
      <c r="VFF7" s="109"/>
      <c r="VFG7" s="109"/>
      <c r="VFH7" s="109"/>
      <c r="VFM7" s="46"/>
      <c r="VFN7" s="109"/>
      <c r="VFO7" s="109"/>
      <c r="VFP7" s="109"/>
      <c r="VFU7" s="46"/>
      <c r="VFV7" s="109"/>
      <c r="VFW7" s="109"/>
      <c r="VFX7" s="109"/>
      <c r="VGC7" s="46"/>
      <c r="VGD7" s="109"/>
      <c r="VGE7" s="109"/>
      <c r="VGF7" s="109"/>
      <c r="VGK7" s="46"/>
      <c r="VGL7" s="109"/>
      <c r="VGM7" s="109"/>
      <c r="VGN7" s="109"/>
      <c r="VGS7" s="46"/>
      <c r="VGT7" s="109"/>
      <c r="VGU7" s="109"/>
      <c r="VGV7" s="109"/>
      <c r="VHA7" s="46"/>
      <c r="VHB7" s="109"/>
      <c r="VHC7" s="109"/>
      <c r="VHD7" s="109"/>
      <c r="VHI7" s="46"/>
      <c r="VHJ7" s="109"/>
      <c r="VHK7" s="109"/>
      <c r="VHL7" s="109"/>
      <c r="VHQ7" s="46"/>
      <c r="VHR7" s="109"/>
      <c r="VHS7" s="109"/>
      <c r="VHT7" s="109"/>
      <c r="VHY7" s="46"/>
      <c r="VHZ7" s="109"/>
      <c r="VIA7" s="109"/>
      <c r="VIB7" s="109"/>
      <c r="VIG7" s="46"/>
      <c r="VIH7" s="109"/>
      <c r="VII7" s="109"/>
      <c r="VIJ7" s="109"/>
      <c r="VIO7" s="46"/>
      <c r="VIP7" s="109"/>
      <c r="VIQ7" s="109"/>
      <c r="VIR7" s="109"/>
      <c r="VIW7" s="46"/>
      <c r="VIX7" s="109"/>
      <c r="VIY7" s="109"/>
      <c r="VIZ7" s="109"/>
      <c r="VJE7" s="46"/>
      <c r="VJF7" s="109"/>
      <c r="VJG7" s="109"/>
      <c r="VJH7" s="109"/>
      <c r="VJM7" s="46"/>
      <c r="VJN7" s="109"/>
      <c r="VJO7" s="109"/>
      <c r="VJP7" s="109"/>
      <c r="VJU7" s="46"/>
      <c r="VJV7" s="109"/>
      <c r="VJW7" s="109"/>
      <c r="VJX7" s="109"/>
      <c r="VKC7" s="46"/>
      <c r="VKD7" s="109"/>
      <c r="VKE7" s="109"/>
      <c r="VKF7" s="109"/>
      <c r="VKK7" s="46"/>
      <c r="VKL7" s="109"/>
      <c r="VKM7" s="109"/>
      <c r="VKN7" s="109"/>
      <c r="VKS7" s="46"/>
      <c r="VKT7" s="109"/>
      <c r="VKU7" s="109"/>
      <c r="VKV7" s="109"/>
      <c r="VLA7" s="46"/>
      <c r="VLB7" s="109"/>
      <c r="VLC7" s="109"/>
      <c r="VLD7" s="109"/>
      <c r="VLI7" s="46"/>
      <c r="VLJ7" s="109"/>
      <c r="VLK7" s="109"/>
      <c r="VLL7" s="109"/>
      <c r="VLQ7" s="46"/>
      <c r="VLR7" s="109"/>
      <c r="VLS7" s="109"/>
      <c r="VLT7" s="109"/>
      <c r="VLY7" s="46"/>
      <c r="VLZ7" s="109"/>
      <c r="VMA7" s="109"/>
      <c r="VMB7" s="109"/>
      <c r="VMG7" s="46"/>
      <c r="VMH7" s="109"/>
      <c r="VMI7" s="109"/>
      <c r="VMJ7" s="109"/>
      <c r="VMO7" s="46"/>
      <c r="VMP7" s="109"/>
      <c r="VMQ7" s="109"/>
      <c r="VMR7" s="109"/>
      <c r="VMW7" s="46"/>
      <c r="VMX7" s="109"/>
      <c r="VMY7" s="109"/>
      <c r="VMZ7" s="109"/>
      <c r="VNE7" s="46"/>
      <c r="VNF7" s="109"/>
      <c r="VNG7" s="109"/>
      <c r="VNH7" s="109"/>
      <c r="VNM7" s="46"/>
      <c r="VNN7" s="109"/>
      <c r="VNO7" s="109"/>
      <c r="VNP7" s="109"/>
      <c r="VNU7" s="46"/>
      <c r="VNV7" s="109"/>
      <c r="VNW7" s="109"/>
      <c r="VNX7" s="109"/>
      <c r="VOC7" s="46"/>
      <c r="VOD7" s="109"/>
      <c r="VOE7" s="109"/>
      <c r="VOF7" s="109"/>
      <c r="VOK7" s="46"/>
      <c r="VOL7" s="109"/>
      <c r="VOM7" s="109"/>
      <c r="VON7" s="109"/>
      <c r="VOS7" s="46"/>
      <c r="VOT7" s="109"/>
      <c r="VOU7" s="109"/>
      <c r="VOV7" s="109"/>
      <c r="VPA7" s="46"/>
      <c r="VPB7" s="109"/>
      <c r="VPC7" s="109"/>
      <c r="VPD7" s="109"/>
      <c r="VPI7" s="46"/>
      <c r="VPJ7" s="109"/>
      <c r="VPK7" s="109"/>
      <c r="VPL7" s="109"/>
      <c r="VPQ7" s="46"/>
      <c r="VPR7" s="109"/>
      <c r="VPS7" s="109"/>
      <c r="VPT7" s="109"/>
      <c r="VPY7" s="46"/>
      <c r="VPZ7" s="109"/>
      <c r="VQA7" s="109"/>
      <c r="VQB7" s="109"/>
      <c r="VQG7" s="46"/>
      <c r="VQH7" s="109"/>
      <c r="VQI7" s="109"/>
      <c r="VQJ7" s="109"/>
      <c r="VQO7" s="46"/>
      <c r="VQP7" s="109"/>
      <c r="VQQ7" s="109"/>
      <c r="VQR7" s="109"/>
      <c r="VQW7" s="46"/>
      <c r="VQX7" s="109"/>
      <c r="VQY7" s="109"/>
      <c r="VQZ7" s="109"/>
      <c r="VRE7" s="46"/>
      <c r="VRF7" s="109"/>
      <c r="VRG7" s="109"/>
      <c r="VRH7" s="109"/>
      <c r="VRM7" s="46"/>
      <c r="VRN7" s="109"/>
      <c r="VRO7" s="109"/>
      <c r="VRP7" s="109"/>
      <c r="VRU7" s="46"/>
      <c r="VRV7" s="109"/>
      <c r="VRW7" s="109"/>
      <c r="VRX7" s="109"/>
      <c r="VSC7" s="46"/>
      <c r="VSD7" s="109"/>
      <c r="VSE7" s="109"/>
      <c r="VSF7" s="109"/>
      <c r="VSK7" s="46"/>
      <c r="VSL7" s="109"/>
      <c r="VSM7" s="109"/>
      <c r="VSN7" s="109"/>
      <c r="VSS7" s="46"/>
      <c r="VST7" s="109"/>
      <c r="VSU7" s="109"/>
      <c r="VSV7" s="109"/>
      <c r="VTA7" s="46"/>
      <c r="VTB7" s="109"/>
      <c r="VTC7" s="109"/>
      <c r="VTD7" s="109"/>
      <c r="VTI7" s="46"/>
      <c r="VTJ7" s="109"/>
      <c r="VTK7" s="109"/>
      <c r="VTL7" s="109"/>
      <c r="VTQ7" s="46"/>
      <c r="VTR7" s="109"/>
      <c r="VTS7" s="109"/>
      <c r="VTT7" s="109"/>
      <c r="VTY7" s="46"/>
      <c r="VTZ7" s="109"/>
      <c r="VUA7" s="109"/>
      <c r="VUB7" s="109"/>
      <c r="VUG7" s="46"/>
      <c r="VUH7" s="109"/>
      <c r="VUI7" s="109"/>
      <c r="VUJ7" s="109"/>
      <c r="VUO7" s="46"/>
      <c r="VUP7" s="109"/>
      <c r="VUQ7" s="109"/>
      <c r="VUR7" s="109"/>
      <c r="VUW7" s="46"/>
      <c r="VUX7" s="109"/>
      <c r="VUY7" s="109"/>
      <c r="VUZ7" s="109"/>
      <c r="VVE7" s="46"/>
      <c r="VVF7" s="109"/>
      <c r="VVG7" s="109"/>
      <c r="VVH7" s="109"/>
      <c r="VVM7" s="46"/>
      <c r="VVN7" s="109"/>
      <c r="VVO7" s="109"/>
      <c r="VVP7" s="109"/>
      <c r="VVU7" s="46"/>
      <c r="VVV7" s="109"/>
      <c r="VVW7" s="109"/>
      <c r="VVX7" s="109"/>
      <c r="VWC7" s="46"/>
      <c r="VWD7" s="109"/>
      <c r="VWE7" s="109"/>
      <c r="VWF7" s="109"/>
      <c r="VWK7" s="46"/>
      <c r="VWL7" s="109"/>
      <c r="VWM7" s="109"/>
      <c r="VWN7" s="109"/>
      <c r="VWS7" s="46"/>
      <c r="VWT7" s="109"/>
      <c r="VWU7" s="109"/>
      <c r="VWV7" s="109"/>
      <c r="VXA7" s="46"/>
      <c r="VXB7" s="109"/>
      <c r="VXC7" s="109"/>
      <c r="VXD7" s="109"/>
      <c r="VXI7" s="46"/>
      <c r="VXJ7" s="109"/>
      <c r="VXK7" s="109"/>
      <c r="VXL7" s="109"/>
      <c r="VXQ7" s="46"/>
      <c r="VXR7" s="109"/>
      <c r="VXS7" s="109"/>
      <c r="VXT7" s="109"/>
      <c r="VXY7" s="46"/>
      <c r="VXZ7" s="109"/>
      <c r="VYA7" s="109"/>
      <c r="VYB7" s="109"/>
      <c r="VYG7" s="46"/>
      <c r="VYH7" s="109"/>
      <c r="VYI7" s="109"/>
      <c r="VYJ7" s="109"/>
      <c r="VYO7" s="46"/>
      <c r="VYP7" s="109"/>
      <c r="VYQ7" s="109"/>
      <c r="VYR7" s="109"/>
      <c r="VYW7" s="46"/>
      <c r="VYX7" s="109"/>
      <c r="VYY7" s="109"/>
      <c r="VYZ7" s="109"/>
      <c r="VZE7" s="46"/>
      <c r="VZF7" s="109"/>
      <c r="VZG7" s="109"/>
      <c r="VZH7" s="109"/>
      <c r="VZM7" s="46"/>
      <c r="VZN7" s="109"/>
      <c r="VZO7" s="109"/>
      <c r="VZP7" s="109"/>
      <c r="VZU7" s="46"/>
      <c r="VZV7" s="109"/>
      <c r="VZW7" s="109"/>
      <c r="VZX7" s="109"/>
      <c r="WAC7" s="46"/>
      <c r="WAD7" s="109"/>
      <c r="WAE7" s="109"/>
      <c r="WAF7" s="109"/>
      <c r="WAK7" s="46"/>
      <c r="WAL7" s="109"/>
      <c r="WAM7" s="109"/>
      <c r="WAN7" s="109"/>
      <c r="WAS7" s="46"/>
      <c r="WAT7" s="109"/>
      <c r="WAU7" s="109"/>
      <c r="WAV7" s="109"/>
      <c r="WBA7" s="46"/>
      <c r="WBB7" s="109"/>
      <c r="WBC7" s="109"/>
      <c r="WBD7" s="109"/>
      <c r="WBI7" s="46"/>
      <c r="WBJ7" s="109"/>
      <c r="WBK7" s="109"/>
      <c r="WBL7" s="109"/>
      <c r="WBQ7" s="46"/>
      <c r="WBR7" s="109"/>
      <c r="WBS7" s="109"/>
      <c r="WBT7" s="109"/>
      <c r="WBY7" s="46"/>
      <c r="WBZ7" s="109"/>
      <c r="WCA7" s="109"/>
      <c r="WCB7" s="109"/>
      <c r="WCG7" s="46"/>
      <c r="WCH7" s="109"/>
      <c r="WCI7" s="109"/>
      <c r="WCJ7" s="109"/>
      <c r="WCO7" s="46"/>
      <c r="WCP7" s="109"/>
      <c r="WCQ7" s="109"/>
      <c r="WCR7" s="109"/>
      <c r="WCW7" s="46"/>
      <c r="WCX7" s="109"/>
      <c r="WCY7" s="109"/>
      <c r="WCZ7" s="109"/>
      <c r="WDE7" s="46"/>
      <c r="WDF7" s="109"/>
      <c r="WDG7" s="109"/>
      <c r="WDH7" s="109"/>
      <c r="WDM7" s="46"/>
      <c r="WDN7" s="109"/>
      <c r="WDO7" s="109"/>
      <c r="WDP7" s="109"/>
      <c r="WDU7" s="46"/>
      <c r="WDV7" s="109"/>
      <c r="WDW7" s="109"/>
      <c r="WDX7" s="109"/>
      <c r="WEC7" s="46"/>
      <c r="WED7" s="109"/>
      <c r="WEE7" s="109"/>
      <c r="WEF7" s="109"/>
      <c r="WEK7" s="46"/>
      <c r="WEL7" s="109"/>
      <c r="WEM7" s="109"/>
      <c r="WEN7" s="109"/>
      <c r="WES7" s="46"/>
      <c r="WET7" s="109"/>
      <c r="WEU7" s="109"/>
      <c r="WEV7" s="109"/>
      <c r="WFA7" s="46"/>
      <c r="WFB7" s="109"/>
      <c r="WFC7" s="109"/>
      <c r="WFD7" s="109"/>
      <c r="WFI7" s="46"/>
      <c r="WFJ7" s="109"/>
      <c r="WFK7" s="109"/>
      <c r="WFL7" s="109"/>
      <c r="WFQ7" s="46"/>
      <c r="WFR7" s="109"/>
      <c r="WFS7" s="109"/>
      <c r="WFT7" s="109"/>
      <c r="WFY7" s="46"/>
      <c r="WFZ7" s="109"/>
      <c r="WGA7" s="109"/>
      <c r="WGB7" s="109"/>
      <c r="WGG7" s="46"/>
      <c r="WGH7" s="109"/>
      <c r="WGI7" s="109"/>
      <c r="WGJ7" s="109"/>
      <c r="WGO7" s="46"/>
      <c r="WGP7" s="109"/>
      <c r="WGQ7" s="109"/>
      <c r="WGR7" s="109"/>
      <c r="WGW7" s="46"/>
      <c r="WGX7" s="109"/>
      <c r="WGY7" s="109"/>
      <c r="WGZ7" s="109"/>
      <c r="WHE7" s="46"/>
      <c r="WHF7" s="109"/>
      <c r="WHG7" s="109"/>
      <c r="WHH7" s="109"/>
      <c r="WHM7" s="46"/>
      <c r="WHN7" s="109"/>
      <c r="WHO7" s="109"/>
      <c r="WHP7" s="109"/>
      <c r="WHU7" s="46"/>
      <c r="WHV7" s="109"/>
      <c r="WHW7" s="109"/>
      <c r="WHX7" s="109"/>
      <c r="WIC7" s="46"/>
      <c r="WID7" s="109"/>
      <c r="WIE7" s="109"/>
      <c r="WIF7" s="109"/>
      <c r="WIK7" s="46"/>
      <c r="WIL7" s="109"/>
      <c r="WIM7" s="109"/>
      <c r="WIN7" s="109"/>
      <c r="WIS7" s="46"/>
      <c r="WIT7" s="109"/>
      <c r="WIU7" s="109"/>
      <c r="WIV7" s="109"/>
      <c r="WJA7" s="46"/>
      <c r="WJB7" s="109"/>
      <c r="WJC7" s="109"/>
      <c r="WJD7" s="109"/>
      <c r="WJI7" s="46"/>
      <c r="WJJ7" s="109"/>
      <c r="WJK7" s="109"/>
      <c r="WJL7" s="109"/>
      <c r="WJQ7" s="46"/>
      <c r="WJR7" s="109"/>
      <c r="WJS7" s="109"/>
      <c r="WJT7" s="109"/>
      <c r="WJY7" s="46"/>
      <c r="WJZ7" s="109"/>
      <c r="WKA7" s="109"/>
      <c r="WKB7" s="109"/>
      <c r="WKG7" s="46"/>
      <c r="WKH7" s="109"/>
      <c r="WKI7" s="109"/>
      <c r="WKJ7" s="109"/>
      <c r="WKO7" s="46"/>
      <c r="WKP7" s="109"/>
      <c r="WKQ7" s="109"/>
      <c r="WKR7" s="109"/>
      <c r="WKW7" s="46"/>
      <c r="WKX7" s="109"/>
      <c r="WKY7" s="109"/>
      <c r="WKZ7" s="109"/>
      <c r="WLE7" s="46"/>
      <c r="WLF7" s="109"/>
      <c r="WLG7" s="109"/>
      <c r="WLH7" s="109"/>
      <c r="WLM7" s="46"/>
      <c r="WLN7" s="109"/>
      <c r="WLO7" s="109"/>
      <c r="WLP7" s="109"/>
      <c r="WLU7" s="46"/>
      <c r="WLV7" s="109"/>
      <c r="WLW7" s="109"/>
      <c r="WLX7" s="109"/>
      <c r="WMC7" s="46"/>
      <c r="WMD7" s="109"/>
      <c r="WME7" s="109"/>
      <c r="WMF7" s="109"/>
      <c r="WMK7" s="46"/>
      <c r="WML7" s="109"/>
      <c r="WMM7" s="109"/>
      <c r="WMN7" s="109"/>
      <c r="WMS7" s="46"/>
      <c r="WMT7" s="109"/>
      <c r="WMU7" s="109"/>
      <c r="WMV7" s="109"/>
      <c r="WNA7" s="46"/>
      <c r="WNB7" s="109"/>
      <c r="WNC7" s="109"/>
      <c r="WND7" s="109"/>
      <c r="WNI7" s="46"/>
      <c r="WNJ7" s="109"/>
      <c r="WNK7" s="109"/>
      <c r="WNL7" s="109"/>
      <c r="WNQ7" s="46"/>
      <c r="WNR7" s="109"/>
      <c r="WNS7" s="109"/>
      <c r="WNT7" s="109"/>
      <c r="WNY7" s="46"/>
      <c r="WNZ7" s="109"/>
      <c r="WOA7" s="109"/>
      <c r="WOB7" s="109"/>
      <c r="WOG7" s="46"/>
      <c r="WOH7" s="109"/>
      <c r="WOI7" s="109"/>
      <c r="WOJ7" s="109"/>
      <c r="WOO7" s="46"/>
      <c r="WOP7" s="109"/>
      <c r="WOQ7" s="109"/>
      <c r="WOR7" s="109"/>
      <c r="WOW7" s="46"/>
      <c r="WOX7" s="109"/>
      <c r="WOY7" s="109"/>
      <c r="WOZ7" s="109"/>
      <c r="WPE7" s="46"/>
      <c r="WPF7" s="109"/>
      <c r="WPG7" s="109"/>
      <c r="WPH7" s="109"/>
      <c r="WPM7" s="46"/>
      <c r="WPN7" s="109"/>
      <c r="WPO7" s="109"/>
      <c r="WPP7" s="109"/>
      <c r="WPU7" s="46"/>
      <c r="WPV7" s="109"/>
      <c r="WPW7" s="109"/>
      <c r="WPX7" s="109"/>
      <c r="WQC7" s="46"/>
      <c r="WQD7" s="109"/>
      <c r="WQE7" s="109"/>
      <c r="WQF7" s="109"/>
      <c r="WQK7" s="46"/>
      <c r="WQL7" s="109"/>
      <c r="WQM7" s="109"/>
      <c r="WQN7" s="109"/>
      <c r="WQS7" s="46"/>
      <c r="WQT7" s="109"/>
      <c r="WQU7" s="109"/>
      <c r="WQV7" s="109"/>
      <c r="WRA7" s="46"/>
      <c r="WRB7" s="109"/>
      <c r="WRC7" s="109"/>
      <c r="WRD7" s="109"/>
      <c r="WRI7" s="46"/>
      <c r="WRJ7" s="109"/>
      <c r="WRK7" s="109"/>
      <c r="WRL7" s="109"/>
      <c r="WRQ7" s="46"/>
      <c r="WRR7" s="109"/>
      <c r="WRS7" s="109"/>
      <c r="WRT7" s="109"/>
      <c r="WRY7" s="46"/>
      <c r="WRZ7" s="109"/>
      <c r="WSA7" s="109"/>
      <c r="WSB7" s="109"/>
      <c r="WSG7" s="46"/>
      <c r="WSH7" s="109"/>
      <c r="WSI7" s="109"/>
      <c r="WSJ7" s="109"/>
      <c r="WSO7" s="46"/>
      <c r="WSP7" s="109"/>
      <c r="WSQ7" s="109"/>
      <c r="WSR7" s="109"/>
      <c r="WSW7" s="46"/>
      <c r="WSX7" s="109"/>
      <c r="WSY7" s="109"/>
      <c r="WSZ7" s="109"/>
      <c r="WTE7" s="46"/>
      <c r="WTF7" s="109"/>
      <c r="WTG7" s="109"/>
      <c r="WTH7" s="109"/>
      <c r="WTM7" s="46"/>
      <c r="WTN7" s="109"/>
      <c r="WTO7" s="109"/>
      <c r="WTP7" s="109"/>
      <c r="WTU7" s="46"/>
      <c r="WTV7" s="109"/>
      <c r="WTW7" s="109"/>
      <c r="WTX7" s="109"/>
      <c r="WUC7" s="46"/>
      <c r="WUD7" s="109"/>
      <c r="WUE7" s="109"/>
      <c r="WUF7" s="109"/>
      <c r="WUK7" s="46"/>
      <c r="WUL7" s="109"/>
      <c r="WUM7" s="109"/>
      <c r="WUN7" s="109"/>
      <c r="WUS7" s="46"/>
      <c r="WUT7" s="109"/>
      <c r="WUU7" s="109"/>
      <c r="WUV7" s="109"/>
      <c r="WVA7" s="46"/>
      <c r="WVB7" s="109"/>
      <c r="WVC7" s="109"/>
      <c r="WVD7" s="109"/>
      <c r="WVI7" s="46"/>
      <c r="WVJ7" s="109"/>
      <c r="WVK7" s="109"/>
      <c r="WVL7" s="109"/>
      <c r="WVQ7" s="46"/>
      <c r="WVR7" s="109"/>
      <c r="WVS7" s="109"/>
      <c r="WVT7" s="109"/>
      <c r="WVY7" s="46"/>
      <c r="WVZ7" s="109"/>
      <c r="WWA7" s="109"/>
      <c r="WWB7" s="109"/>
      <c r="WWG7" s="46"/>
      <c r="WWH7" s="109"/>
      <c r="WWI7" s="109"/>
      <c r="WWJ7" s="109"/>
      <c r="WWO7" s="46"/>
      <c r="WWP7" s="109"/>
      <c r="WWQ7" s="109"/>
      <c r="WWR7" s="109"/>
      <c r="WWW7" s="46"/>
      <c r="WWX7" s="109"/>
      <c r="WWY7" s="109"/>
      <c r="WWZ7" s="109"/>
      <c r="WXE7" s="46"/>
      <c r="WXF7" s="109"/>
      <c r="WXG7" s="109"/>
      <c r="WXH7" s="109"/>
      <c r="WXM7" s="46"/>
      <c r="WXN7" s="109"/>
      <c r="WXO7" s="109"/>
      <c r="WXP7" s="109"/>
      <c r="WXU7" s="46"/>
      <c r="WXV7" s="109"/>
      <c r="WXW7" s="109"/>
      <c r="WXX7" s="109"/>
      <c r="WYC7" s="46"/>
      <c r="WYD7" s="109"/>
      <c r="WYE7" s="109"/>
      <c r="WYF7" s="109"/>
      <c r="WYK7" s="46"/>
      <c r="WYL7" s="109"/>
      <c r="WYM7" s="109"/>
      <c r="WYN7" s="109"/>
      <c r="WYS7" s="46"/>
      <c r="WYT7" s="109"/>
      <c r="WYU7" s="109"/>
      <c r="WYV7" s="109"/>
      <c r="WZA7" s="46"/>
      <c r="WZB7" s="109"/>
      <c r="WZC7" s="109"/>
      <c r="WZD7" s="109"/>
      <c r="WZI7" s="46"/>
      <c r="WZJ7" s="109"/>
      <c r="WZK7" s="109"/>
      <c r="WZL7" s="109"/>
      <c r="WZQ7" s="46"/>
      <c r="WZR7" s="109"/>
      <c r="WZS7" s="109"/>
      <c r="WZT7" s="109"/>
      <c r="WZY7" s="46"/>
      <c r="WZZ7" s="109"/>
      <c r="XAA7" s="109"/>
      <c r="XAB7" s="109"/>
      <c r="XAG7" s="46"/>
      <c r="XAH7" s="109"/>
      <c r="XAI7" s="109"/>
      <c r="XAJ7" s="109"/>
      <c r="XAO7" s="46"/>
      <c r="XAP7" s="109"/>
      <c r="XAQ7" s="109"/>
      <c r="XAR7" s="109"/>
      <c r="XAW7" s="46"/>
      <c r="XAX7" s="109"/>
      <c r="XAY7" s="109"/>
      <c r="XAZ7" s="109"/>
      <c r="XBE7" s="46"/>
      <c r="XBF7" s="109"/>
      <c r="XBG7" s="109"/>
      <c r="XBH7" s="109"/>
      <c r="XBM7" s="46"/>
      <c r="XBN7" s="109"/>
      <c r="XBO7" s="109"/>
      <c r="XBP7" s="109"/>
      <c r="XBU7" s="46"/>
      <c r="XBV7" s="109"/>
      <c r="XBW7" s="109"/>
      <c r="XBX7" s="109"/>
      <c r="XCC7" s="46"/>
      <c r="XCD7" s="109"/>
      <c r="XCE7" s="109"/>
      <c r="XCF7" s="109"/>
      <c r="XCK7" s="46"/>
      <c r="XCL7" s="109"/>
      <c r="XCM7" s="109"/>
      <c r="XCN7" s="109"/>
      <c r="XCS7" s="46"/>
      <c r="XCT7" s="109"/>
      <c r="XCU7" s="109"/>
      <c r="XCV7" s="109"/>
      <c r="XDA7" s="46"/>
      <c r="XDB7" s="109"/>
      <c r="XDC7" s="109"/>
      <c r="XDD7" s="109"/>
      <c r="XDI7" s="46"/>
      <c r="XDJ7" s="109"/>
      <c r="XDK7" s="109"/>
      <c r="XDL7" s="109"/>
      <c r="XDQ7" s="46"/>
      <c r="XDR7" s="109"/>
      <c r="XDS7" s="109"/>
      <c r="XDT7" s="109"/>
      <c r="XDY7" s="46"/>
      <c r="XDZ7" s="109"/>
      <c r="XEA7" s="109"/>
      <c r="XEB7" s="109"/>
      <c r="XEG7" s="46"/>
      <c r="XEH7" s="109"/>
      <c r="XEI7" s="109"/>
      <c r="XEJ7" s="109"/>
      <c r="XEO7" s="46"/>
      <c r="XEP7" s="109"/>
      <c r="XEQ7" s="109"/>
      <c r="XER7" s="109"/>
      <c r="XEW7" s="46"/>
      <c r="XEX7" s="109"/>
      <c r="XEY7" s="109"/>
      <c r="XEZ7" s="109"/>
    </row>
    <row r="8" spans="1:1022 1025:2046 2049:3070 3073:4094 4097:5118 5121:6142 6145:7166 7169:8190 8193:9214 9217:10238 10241:11262 11265:12286 12289:13310 13313:14334 14337:15358 15361:16382">
      <c r="B8" s="109" t="s">
        <v>270</v>
      </c>
      <c r="C8" s="109" t="s">
        <v>270</v>
      </c>
      <c r="D8" s="109" t="s">
        <v>270</v>
      </c>
      <c r="E8" s="109" t="s">
        <v>270</v>
      </c>
      <c r="I8" s="46"/>
      <c r="J8" s="109"/>
      <c r="K8" s="109"/>
      <c r="L8" s="109"/>
      <c r="Q8" s="46"/>
      <c r="R8" s="109"/>
      <c r="S8" s="109"/>
      <c r="T8" s="109"/>
      <c r="Y8" s="46"/>
      <c r="Z8" s="109"/>
      <c r="AA8" s="109"/>
      <c r="AB8" s="109"/>
      <c r="AG8" s="46"/>
      <c r="AH8" s="109"/>
      <c r="AI8" s="109"/>
      <c r="AJ8" s="109"/>
      <c r="AO8" s="46"/>
      <c r="AP8" s="109"/>
      <c r="AQ8" s="109"/>
      <c r="AR8" s="109"/>
      <c r="AW8" s="46"/>
      <c r="AX8" s="109"/>
      <c r="AY8" s="109"/>
      <c r="AZ8" s="109"/>
      <c r="BE8" s="46"/>
      <c r="BF8" s="109"/>
      <c r="BG8" s="109"/>
      <c r="BH8" s="109"/>
      <c r="BM8" s="46"/>
      <c r="BN8" s="109"/>
      <c r="BO8" s="109"/>
      <c r="BP8" s="109"/>
      <c r="BU8" s="46"/>
      <c r="BV8" s="109"/>
      <c r="BW8" s="109"/>
      <c r="BX8" s="109"/>
      <c r="CC8" s="46"/>
      <c r="CD8" s="109"/>
      <c r="CE8" s="109"/>
      <c r="CF8" s="109"/>
      <c r="CK8" s="46"/>
      <c r="CL8" s="109"/>
      <c r="CM8" s="109"/>
      <c r="CN8" s="109"/>
      <c r="CS8" s="46"/>
      <c r="CT8" s="109"/>
      <c r="CU8" s="109"/>
      <c r="CV8" s="109"/>
      <c r="DA8" s="46"/>
      <c r="DB8" s="109"/>
      <c r="DC8" s="109"/>
      <c r="DD8" s="109"/>
      <c r="DI8" s="46"/>
      <c r="DJ8" s="109"/>
      <c r="DK8" s="109"/>
      <c r="DL8" s="109"/>
      <c r="DQ8" s="46"/>
      <c r="DR8" s="109"/>
      <c r="DS8" s="109"/>
      <c r="DT8" s="109"/>
      <c r="DY8" s="46"/>
      <c r="DZ8" s="109"/>
      <c r="EA8" s="109"/>
      <c r="EB8" s="109"/>
      <c r="EG8" s="46"/>
      <c r="EH8" s="109"/>
      <c r="EI8" s="109"/>
      <c r="EJ8" s="109"/>
      <c r="EO8" s="46"/>
      <c r="EP8" s="109"/>
      <c r="EQ8" s="109"/>
      <c r="ER8" s="109"/>
      <c r="EW8" s="46"/>
      <c r="EX8" s="109"/>
      <c r="EY8" s="109"/>
      <c r="EZ8" s="109"/>
      <c r="FE8" s="46"/>
      <c r="FF8" s="109"/>
      <c r="FG8" s="109"/>
      <c r="FH8" s="109"/>
      <c r="FM8" s="46"/>
      <c r="FN8" s="109"/>
      <c r="FO8" s="109"/>
      <c r="FP8" s="109"/>
      <c r="FU8" s="46"/>
      <c r="FV8" s="109"/>
      <c r="FW8" s="109"/>
      <c r="FX8" s="109"/>
      <c r="GC8" s="46"/>
      <c r="GD8" s="109"/>
      <c r="GE8" s="109"/>
      <c r="GF8" s="109"/>
      <c r="GK8" s="46"/>
      <c r="GL8" s="109"/>
      <c r="GM8" s="109"/>
      <c r="GN8" s="109"/>
      <c r="GS8" s="46"/>
      <c r="GT8" s="109"/>
      <c r="GU8" s="109"/>
      <c r="GV8" s="109"/>
      <c r="HA8" s="46"/>
      <c r="HB8" s="109"/>
      <c r="HC8" s="109"/>
      <c r="HD8" s="109"/>
      <c r="HI8" s="46"/>
      <c r="HJ8" s="109"/>
      <c r="HK8" s="109"/>
      <c r="HL8" s="109"/>
      <c r="HQ8" s="46"/>
      <c r="HR8" s="109"/>
      <c r="HS8" s="109"/>
      <c r="HT8" s="109"/>
      <c r="HY8" s="46"/>
      <c r="HZ8" s="109"/>
      <c r="IA8" s="109"/>
      <c r="IB8" s="109"/>
      <c r="IG8" s="46"/>
      <c r="IH8" s="109"/>
      <c r="II8" s="109"/>
      <c r="IJ8" s="109"/>
      <c r="IO8" s="46"/>
      <c r="IP8" s="109"/>
      <c r="IQ8" s="109"/>
      <c r="IR8" s="109"/>
      <c r="IW8" s="46"/>
      <c r="IX8" s="109"/>
      <c r="IY8" s="109"/>
      <c r="IZ8" s="109"/>
      <c r="JE8" s="46"/>
      <c r="JF8" s="109"/>
      <c r="JG8" s="109"/>
      <c r="JH8" s="109"/>
      <c r="JM8" s="46"/>
      <c r="JN8" s="109"/>
      <c r="JO8" s="109"/>
      <c r="JP8" s="109"/>
      <c r="JU8" s="46"/>
      <c r="JV8" s="109"/>
      <c r="JW8" s="109"/>
      <c r="JX8" s="109"/>
      <c r="KC8" s="46"/>
      <c r="KD8" s="109"/>
      <c r="KE8" s="109"/>
      <c r="KF8" s="109"/>
      <c r="KK8" s="46"/>
      <c r="KL8" s="109"/>
      <c r="KM8" s="109"/>
      <c r="KN8" s="109"/>
      <c r="KS8" s="46"/>
      <c r="KT8" s="109"/>
      <c r="KU8" s="109"/>
      <c r="KV8" s="109"/>
      <c r="LA8" s="46"/>
      <c r="LB8" s="109"/>
      <c r="LC8" s="109"/>
      <c r="LD8" s="109"/>
      <c r="LI8" s="46"/>
      <c r="LJ8" s="109"/>
      <c r="LK8" s="109"/>
      <c r="LL8" s="109"/>
      <c r="LQ8" s="46"/>
      <c r="LR8" s="109"/>
      <c r="LS8" s="109"/>
      <c r="LT8" s="109"/>
      <c r="LY8" s="46"/>
      <c r="LZ8" s="109"/>
      <c r="MA8" s="109"/>
      <c r="MB8" s="109"/>
      <c r="MG8" s="46"/>
      <c r="MH8" s="109"/>
      <c r="MI8" s="109"/>
      <c r="MJ8" s="109"/>
      <c r="MO8" s="46"/>
      <c r="MP8" s="109"/>
      <c r="MQ8" s="109"/>
      <c r="MR8" s="109"/>
      <c r="MW8" s="46"/>
      <c r="MX8" s="109"/>
      <c r="MY8" s="109"/>
      <c r="MZ8" s="109"/>
      <c r="NE8" s="46"/>
      <c r="NF8" s="109"/>
      <c r="NG8" s="109"/>
      <c r="NH8" s="109"/>
      <c r="NM8" s="46"/>
      <c r="NN8" s="109"/>
      <c r="NO8" s="109"/>
      <c r="NP8" s="109"/>
      <c r="NU8" s="46"/>
      <c r="NV8" s="109"/>
      <c r="NW8" s="109"/>
      <c r="NX8" s="109"/>
      <c r="OC8" s="46"/>
      <c r="OD8" s="109"/>
      <c r="OE8" s="109"/>
      <c r="OF8" s="109"/>
      <c r="OK8" s="46"/>
      <c r="OL8" s="109"/>
      <c r="OM8" s="109"/>
      <c r="ON8" s="109"/>
      <c r="OS8" s="46"/>
      <c r="OT8" s="109"/>
      <c r="OU8" s="109"/>
      <c r="OV8" s="109"/>
      <c r="PA8" s="46"/>
      <c r="PB8" s="109"/>
      <c r="PC8" s="109"/>
      <c r="PD8" s="109"/>
      <c r="PI8" s="46"/>
      <c r="PJ8" s="109"/>
      <c r="PK8" s="109"/>
      <c r="PL8" s="109"/>
      <c r="PQ8" s="46"/>
      <c r="PR8" s="109"/>
      <c r="PS8" s="109"/>
      <c r="PT8" s="109"/>
      <c r="PY8" s="46"/>
      <c r="PZ8" s="109"/>
      <c r="QA8" s="109"/>
      <c r="QB8" s="109"/>
      <c r="QG8" s="46"/>
      <c r="QH8" s="109"/>
      <c r="QI8" s="109"/>
      <c r="QJ8" s="109"/>
      <c r="QO8" s="46"/>
      <c r="QP8" s="109"/>
      <c r="QQ8" s="109"/>
      <c r="QR8" s="109"/>
      <c r="QW8" s="46"/>
      <c r="QX8" s="109"/>
      <c r="QY8" s="109"/>
      <c r="QZ8" s="109"/>
      <c r="RE8" s="46"/>
      <c r="RF8" s="109"/>
      <c r="RG8" s="109"/>
      <c r="RH8" s="109"/>
      <c r="RM8" s="46"/>
      <c r="RN8" s="109"/>
      <c r="RO8" s="109"/>
      <c r="RP8" s="109"/>
      <c r="RU8" s="46"/>
      <c r="RV8" s="109"/>
      <c r="RW8" s="109"/>
      <c r="RX8" s="109"/>
      <c r="SC8" s="46"/>
      <c r="SD8" s="109"/>
      <c r="SE8" s="109"/>
      <c r="SF8" s="109"/>
      <c r="SK8" s="46"/>
      <c r="SL8" s="109"/>
      <c r="SM8" s="109"/>
      <c r="SN8" s="109"/>
      <c r="SS8" s="46"/>
      <c r="ST8" s="109"/>
      <c r="SU8" s="109"/>
      <c r="SV8" s="109"/>
      <c r="TA8" s="46"/>
      <c r="TB8" s="109"/>
      <c r="TC8" s="109"/>
      <c r="TD8" s="109"/>
      <c r="TI8" s="46"/>
      <c r="TJ8" s="109"/>
      <c r="TK8" s="109"/>
      <c r="TL8" s="109"/>
      <c r="TQ8" s="46"/>
      <c r="TR8" s="109"/>
      <c r="TS8" s="109"/>
      <c r="TT8" s="109"/>
      <c r="TY8" s="46"/>
      <c r="TZ8" s="109"/>
      <c r="UA8" s="109"/>
      <c r="UB8" s="109"/>
      <c r="UG8" s="46"/>
      <c r="UH8" s="109"/>
      <c r="UI8" s="109"/>
      <c r="UJ8" s="109"/>
      <c r="UO8" s="46"/>
      <c r="UP8" s="109"/>
      <c r="UQ8" s="109"/>
      <c r="UR8" s="109"/>
      <c r="UW8" s="46"/>
      <c r="UX8" s="109"/>
      <c r="UY8" s="109"/>
      <c r="UZ8" s="109"/>
      <c r="VE8" s="46"/>
      <c r="VF8" s="109"/>
      <c r="VG8" s="109"/>
      <c r="VH8" s="109"/>
      <c r="VM8" s="46"/>
      <c r="VN8" s="109"/>
      <c r="VO8" s="109"/>
      <c r="VP8" s="109"/>
      <c r="VU8" s="46"/>
      <c r="VV8" s="109"/>
      <c r="VW8" s="109"/>
      <c r="VX8" s="109"/>
      <c r="WC8" s="46"/>
      <c r="WD8" s="109"/>
      <c r="WE8" s="109"/>
      <c r="WF8" s="109"/>
      <c r="WK8" s="46"/>
      <c r="WL8" s="109"/>
      <c r="WM8" s="109"/>
      <c r="WN8" s="109"/>
      <c r="WS8" s="46"/>
      <c r="WT8" s="109"/>
      <c r="WU8" s="109"/>
      <c r="WV8" s="109"/>
      <c r="XA8" s="46"/>
      <c r="XB8" s="109"/>
      <c r="XC8" s="109"/>
      <c r="XD8" s="109"/>
      <c r="XI8" s="46"/>
      <c r="XJ8" s="109"/>
      <c r="XK8" s="109"/>
      <c r="XL8" s="109"/>
      <c r="XQ8" s="46"/>
      <c r="XR8" s="109"/>
      <c r="XS8" s="109"/>
      <c r="XT8" s="109"/>
      <c r="XY8" s="46"/>
      <c r="XZ8" s="109"/>
      <c r="YA8" s="109"/>
      <c r="YB8" s="109"/>
      <c r="YG8" s="46"/>
      <c r="YH8" s="109"/>
      <c r="YI8" s="109"/>
      <c r="YJ8" s="109"/>
      <c r="YO8" s="46"/>
      <c r="YP8" s="109"/>
      <c r="YQ8" s="109"/>
      <c r="YR8" s="109"/>
      <c r="YW8" s="46"/>
      <c r="YX8" s="109"/>
      <c r="YY8" s="109"/>
      <c r="YZ8" s="109"/>
      <c r="ZE8" s="46"/>
      <c r="ZF8" s="109"/>
      <c r="ZG8" s="109"/>
      <c r="ZH8" s="109"/>
      <c r="ZM8" s="46"/>
      <c r="ZN8" s="109"/>
      <c r="ZO8" s="109"/>
      <c r="ZP8" s="109"/>
      <c r="ZU8" s="46"/>
      <c r="ZV8" s="109"/>
      <c r="ZW8" s="109"/>
      <c r="ZX8" s="109"/>
      <c r="AAC8" s="46"/>
      <c r="AAD8" s="109"/>
      <c r="AAE8" s="109"/>
      <c r="AAF8" s="109"/>
      <c r="AAK8" s="46"/>
      <c r="AAL8" s="109"/>
      <c r="AAM8" s="109"/>
      <c r="AAN8" s="109"/>
      <c r="AAS8" s="46"/>
      <c r="AAT8" s="109"/>
      <c r="AAU8" s="109"/>
      <c r="AAV8" s="109"/>
      <c r="ABA8" s="46"/>
      <c r="ABB8" s="109"/>
      <c r="ABC8" s="109"/>
      <c r="ABD8" s="109"/>
      <c r="ABI8" s="46"/>
      <c r="ABJ8" s="109"/>
      <c r="ABK8" s="109"/>
      <c r="ABL8" s="109"/>
      <c r="ABQ8" s="46"/>
      <c r="ABR8" s="109"/>
      <c r="ABS8" s="109"/>
      <c r="ABT8" s="109"/>
      <c r="ABY8" s="46"/>
      <c r="ABZ8" s="109"/>
      <c r="ACA8" s="109"/>
      <c r="ACB8" s="109"/>
      <c r="ACG8" s="46"/>
      <c r="ACH8" s="109"/>
      <c r="ACI8" s="109"/>
      <c r="ACJ8" s="109"/>
      <c r="ACO8" s="46"/>
      <c r="ACP8" s="109"/>
      <c r="ACQ8" s="109"/>
      <c r="ACR8" s="109"/>
      <c r="ACW8" s="46"/>
      <c r="ACX8" s="109"/>
      <c r="ACY8" s="109"/>
      <c r="ACZ8" s="109"/>
      <c r="ADE8" s="46"/>
      <c r="ADF8" s="109"/>
      <c r="ADG8" s="109"/>
      <c r="ADH8" s="109"/>
      <c r="ADM8" s="46"/>
      <c r="ADN8" s="109"/>
      <c r="ADO8" s="109"/>
      <c r="ADP8" s="109"/>
      <c r="ADU8" s="46"/>
      <c r="ADV8" s="109"/>
      <c r="ADW8" s="109"/>
      <c r="ADX8" s="109"/>
      <c r="AEC8" s="46"/>
      <c r="AED8" s="109"/>
      <c r="AEE8" s="109"/>
      <c r="AEF8" s="109"/>
      <c r="AEK8" s="46"/>
      <c r="AEL8" s="109"/>
      <c r="AEM8" s="109"/>
      <c r="AEN8" s="109"/>
      <c r="AES8" s="46"/>
      <c r="AET8" s="109"/>
      <c r="AEU8" s="109"/>
      <c r="AEV8" s="109"/>
      <c r="AFA8" s="46"/>
      <c r="AFB8" s="109"/>
      <c r="AFC8" s="109"/>
      <c r="AFD8" s="109"/>
      <c r="AFI8" s="46"/>
      <c r="AFJ8" s="109"/>
      <c r="AFK8" s="109"/>
      <c r="AFL8" s="109"/>
      <c r="AFQ8" s="46"/>
      <c r="AFR8" s="109"/>
      <c r="AFS8" s="109"/>
      <c r="AFT8" s="109"/>
      <c r="AFY8" s="46"/>
      <c r="AFZ8" s="109"/>
      <c r="AGA8" s="109"/>
      <c r="AGB8" s="109"/>
      <c r="AGG8" s="46"/>
      <c r="AGH8" s="109"/>
      <c r="AGI8" s="109"/>
      <c r="AGJ8" s="109"/>
      <c r="AGO8" s="46"/>
      <c r="AGP8" s="109"/>
      <c r="AGQ8" s="109"/>
      <c r="AGR8" s="109"/>
      <c r="AGW8" s="46"/>
      <c r="AGX8" s="109"/>
      <c r="AGY8" s="109"/>
      <c r="AGZ8" s="109"/>
      <c r="AHE8" s="46"/>
      <c r="AHF8" s="109"/>
      <c r="AHG8" s="109"/>
      <c r="AHH8" s="109"/>
      <c r="AHM8" s="46"/>
      <c r="AHN8" s="109"/>
      <c r="AHO8" s="109"/>
      <c r="AHP8" s="109"/>
      <c r="AHU8" s="46"/>
      <c r="AHV8" s="109"/>
      <c r="AHW8" s="109"/>
      <c r="AHX8" s="109"/>
      <c r="AIC8" s="46"/>
      <c r="AID8" s="109"/>
      <c r="AIE8" s="109"/>
      <c r="AIF8" s="109"/>
      <c r="AIK8" s="46"/>
      <c r="AIL8" s="109"/>
      <c r="AIM8" s="109"/>
      <c r="AIN8" s="109"/>
      <c r="AIS8" s="46"/>
      <c r="AIT8" s="109"/>
      <c r="AIU8" s="109"/>
      <c r="AIV8" s="109"/>
      <c r="AJA8" s="46"/>
      <c r="AJB8" s="109"/>
      <c r="AJC8" s="109"/>
      <c r="AJD8" s="109"/>
      <c r="AJI8" s="46"/>
      <c r="AJJ8" s="109"/>
      <c r="AJK8" s="109"/>
      <c r="AJL8" s="109"/>
      <c r="AJQ8" s="46"/>
      <c r="AJR8" s="109"/>
      <c r="AJS8" s="109"/>
      <c r="AJT8" s="109"/>
      <c r="AJY8" s="46"/>
      <c r="AJZ8" s="109"/>
      <c r="AKA8" s="109"/>
      <c r="AKB8" s="109"/>
      <c r="AKG8" s="46"/>
      <c r="AKH8" s="109"/>
      <c r="AKI8" s="109"/>
      <c r="AKJ8" s="109"/>
      <c r="AKO8" s="46"/>
      <c r="AKP8" s="109"/>
      <c r="AKQ8" s="109"/>
      <c r="AKR8" s="109"/>
      <c r="AKW8" s="46"/>
      <c r="AKX8" s="109"/>
      <c r="AKY8" s="109"/>
      <c r="AKZ8" s="109"/>
      <c r="ALE8" s="46"/>
      <c r="ALF8" s="109"/>
      <c r="ALG8" s="109"/>
      <c r="ALH8" s="109"/>
      <c r="ALM8" s="46"/>
      <c r="ALN8" s="109"/>
      <c r="ALO8" s="109"/>
      <c r="ALP8" s="109"/>
      <c r="ALU8" s="46"/>
      <c r="ALV8" s="109"/>
      <c r="ALW8" s="109"/>
      <c r="ALX8" s="109"/>
      <c r="AMC8" s="46"/>
      <c r="AMD8" s="109"/>
      <c r="AME8" s="109"/>
      <c r="AMF8" s="109"/>
      <c r="AMK8" s="46"/>
      <c r="AML8" s="109"/>
      <c r="AMM8" s="109"/>
      <c r="AMN8" s="109"/>
      <c r="AMS8" s="46"/>
      <c r="AMT8" s="109"/>
      <c r="AMU8" s="109"/>
      <c r="AMV8" s="109"/>
      <c r="ANA8" s="46"/>
      <c r="ANB8" s="109"/>
      <c r="ANC8" s="109"/>
      <c r="AND8" s="109"/>
      <c r="ANI8" s="46"/>
      <c r="ANJ8" s="109"/>
      <c r="ANK8" s="109"/>
      <c r="ANL8" s="109"/>
      <c r="ANQ8" s="46"/>
      <c r="ANR8" s="109"/>
      <c r="ANS8" s="109"/>
      <c r="ANT8" s="109"/>
      <c r="ANY8" s="46"/>
      <c r="ANZ8" s="109"/>
      <c r="AOA8" s="109"/>
      <c r="AOB8" s="109"/>
      <c r="AOG8" s="46"/>
      <c r="AOH8" s="109"/>
      <c r="AOI8" s="109"/>
      <c r="AOJ8" s="109"/>
      <c r="AOO8" s="46"/>
      <c r="AOP8" s="109"/>
      <c r="AOQ8" s="109"/>
      <c r="AOR8" s="109"/>
      <c r="AOW8" s="46"/>
      <c r="AOX8" s="109"/>
      <c r="AOY8" s="109"/>
      <c r="AOZ8" s="109"/>
      <c r="APE8" s="46"/>
      <c r="APF8" s="109"/>
      <c r="APG8" s="109"/>
      <c r="APH8" s="109"/>
      <c r="APM8" s="46"/>
      <c r="APN8" s="109"/>
      <c r="APO8" s="109"/>
      <c r="APP8" s="109"/>
      <c r="APU8" s="46"/>
      <c r="APV8" s="109"/>
      <c r="APW8" s="109"/>
      <c r="APX8" s="109"/>
      <c r="AQC8" s="46"/>
      <c r="AQD8" s="109"/>
      <c r="AQE8" s="109"/>
      <c r="AQF8" s="109"/>
      <c r="AQK8" s="46"/>
      <c r="AQL8" s="109"/>
      <c r="AQM8" s="109"/>
      <c r="AQN8" s="109"/>
      <c r="AQS8" s="46"/>
      <c r="AQT8" s="109"/>
      <c r="AQU8" s="109"/>
      <c r="AQV8" s="109"/>
      <c r="ARA8" s="46"/>
      <c r="ARB8" s="109"/>
      <c r="ARC8" s="109"/>
      <c r="ARD8" s="109"/>
      <c r="ARI8" s="46"/>
      <c r="ARJ8" s="109"/>
      <c r="ARK8" s="109"/>
      <c r="ARL8" s="109"/>
      <c r="ARQ8" s="46"/>
      <c r="ARR8" s="109"/>
      <c r="ARS8" s="109"/>
      <c r="ART8" s="109"/>
      <c r="ARY8" s="46"/>
      <c r="ARZ8" s="109"/>
      <c r="ASA8" s="109"/>
      <c r="ASB8" s="109"/>
      <c r="ASG8" s="46"/>
      <c r="ASH8" s="109"/>
      <c r="ASI8" s="109"/>
      <c r="ASJ8" s="109"/>
      <c r="ASO8" s="46"/>
      <c r="ASP8" s="109"/>
      <c r="ASQ8" s="109"/>
      <c r="ASR8" s="109"/>
      <c r="ASW8" s="46"/>
      <c r="ASX8" s="109"/>
      <c r="ASY8" s="109"/>
      <c r="ASZ8" s="109"/>
      <c r="ATE8" s="46"/>
      <c r="ATF8" s="109"/>
      <c r="ATG8" s="109"/>
      <c r="ATH8" s="109"/>
      <c r="ATM8" s="46"/>
      <c r="ATN8" s="109"/>
      <c r="ATO8" s="109"/>
      <c r="ATP8" s="109"/>
      <c r="ATU8" s="46"/>
      <c r="ATV8" s="109"/>
      <c r="ATW8" s="109"/>
      <c r="ATX8" s="109"/>
      <c r="AUC8" s="46"/>
      <c r="AUD8" s="109"/>
      <c r="AUE8" s="109"/>
      <c r="AUF8" s="109"/>
      <c r="AUK8" s="46"/>
      <c r="AUL8" s="109"/>
      <c r="AUM8" s="109"/>
      <c r="AUN8" s="109"/>
      <c r="AUS8" s="46"/>
      <c r="AUT8" s="109"/>
      <c r="AUU8" s="109"/>
      <c r="AUV8" s="109"/>
      <c r="AVA8" s="46"/>
      <c r="AVB8" s="109"/>
      <c r="AVC8" s="109"/>
      <c r="AVD8" s="109"/>
      <c r="AVI8" s="46"/>
      <c r="AVJ8" s="109"/>
      <c r="AVK8" s="109"/>
      <c r="AVL8" s="109"/>
      <c r="AVQ8" s="46"/>
      <c r="AVR8" s="109"/>
      <c r="AVS8" s="109"/>
      <c r="AVT8" s="109"/>
      <c r="AVY8" s="46"/>
      <c r="AVZ8" s="109"/>
      <c r="AWA8" s="109"/>
      <c r="AWB8" s="109"/>
      <c r="AWG8" s="46"/>
      <c r="AWH8" s="109"/>
      <c r="AWI8" s="109"/>
      <c r="AWJ8" s="109"/>
      <c r="AWO8" s="46"/>
      <c r="AWP8" s="109"/>
      <c r="AWQ8" s="109"/>
      <c r="AWR8" s="109"/>
      <c r="AWW8" s="46"/>
      <c r="AWX8" s="109"/>
      <c r="AWY8" s="109"/>
      <c r="AWZ8" s="109"/>
      <c r="AXE8" s="46"/>
      <c r="AXF8" s="109"/>
      <c r="AXG8" s="109"/>
      <c r="AXH8" s="109"/>
      <c r="AXM8" s="46"/>
      <c r="AXN8" s="109"/>
      <c r="AXO8" s="109"/>
      <c r="AXP8" s="109"/>
      <c r="AXU8" s="46"/>
      <c r="AXV8" s="109"/>
      <c r="AXW8" s="109"/>
      <c r="AXX8" s="109"/>
      <c r="AYC8" s="46"/>
      <c r="AYD8" s="109"/>
      <c r="AYE8" s="109"/>
      <c r="AYF8" s="109"/>
      <c r="AYK8" s="46"/>
      <c r="AYL8" s="109"/>
      <c r="AYM8" s="109"/>
      <c r="AYN8" s="109"/>
      <c r="AYS8" s="46"/>
      <c r="AYT8" s="109"/>
      <c r="AYU8" s="109"/>
      <c r="AYV8" s="109"/>
      <c r="AZA8" s="46"/>
      <c r="AZB8" s="109"/>
      <c r="AZC8" s="109"/>
      <c r="AZD8" s="109"/>
      <c r="AZI8" s="46"/>
      <c r="AZJ8" s="109"/>
      <c r="AZK8" s="109"/>
      <c r="AZL8" s="109"/>
      <c r="AZQ8" s="46"/>
      <c r="AZR8" s="109"/>
      <c r="AZS8" s="109"/>
      <c r="AZT8" s="109"/>
      <c r="AZY8" s="46"/>
      <c r="AZZ8" s="109"/>
      <c r="BAA8" s="109"/>
      <c r="BAB8" s="109"/>
      <c r="BAG8" s="46"/>
      <c r="BAH8" s="109"/>
      <c r="BAI8" s="109"/>
      <c r="BAJ8" s="109"/>
      <c r="BAO8" s="46"/>
      <c r="BAP8" s="109"/>
      <c r="BAQ8" s="109"/>
      <c r="BAR8" s="109"/>
      <c r="BAW8" s="46"/>
      <c r="BAX8" s="109"/>
      <c r="BAY8" s="109"/>
      <c r="BAZ8" s="109"/>
      <c r="BBE8" s="46"/>
      <c r="BBF8" s="109"/>
      <c r="BBG8" s="109"/>
      <c r="BBH8" s="109"/>
      <c r="BBM8" s="46"/>
      <c r="BBN8" s="109"/>
      <c r="BBO8" s="109"/>
      <c r="BBP8" s="109"/>
      <c r="BBU8" s="46"/>
      <c r="BBV8" s="109"/>
      <c r="BBW8" s="109"/>
      <c r="BBX8" s="109"/>
      <c r="BCC8" s="46"/>
      <c r="BCD8" s="109"/>
      <c r="BCE8" s="109"/>
      <c r="BCF8" s="109"/>
      <c r="BCK8" s="46"/>
      <c r="BCL8" s="109"/>
      <c r="BCM8" s="109"/>
      <c r="BCN8" s="109"/>
      <c r="BCS8" s="46"/>
      <c r="BCT8" s="109"/>
      <c r="BCU8" s="109"/>
      <c r="BCV8" s="109"/>
      <c r="BDA8" s="46"/>
      <c r="BDB8" s="109"/>
      <c r="BDC8" s="109"/>
      <c r="BDD8" s="109"/>
      <c r="BDI8" s="46"/>
      <c r="BDJ8" s="109"/>
      <c r="BDK8" s="109"/>
      <c r="BDL8" s="109"/>
      <c r="BDQ8" s="46"/>
      <c r="BDR8" s="109"/>
      <c r="BDS8" s="109"/>
      <c r="BDT8" s="109"/>
      <c r="BDY8" s="46"/>
      <c r="BDZ8" s="109"/>
      <c r="BEA8" s="109"/>
      <c r="BEB8" s="109"/>
      <c r="BEG8" s="46"/>
      <c r="BEH8" s="109"/>
      <c r="BEI8" s="109"/>
      <c r="BEJ8" s="109"/>
      <c r="BEO8" s="46"/>
      <c r="BEP8" s="109"/>
      <c r="BEQ8" s="109"/>
      <c r="BER8" s="109"/>
      <c r="BEW8" s="46"/>
      <c r="BEX8" s="109"/>
      <c r="BEY8" s="109"/>
      <c r="BEZ8" s="109"/>
      <c r="BFE8" s="46"/>
      <c r="BFF8" s="109"/>
      <c r="BFG8" s="109"/>
      <c r="BFH8" s="109"/>
      <c r="BFM8" s="46"/>
      <c r="BFN8" s="109"/>
      <c r="BFO8" s="109"/>
      <c r="BFP8" s="109"/>
      <c r="BFU8" s="46"/>
      <c r="BFV8" s="109"/>
      <c r="BFW8" s="109"/>
      <c r="BFX8" s="109"/>
      <c r="BGC8" s="46"/>
      <c r="BGD8" s="109"/>
      <c r="BGE8" s="109"/>
      <c r="BGF8" s="109"/>
      <c r="BGK8" s="46"/>
      <c r="BGL8" s="109"/>
      <c r="BGM8" s="109"/>
      <c r="BGN8" s="109"/>
      <c r="BGS8" s="46"/>
      <c r="BGT8" s="109"/>
      <c r="BGU8" s="109"/>
      <c r="BGV8" s="109"/>
      <c r="BHA8" s="46"/>
      <c r="BHB8" s="109"/>
      <c r="BHC8" s="109"/>
      <c r="BHD8" s="109"/>
      <c r="BHI8" s="46"/>
      <c r="BHJ8" s="109"/>
      <c r="BHK8" s="109"/>
      <c r="BHL8" s="109"/>
      <c r="BHQ8" s="46"/>
      <c r="BHR8" s="109"/>
      <c r="BHS8" s="109"/>
      <c r="BHT8" s="109"/>
      <c r="BHY8" s="46"/>
      <c r="BHZ8" s="109"/>
      <c r="BIA8" s="109"/>
      <c r="BIB8" s="109"/>
      <c r="BIG8" s="46"/>
      <c r="BIH8" s="109"/>
      <c r="BII8" s="109"/>
      <c r="BIJ8" s="109"/>
      <c r="BIO8" s="46"/>
      <c r="BIP8" s="109"/>
      <c r="BIQ8" s="109"/>
      <c r="BIR8" s="109"/>
      <c r="BIW8" s="46"/>
      <c r="BIX8" s="109"/>
      <c r="BIY8" s="109"/>
      <c r="BIZ8" s="109"/>
      <c r="BJE8" s="46"/>
      <c r="BJF8" s="109"/>
      <c r="BJG8" s="109"/>
      <c r="BJH8" s="109"/>
      <c r="BJM8" s="46"/>
      <c r="BJN8" s="109"/>
      <c r="BJO8" s="109"/>
      <c r="BJP8" s="109"/>
      <c r="BJU8" s="46"/>
      <c r="BJV8" s="109"/>
      <c r="BJW8" s="109"/>
      <c r="BJX8" s="109"/>
      <c r="BKC8" s="46"/>
      <c r="BKD8" s="109"/>
      <c r="BKE8" s="109"/>
      <c r="BKF8" s="109"/>
      <c r="BKK8" s="46"/>
      <c r="BKL8" s="109"/>
      <c r="BKM8" s="109"/>
      <c r="BKN8" s="109"/>
      <c r="BKS8" s="46"/>
      <c r="BKT8" s="109"/>
      <c r="BKU8" s="109"/>
      <c r="BKV8" s="109"/>
      <c r="BLA8" s="46"/>
      <c r="BLB8" s="109"/>
      <c r="BLC8" s="109"/>
      <c r="BLD8" s="109"/>
      <c r="BLI8" s="46"/>
      <c r="BLJ8" s="109"/>
      <c r="BLK8" s="109"/>
      <c r="BLL8" s="109"/>
      <c r="BLQ8" s="46"/>
      <c r="BLR8" s="109"/>
      <c r="BLS8" s="109"/>
      <c r="BLT8" s="109"/>
      <c r="BLY8" s="46"/>
      <c r="BLZ8" s="109"/>
      <c r="BMA8" s="109"/>
      <c r="BMB8" s="109"/>
      <c r="BMG8" s="46"/>
      <c r="BMH8" s="109"/>
      <c r="BMI8" s="109"/>
      <c r="BMJ8" s="109"/>
      <c r="BMO8" s="46"/>
      <c r="BMP8" s="109"/>
      <c r="BMQ8" s="109"/>
      <c r="BMR8" s="109"/>
      <c r="BMW8" s="46"/>
      <c r="BMX8" s="109"/>
      <c r="BMY8" s="109"/>
      <c r="BMZ8" s="109"/>
      <c r="BNE8" s="46"/>
      <c r="BNF8" s="109"/>
      <c r="BNG8" s="109"/>
      <c r="BNH8" s="109"/>
      <c r="BNM8" s="46"/>
      <c r="BNN8" s="109"/>
      <c r="BNO8" s="109"/>
      <c r="BNP8" s="109"/>
      <c r="BNU8" s="46"/>
      <c r="BNV8" s="109"/>
      <c r="BNW8" s="109"/>
      <c r="BNX8" s="109"/>
      <c r="BOC8" s="46"/>
      <c r="BOD8" s="109"/>
      <c r="BOE8" s="109"/>
      <c r="BOF8" s="109"/>
      <c r="BOK8" s="46"/>
      <c r="BOL8" s="109"/>
      <c r="BOM8" s="109"/>
      <c r="BON8" s="109"/>
      <c r="BOS8" s="46"/>
      <c r="BOT8" s="109"/>
      <c r="BOU8" s="109"/>
      <c r="BOV8" s="109"/>
      <c r="BPA8" s="46"/>
      <c r="BPB8" s="109"/>
      <c r="BPC8" s="109"/>
      <c r="BPD8" s="109"/>
      <c r="BPI8" s="46"/>
      <c r="BPJ8" s="109"/>
      <c r="BPK8" s="109"/>
      <c r="BPL8" s="109"/>
      <c r="BPQ8" s="46"/>
      <c r="BPR8" s="109"/>
      <c r="BPS8" s="109"/>
      <c r="BPT8" s="109"/>
      <c r="BPY8" s="46"/>
      <c r="BPZ8" s="109"/>
      <c r="BQA8" s="109"/>
      <c r="BQB8" s="109"/>
      <c r="BQG8" s="46"/>
      <c r="BQH8" s="109"/>
      <c r="BQI8" s="109"/>
      <c r="BQJ8" s="109"/>
      <c r="BQO8" s="46"/>
      <c r="BQP8" s="109"/>
      <c r="BQQ8" s="109"/>
      <c r="BQR8" s="109"/>
      <c r="BQW8" s="46"/>
      <c r="BQX8" s="109"/>
      <c r="BQY8" s="109"/>
      <c r="BQZ8" s="109"/>
      <c r="BRE8" s="46"/>
      <c r="BRF8" s="109"/>
      <c r="BRG8" s="109"/>
      <c r="BRH8" s="109"/>
      <c r="BRM8" s="46"/>
      <c r="BRN8" s="109"/>
      <c r="BRO8" s="109"/>
      <c r="BRP8" s="109"/>
      <c r="BRU8" s="46"/>
      <c r="BRV8" s="109"/>
      <c r="BRW8" s="109"/>
      <c r="BRX8" s="109"/>
      <c r="BSC8" s="46"/>
      <c r="BSD8" s="109"/>
      <c r="BSE8" s="109"/>
      <c r="BSF8" s="109"/>
      <c r="BSK8" s="46"/>
      <c r="BSL8" s="109"/>
      <c r="BSM8" s="109"/>
      <c r="BSN8" s="109"/>
      <c r="BSS8" s="46"/>
      <c r="BST8" s="109"/>
      <c r="BSU8" s="109"/>
      <c r="BSV8" s="109"/>
      <c r="BTA8" s="46"/>
      <c r="BTB8" s="109"/>
      <c r="BTC8" s="109"/>
      <c r="BTD8" s="109"/>
      <c r="BTI8" s="46"/>
      <c r="BTJ8" s="109"/>
      <c r="BTK8" s="109"/>
      <c r="BTL8" s="109"/>
      <c r="BTQ8" s="46"/>
      <c r="BTR8" s="109"/>
      <c r="BTS8" s="109"/>
      <c r="BTT8" s="109"/>
      <c r="BTY8" s="46"/>
      <c r="BTZ8" s="109"/>
      <c r="BUA8" s="109"/>
      <c r="BUB8" s="109"/>
      <c r="BUG8" s="46"/>
      <c r="BUH8" s="109"/>
      <c r="BUI8" s="109"/>
      <c r="BUJ8" s="109"/>
      <c r="BUO8" s="46"/>
      <c r="BUP8" s="109"/>
      <c r="BUQ8" s="109"/>
      <c r="BUR8" s="109"/>
      <c r="BUW8" s="46"/>
      <c r="BUX8" s="109"/>
      <c r="BUY8" s="109"/>
      <c r="BUZ8" s="109"/>
      <c r="BVE8" s="46"/>
      <c r="BVF8" s="109"/>
      <c r="BVG8" s="109"/>
      <c r="BVH8" s="109"/>
      <c r="BVM8" s="46"/>
      <c r="BVN8" s="109"/>
      <c r="BVO8" s="109"/>
      <c r="BVP8" s="109"/>
      <c r="BVU8" s="46"/>
      <c r="BVV8" s="109"/>
      <c r="BVW8" s="109"/>
      <c r="BVX8" s="109"/>
      <c r="BWC8" s="46"/>
      <c r="BWD8" s="109"/>
      <c r="BWE8" s="109"/>
      <c r="BWF8" s="109"/>
      <c r="BWK8" s="46"/>
      <c r="BWL8" s="109"/>
      <c r="BWM8" s="109"/>
      <c r="BWN8" s="109"/>
      <c r="BWS8" s="46"/>
      <c r="BWT8" s="109"/>
      <c r="BWU8" s="109"/>
      <c r="BWV8" s="109"/>
      <c r="BXA8" s="46"/>
      <c r="BXB8" s="109"/>
      <c r="BXC8" s="109"/>
      <c r="BXD8" s="109"/>
      <c r="BXI8" s="46"/>
      <c r="BXJ8" s="109"/>
      <c r="BXK8" s="109"/>
      <c r="BXL8" s="109"/>
      <c r="BXQ8" s="46"/>
      <c r="BXR8" s="109"/>
      <c r="BXS8" s="109"/>
      <c r="BXT8" s="109"/>
      <c r="BXY8" s="46"/>
      <c r="BXZ8" s="109"/>
      <c r="BYA8" s="109"/>
      <c r="BYB8" s="109"/>
      <c r="BYG8" s="46"/>
      <c r="BYH8" s="109"/>
      <c r="BYI8" s="109"/>
      <c r="BYJ8" s="109"/>
      <c r="BYO8" s="46"/>
      <c r="BYP8" s="109"/>
      <c r="BYQ8" s="109"/>
      <c r="BYR8" s="109"/>
      <c r="BYW8" s="46"/>
      <c r="BYX8" s="109"/>
      <c r="BYY8" s="109"/>
      <c r="BYZ8" s="109"/>
      <c r="BZE8" s="46"/>
      <c r="BZF8" s="109"/>
      <c r="BZG8" s="109"/>
      <c r="BZH8" s="109"/>
      <c r="BZM8" s="46"/>
      <c r="BZN8" s="109"/>
      <c r="BZO8" s="109"/>
      <c r="BZP8" s="109"/>
      <c r="BZU8" s="46"/>
      <c r="BZV8" s="109"/>
      <c r="BZW8" s="109"/>
      <c r="BZX8" s="109"/>
      <c r="CAC8" s="46"/>
      <c r="CAD8" s="109"/>
      <c r="CAE8" s="109"/>
      <c r="CAF8" s="109"/>
      <c r="CAK8" s="46"/>
      <c r="CAL8" s="109"/>
      <c r="CAM8" s="109"/>
      <c r="CAN8" s="109"/>
      <c r="CAS8" s="46"/>
      <c r="CAT8" s="109"/>
      <c r="CAU8" s="109"/>
      <c r="CAV8" s="109"/>
      <c r="CBA8" s="46"/>
      <c r="CBB8" s="109"/>
      <c r="CBC8" s="109"/>
      <c r="CBD8" s="109"/>
      <c r="CBI8" s="46"/>
      <c r="CBJ8" s="109"/>
      <c r="CBK8" s="109"/>
      <c r="CBL8" s="109"/>
      <c r="CBQ8" s="46"/>
      <c r="CBR8" s="109"/>
      <c r="CBS8" s="109"/>
      <c r="CBT8" s="109"/>
      <c r="CBY8" s="46"/>
      <c r="CBZ8" s="109"/>
      <c r="CCA8" s="109"/>
      <c r="CCB8" s="109"/>
      <c r="CCG8" s="46"/>
      <c r="CCH8" s="109"/>
      <c r="CCI8" s="109"/>
      <c r="CCJ8" s="109"/>
      <c r="CCO8" s="46"/>
      <c r="CCP8" s="109"/>
      <c r="CCQ8" s="109"/>
      <c r="CCR8" s="109"/>
      <c r="CCW8" s="46"/>
      <c r="CCX8" s="109"/>
      <c r="CCY8" s="109"/>
      <c r="CCZ8" s="109"/>
      <c r="CDE8" s="46"/>
      <c r="CDF8" s="109"/>
      <c r="CDG8" s="109"/>
      <c r="CDH8" s="109"/>
      <c r="CDM8" s="46"/>
      <c r="CDN8" s="109"/>
      <c r="CDO8" s="109"/>
      <c r="CDP8" s="109"/>
      <c r="CDU8" s="46"/>
      <c r="CDV8" s="109"/>
      <c r="CDW8" s="109"/>
      <c r="CDX8" s="109"/>
      <c r="CEC8" s="46"/>
      <c r="CED8" s="109"/>
      <c r="CEE8" s="109"/>
      <c r="CEF8" s="109"/>
      <c r="CEK8" s="46"/>
      <c r="CEL8" s="109"/>
      <c r="CEM8" s="109"/>
      <c r="CEN8" s="109"/>
      <c r="CES8" s="46"/>
      <c r="CET8" s="109"/>
      <c r="CEU8" s="109"/>
      <c r="CEV8" s="109"/>
      <c r="CFA8" s="46"/>
      <c r="CFB8" s="109"/>
      <c r="CFC8" s="109"/>
      <c r="CFD8" s="109"/>
      <c r="CFI8" s="46"/>
      <c r="CFJ8" s="109"/>
      <c r="CFK8" s="109"/>
      <c r="CFL8" s="109"/>
      <c r="CFQ8" s="46"/>
      <c r="CFR8" s="109"/>
      <c r="CFS8" s="109"/>
      <c r="CFT8" s="109"/>
      <c r="CFY8" s="46"/>
      <c r="CFZ8" s="109"/>
      <c r="CGA8" s="109"/>
      <c r="CGB8" s="109"/>
      <c r="CGG8" s="46"/>
      <c r="CGH8" s="109"/>
      <c r="CGI8" s="109"/>
      <c r="CGJ8" s="109"/>
      <c r="CGO8" s="46"/>
      <c r="CGP8" s="109"/>
      <c r="CGQ8" s="109"/>
      <c r="CGR8" s="109"/>
      <c r="CGW8" s="46"/>
      <c r="CGX8" s="109"/>
      <c r="CGY8" s="109"/>
      <c r="CGZ8" s="109"/>
      <c r="CHE8" s="46"/>
      <c r="CHF8" s="109"/>
      <c r="CHG8" s="109"/>
      <c r="CHH8" s="109"/>
      <c r="CHM8" s="46"/>
      <c r="CHN8" s="109"/>
      <c r="CHO8" s="109"/>
      <c r="CHP8" s="109"/>
      <c r="CHU8" s="46"/>
      <c r="CHV8" s="109"/>
      <c r="CHW8" s="109"/>
      <c r="CHX8" s="109"/>
      <c r="CIC8" s="46"/>
      <c r="CID8" s="109"/>
      <c r="CIE8" s="109"/>
      <c r="CIF8" s="109"/>
      <c r="CIK8" s="46"/>
      <c r="CIL8" s="109"/>
      <c r="CIM8" s="109"/>
      <c r="CIN8" s="109"/>
      <c r="CIS8" s="46"/>
      <c r="CIT8" s="109"/>
      <c r="CIU8" s="109"/>
      <c r="CIV8" s="109"/>
      <c r="CJA8" s="46"/>
      <c r="CJB8" s="109"/>
      <c r="CJC8" s="109"/>
      <c r="CJD8" s="109"/>
      <c r="CJI8" s="46"/>
      <c r="CJJ8" s="109"/>
      <c r="CJK8" s="109"/>
      <c r="CJL8" s="109"/>
      <c r="CJQ8" s="46"/>
      <c r="CJR8" s="109"/>
      <c r="CJS8" s="109"/>
      <c r="CJT8" s="109"/>
      <c r="CJY8" s="46"/>
      <c r="CJZ8" s="109"/>
      <c r="CKA8" s="109"/>
      <c r="CKB8" s="109"/>
      <c r="CKG8" s="46"/>
      <c r="CKH8" s="109"/>
      <c r="CKI8" s="109"/>
      <c r="CKJ8" s="109"/>
      <c r="CKO8" s="46"/>
      <c r="CKP8" s="109"/>
      <c r="CKQ8" s="109"/>
      <c r="CKR8" s="109"/>
      <c r="CKW8" s="46"/>
      <c r="CKX8" s="109"/>
      <c r="CKY8" s="109"/>
      <c r="CKZ8" s="109"/>
      <c r="CLE8" s="46"/>
      <c r="CLF8" s="109"/>
      <c r="CLG8" s="109"/>
      <c r="CLH8" s="109"/>
      <c r="CLM8" s="46"/>
      <c r="CLN8" s="109"/>
      <c r="CLO8" s="109"/>
      <c r="CLP8" s="109"/>
      <c r="CLU8" s="46"/>
      <c r="CLV8" s="109"/>
      <c r="CLW8" s="109"/>
      <c r="CLX8" s="109"/>
      <c r="CMC8" s="46"/>
      <c r="CMD8" s="109"/>
      <c r="CME8" s="109"/>
      <c r="CMF8" s="109"/>
      <c r="CMK8" s="46"/>
      <c r="CML8" s="109"/>
      <c r="CMM8" s="109"/>
      <c r="CMN8" s="109"/>
      <c r="CMS8" s="46"/>
      <c r="CMT8" s="109"/>
      <c r="CMU8" s="109"/>
      <c r="CMV8" s="109"/>
      <c r="CNA8" s="46"/>
      <c r="CNB8" s="109"/>
      <c r="CNC8" s="109"/>
      <c r="CND8" s="109"/>
      <c r="CNI8" s="46"/>
      <c r="CNJ8" s="109"/>
      <c r="CNK8" s="109"/>
      <c r="CNL8" s="109"/>
      <c r="CNQ8" s="46"/>
      <c r="CNR8" s="109"/>
      <c r="CNS8" s="109"/>
      <c r="CNT8" s="109"/>
      <c r="CNY8" s="46"/>
      <c r="CNZ8" s="109"/>
      <c r="COA8" s="109"/>
      <c r="COB8" s="109"/>
      <c r="COG8" s="46"/>
      <c r="COH8" s="109"/>
      <c r="COI8" s="109"/>
      <c r="COJ8" s="109"/>
      <c r="COO8" s="46"/>
      <c r="COP8" s="109"/>
      <c r="COQ8" s="109"/>
      <c r="COR8" s="109"/>
      <c r="COW8" s="46"/>
      <c r="COX8" s="109"/>
      <c r="COY8" s="109"/>
      <c r="COZ8" s="109"/>
      <c r="CPE8" s="46"/>
      <c r="CPF8" s="109"/>
      <c r="CPG8" s="109"/>
      <c r="CPH8" s="109"/>
      <c r="CPM8" s="46"/>
      <c r="CPN8" s="109"/>
      <c r="CPO8" s="109"/>
      <c r="CPP8" s="109"/>
      <c r="CPU8" s="46"/>
      <c r="CPV8" s="109"/>
      <c r="CPW8" s="109"/>
      <c r="CPX8" s="109"/>
      <c r="CQC8" s="46"/>
      <c r="CQD8" s="109"/>
      <c r="CQE8" s="109"/>
      <c r="CQF8" s="109"/>
      <c r="CQK8" s="46"/>
      <c r="CQL8" s="109"/>
      <c r="CQM8" s="109"/>
      <c r="CQN8" s="109"/>
      <c r="CQS8" s="46"/>
      <c r="CQT8" s="109"/>
      <c r="CQU8" s="109"/>
      <c r="CQV8" s="109"/>
      <c r="CRA8" s="46"/>
      <c r="CRB8" s="109"/>
      <c r="CRC8" s="109"/>
      <c r="CRD8" s="109"/>
      <c r="CRI8" s="46"/>
      <c r="CRJ8" s="109"/>
      <c r="CRK8" s="109"/>
      <c r="CRL8" s="109"/>
      <c r="CRQ8" s="46"/>
      <c r="CRR8" s="109"/>
      <c r="CRS8" s="109"/>
      <c r="CRT8" s="109"/>
      <c r="CRY8" s="46"/>
      <c r="CRZ8" s="109"/>
      <c r="CSA8" s="109"/>
      <c r="CSB8" s="109"/>
      <c r="CSG8" s="46"/>
      <c r="CSH8" s="109"/>
      <c r="CSI8" s="109"/>
      <c r="CSJ8" s="109"/>
      <c r="CSO8" s="46"/>
      <c r="CSP8" s="109"/>
      <c r="CSQ8" s="109"/>
      <c r="CSR8" s="109"/>
      <c r="CSW8" s="46"/>
      <c r="CSX8" s="109"/>
      <c r="CSY8" s="109"/>
      <c r="CSZ8" s="109"/>
      <c r="CTE8" s="46"/>
      <c r="CTF8" s="109"/>
      <c r="CTG8" s="109"/>
      <c r="CTH8" s="109"/>
      <c r="CTM8" s="46"/>
      <c r="CTN8" s="109"/>
      <c r="CTO8" s="109"/>
      <c r="CTP8" s="109"/>
      <c r="CTU8" s="46"/>
      <c r="CTV8" s="109"/>
      <c r="CTW8" s="109"/>
      <c r="CTX8" s="109"/>
      <c r="CUC8" s="46"/>
      <c r="CUD8" s="109"/>
      <c r="CUE8" s="109"/>
      <c r="CUF8" s="109"/>
      <c r="CUK8" s="46"/>
      <c r="CUL8" s="109"/>
      <c r="CUM8" s="109"/>
      <c r="CUN8" s="109"/>
      <c r="CUS8" s="46"/>
      <c r="CUT8" s="109"/>
      <c r="CUU8" s="109"/>
      <c r="CUV8" s="109"/>
      <c r="CVA8" s="46"/>
      <c r="CVB8" s="109"/>
      <c r="CVC8" s="109"/>
      <c r="CVD8" s="109"/>
      <c r="CVI8" s="46"/>
      <c r="CVJ8" s="109"/>
      <c r="CVK8" s="109"/>
      <c r="CVL8" s="109"/>
      <c r="CVQ8" s="46"/>
      <c r="CVR8" s="109"/>
      <c r="CVS8" s="109"/>
      <c r="CVT8" s="109"/>
      <c r="CVY8" s="46"/>
      <c r="CVZ8" s="109"/>
      <c r="CWA8" s="109"/>
      <c r="CWB8" s="109"/>
      <c r="CWG8" s="46"/>
      <c r="CWH8" s="109"/>
      <c r="CWI8" s="109"/>
      <c r="CWJ8" s="109"/>
      <c r="CWO8" s="46"/>
      <c r="CWP8" s="109"/>
      <c r="CWQ8" s="109"/>
      <c r="CWR8" s="109"/>
      <c r="CWW8" s="46"/>
      <c r="CWX8" s="109"/>
      <c r="CWY8" s="109"/>
      <c r="CWZ8" s="109"/>
      <c r="CXE8" s="46"/>
      <c r="CXF8" s="109"/>
      <c r="CXG8" s="109"/>
      <c r="CXH8" s="109"/>
      <c r="CXM8" s="46"/>
      <c r="CXN8" s="109"/>
      <c r="CXO8" s="109"/>
      <c r="CXP8" s="109"/>
      <c r="CXU8" s="46"/>
      <c r="CXV8" s="109"/>
      <c r="CXW8" s="109"/>
      <c r="CXX8" s="109"/>
      <c r="CYC8" s="46"/>
      <c r="CYD8" s="109"/>
      <c r="CYE8" s="109"/>
      <c r="CYF8" s="109"/>
      <c r="CYK8" s="46"/>
      <c r="CYL8" s="109"/>
      <c r="CYM8" s="109"/>
      <c r="CYN8" s="109"/>
      <c r="CYS8" s="46"/>
      <c r="CYT8" s="109"/>
      <c r="CYU8" s="109"/>
      <c r="CYV8" s="109"/>
      <c r="CZA8" s="46"/>
      <c r="CZB8" s="109"/>
      <c r="CZC8" s="109"/>
      <c r="CZD8" s="109"/>
      <c r="CZI8" s="46"/>
      <c r="CZJ8" s="109"/>
      <c r="CZK8" s="109"/>
      <c r="CZL8" s="109"/>
      <c r="CZQ8" s="46"/>
      <c r="CZR8" s="109"/>
      <c r="CZS8" s="109"/>
      <c r="CZT8" s="109"/>
      <c r="CZY8" s="46"/>
      <c r="CZZ8" s="109"/>
      <c r="DAA8" s="109"/>
      <c r="DAB8" s="109"/>
      <c r="DAG8" s="46"/>
      <c r="DAH8" s="109"/>
      <c r="DAI8" s="109"/>
      <c r="DAJ8" s="109"/>
      <c r="DAO8" s="46"/>
      <c r="DAP8" s="109"/>
      <c r="DAQ8" s="109"/>
      <c r="DAR8" s="109"/>
      <c r="DAW8" s="46"/>
      <c r="DAX8" s="109"/>
      <c r="DAY8" s="109"/>
      <c r="DAZ8" s="109"/>
      <c r="DBE8" s="46"/>
      <c r="DBF8" s="109"/>
      <c r="DBG8" s="109"/>
      <c r="DBH8" s="109"/>
      <c r="DBM8" s="46"/>
      <c r="DBN8" s="109"/>
      <c r="DBO8" s="109"/>
      <c r="DBP8" s="109"/>
      <c r="DBU8" s="46"/>
      <c r="DBV8" s="109"/>
      <c r="DBW8" s="109"/>
      <c r="DBX8" s="109"/>
      <c r="DCC8" s="46"/>
      <c r="DCD8" s="109"/>
      <c r="DCE8" s="109"/>
      <c r="DCF8" s="109"/>
      <c r="DCK8" s="46"/>
      <c r="DCL8" s="109"/>
      <c r="DCM8" s="109"/>
      <c r="DCN8" s="109"/>
      <c r="DCS8" s="46"/>
      <c r="DCT8" s="109"/>
      <c r="DCU8" s="109"/>
      <c r="DCV8" s="109"/>
      <c r="DDA8" s="46"/>
      <c r="DDB8" s="109"/>
      <c r="DDC8" s="109"/>
      <c r="DDD8" s="109"/>
      <c r="DDI8" s="46"/>
      <c r="DDJ8" s="109"/>
      <c r="DDK8" s="109"/>
      <c r="DDL8" s="109"/>
      <c r="DDQ8" s="46"/>
      <c r="DDR8" s="109"/>
      <c r="DDS8" s="109"/>
      <c r="DDT8" s="109"/>
      <c r="DDY8" s="46"/>
      <c r="DDZ8" s="109"/>
      <c r="DEA8" s="109"/>
      <c r="DEB8" s="109"/>
      <c r="DEG8" s="46"/>
      <c r="DEH8" s="109"/>
      <c r="DEI8" s="109"/>
      <c r="DEJ8" s="109"/>
      <c r="DEO8" s="46"/>
      <c r="DEP8" s="109"/>
      <c r="DEQ8" s="109"/>
      <c r="DER8" s="109"/>
      <c r="DEW8" s="46"/>
      <c r="DEX8" s="109"/>
      <c r="DEY8" s="109"/>
      <c r="DEZ8" s="109"/>
      <c r="DFE8" s="46"/>
      <c r="DFF8" s="109"/>
      <c r="DFG8" s="109"/>
      <c r="DFH8" s="109"/>
      <c r="DFM8" s="46"/>
      <c r="DFN8" s="109"/>
      <c r="DFO8" s="109"/>
      <c r="DFP8" s="109"/>
      <c r="DFU8" s="46"/>
      <c r="DFV8" s="109"/>
      <c r="DFW8" s="109"/>
      <c r="DFX8" s="109"/>
      <c r="DGC8" s="46"/>
      <c r="DGD8" s="109"/>
      <c r="DGE8" s="109"/>
      <c r="DGF8" s="109"/>
      <c r="DGK8" s="46"/>
      <c r="DGL8" s="109"/>
      <c r="DGM8" s="109"/>
      <c r="DGN8" s="109"/>
      <c r="DGS8" s="46"/>
      <c r="DGT8" s="109"/>
      <c r="DGU8" s="109"/>
      <c r="DGV8" s="109"/>
      <c r="DHA8" s="46"/>
      <c r="DHB8" s="109"/>
      <c r="DHC8" s="109"/>
      <c r="DHD8" s="109"/>
      <c r="DHI8" s="46"/>
      <c r="DHJ8" s="109"/>
      <c r="DHK8" s="109"/>
      <c r="DHL8" s="109"/>
      <c r="DHQ8" s="46"/>
      <c r="DHR8" s="109"/>
      <c r="DHS8" s="109"/>
      <c r="DHT8" s="109"/>
      <c r="DHY8" s="46"/>
      <c r="DHZ8" s="109"/>
      <c r="DIA8" s="109"/>
      <c r="DIB8" s="109"/>
      <c r="DIG8" s="46"/>
      <c r="DIH8" s="109"/>
      <c r="DII8" s="109"/>
      <c r="DIJ8" s="109"/>
      <c r="DIO8" s="46"/>
      <c r="DIP8" s="109"/>
      <c r="DIQ8" s="109"/>
      <c r="DIR8" s="109"/>
      <c r="DIW8" s="46"/>
      <c r="DIX8" s="109"/>
      <c r="DIY8" s="109"/>
      <c r="DIZ8" s="109"/>
      <c r="DJE8" s="46"/>
      <c r="DJF8" s="109"/>
      <c r="DJG8" s="109"/>
      <c r="DJH8" s="109"/>
      <c r="DJM8" s="46"/>
      <c r="DJN8" s="109"/>
      <c r="DJO8" s="109"/>
      <c r="DJP8" s="109"/>
      <c r="DJU8" s="46"/>
      <c r="DJV8" s="109"/>
      <c r="DJW8" s="109"/>
      <c r="DJX8" s="109"/>
      <c r="DKC8" s="46"/>
      <c r="DKD8" s="109"/>
      <c r="DKE8" s="109"/>
      <c r="DKF8" s="109"/>
      <c r="DKK8" s="46"/>
      <c r="DKL8" s="109"/>
      <c r="DKM8" s="109"/>
      <c r="DKN8" s="109"/>
      <c r="DKS8" s="46"/>
      <c r="DKT8" s="109"/>
      <c r="DKU8" s="109"/>
      <c r="DKV8" s="109"/>
      <c r="DLA8" s="46"/>
      <c r="DLB8" s="109"/>
      <c r="DLC8" s="109"/>
      <c r="DLD8" s="109"/>
      <c r="DLI8" s="46"/>
      <c r="DLJ8" s="109"/>
      <c r="DLK8" s="109"/>
      <c r="DLL8" s="109"/>
      <c r="DLQ8" s="46"/>
      <c r="DLR8" s="109"/>
      <c r="DLS8" s="109"/>
      <c r="DLT8" s="109"/>
      <c r="DLY8" s="46"/>
      <c r="DLZ8" s="109"/>
      <c r="DMA8" s="109"/>
      <c r="DMB8" s="109"/>
      <c r="DMG8" s="46"/>
      <c r="DMH8" s="109"/>
      <c r="DMI8" s="109"/>
      <c r="DMJ8" s="109"/>
      <c r="DMO8" s="46"/>
      <c r="DMP8" s="109"/>
      <c r="DMQ8" s="109"/>
      <c r="DMR8" s="109"/>
      <c r="DMW8" s="46"/>
      <c r="DMX8" s="109"/>
      <c r="DMY8" s="109"/>
      <c r="DMZ8" s="109"/>
      <c r="DNE8" s="46"/>
      <c r="DNF8" s="109"/>
      <c r="DNG8" s="109"/>
      <c r="DNH8" s="109"/>
      <c r="DNM8" s="46"/>
      <c r="DNN8" s="109"/>
      <c r="DNO8" s="109"/>
      <c r="DNP8" s="109"/>
      <c r="DNU8" s="46"/>
      <c r="DNV8" s="109"/>
      <c r="DNW8" s="109"/>
      <c r="DNX8" s="109"/>
      <c r="DOC8" s="46"/>
      <c r="DOD8" s="109"/>
      <c r="DOE8" s="109"/>
      <c r="DOF8" s="109"/>
      <c r="DOK8" s="46"/>
      <c r="DOL8" s="109"/>
      <c r="DOM8" s="109"/>
      <c r="DON8" s="109"/>
      <c r="DOS8" s="46"/>
      <c r="DOT8" s="109"/>
      <c r="DOU8" s="109"/>
      <c r="DOV8" s="109"/>
      <c r="DPA8" s="46"/>
      <c r="DPB8" s="109"/>
      <c r="DPC8" s="109"/>
      <c r="DPD8" s="109"/>
      <c r="DPI8" s="46"/>
      <c r="DPJ8" s="109"/>
      <c r="DPK8" s="109"/>
      <c r="DPL8" s="109"/>
      <c r="DPQ8" s="46"/>
      <c r="DPR8" s="109"/>
      <c r="DPS8" s="109"/>
      <c r="DPT8" s="109"/>
      <c r="DPY8" s="46"/>
      <c r="DPZ8" s="109"/>
      <c r="DQA8" s="109"/>
      <c r="DQB8" s="109"/>
      <c r="DQG8" s="46"/>
      <c r="DQH8" s="109"/>
      <c r="DQI8" s="109"/>
      <c r="DQJ8" s="109"/>
      <c r="DQO8" s="46"/>
      <c r="DQP8" s="109"/>
      <c r="DQQ8" s="109"/>
      <c r="DQR8" s="109"/>
      <c r="DQW8" s="46"/>
      <c r="DQX8" s="109"/>
      <c r="DQY8" s="109"/>
      <c r="DQZ8" s="109"/>
      <c r="DRE8" s="46"/>
      <c r="DRF8" s="109"/>
      <c r="DRG8" s="109"/>
      <c r="DRH8" s="109"/>
      <c r="DRM8" s="46"/>
      <c r="DRN8" s="109"/>
      <c r="DRO8" s="109"/>
      <c r="DRP8" s="109"/>
      <c r="DRU8" s="46"/>
      <c r="DRV8" s="109"/>
      <c r="DRW8" s="109"/>
      <c r="DRX8" s="109"/>
      <c r="DSC8" s="46"/>
      <c r="DSD8" s="109"/>
      <c r="DSE8" s="109"/>
      <c r="DSF8" s="109"/>
      <c r="DSK8" s="46"/>
      <c r="DSL8" s="109"/>
      <c r="DSM8" s="109"/>
      <c r="DSN8" s="109"/>
      <c r="DSS8" s="46"/>
      <c r="DST8" s="109"/>
      <c r="DSU8" s="109"/>
      <c r="DSV8" s="109"/>
      <c r="DTA8" s="46"/>
      <c r="DTB8" s="109"/>
      <c r="DTC8" s="109"/>
      <c r="DTD8" s="109"/>
      <c r="DTI8" s="46"/>
      <c r="DTJ8" s="109"/>
      <c r="DTK8" s="109"/>
      <c r="DTL8" s="109"/>
      <c r="DTQ8" s="46"/>
      <c r="DTR8" s="109"/>
      <c r="DTS8" s="109"/>
      <c r="DTT8" s="109"/>
      <c r="DTY8" s="46"/>
      <c r="DTZ8" s="109"/>
      <c r="DUA8" s="109"/>
      <c r="DUB8" s="109"/>
      <c r="DUG8" s="46"/>
      <c r="DUH8" s="109"/>
      <c r="DUI8" s="109"/>
      <c r="DUJ8" s="109"/>
      <c r="DUO8" s="46"/>
      <c r="DUP8" s="109"/>
      <c r="DUQ8" s="109"/>
      <c r="DUR8" s="109"/>
      <c r="DUW8" s="46"/>
      <c r="DUX8" s="109"/>
      <c r="DUY8" s="109"/>
      <c r="DUZ8" s="109"/>
      <c r="DVE8" s="46"/>
      <c r="DVF8" s="109"/>
      <c r="DVG8" s="109"/>
      <c r="DVH8" s="109"/>
      <c r="DVM8" s="46"/>
      <c r="DVN8" s="109"/>
      <c r="DVO8" s="109"/>
      <c r="DVP8" s="109"/>
      <c r="DVU8" s="46"/>
      <c r="DVV8" s="109"/>
      <c r="DVW8" s="109"/>
      <c r="DVX8" s="109"/>
      <c r="DWC8" s="46"/>
      <c r="DWD8" s="109"/>
      <c r="DWE8" s="109"/>
      <c r="DWF8" s="109"/>
      <c r="DWK8" s="46"/>
      <c r="DWL8" s="109"/>
      <c r="DWM8" s="109"/>
      <c r="DWN8" s="109"/>
      <c r="DWS8" s="46"/>
      <c r="DWT8" s="109"/>
      <c r="DWU8" s="109"/>
      <c r="DWV8" s="109"/>
      <c r="DXA8" s="46"/>
      <c r="DXB8" s="109"/>
      <c r="DXC8" s="109"/>
      <c r="DXD8" s="109"/>
      <c r="DXI8" s="46"/>
      <c r="DXJ8" s="109"/>
      <c r="DXK8" s="109"/>
      <c r="DXL8" s="109"/>
      <c r="DXQ8" s="46"/>
      <c r="DXR8" s="109"/>
      <c r="DXS8" s="109"/>
      <c r="DXT8" s="109"/>
      <c r="DXY8" s="46"/>
      <c r="DXZ8" s="109"/>
      <c r="DYA8" s="109"/>
      <c r="DYB8" s="109"/>
      <c r="DYG8" s="46"/>
      <c r="DYH8" s="109"/>
      <c r="DYI8" s="109"/>
      <c r="DYJ8" s="109"/>
      <c r="DYO8" s="46"/>
      <c r="DYP8" s="109"/>
      <c r="DYQ8" s="109"/>
      <c r="DYR8" s="109"/>
      <c r="DYW8" s="46"/>
      <c r="DYX8" s="109"/>
      <c r="DYY8" s="109"/>
      <c r="DYZ8" s="109"/>
      <c r="DZE8" s="46"/>
      <c r="DZF8" s="109"/>
      <c r="DZG8" s="109"/>
      <c r="DZH8" s="109"/>
      <c r="DZM8" s="46"/>
      <c r="DZN8" s="109"/>
      <c r="DZO8" s="109"/>
      <c r="DZP8" s="109"/>
      <c r="DZU8" s="46"/>
      <c r="DZV8" s="109"/>
      <c r="DZW8" s="109"/>
      <c r="DZX8" s="109"/>
      <c r="EAC8" s="46"/>
      <c r="EAD8" s="109"/>
      <c r="EAE8" s="109"/>
      <c r="EAF8" s="109"/>
      <c r="EAK8" s="46"/>
      <c r="EAL8" s="109"/>
      <c r="EAM8" s="109"/>
      <c r="EAN8" s="109"/>
      <c r="EAS8" s="46"/>
      <c r="EAT8" s="109"/>
      <c r="EAU8" s="109"/>
      <c r="EAV8" s="109"/>
      <c r="EBA8" s="46"/>
      <c r="EBB8" s="109"/>
      <c r="EBC8" s="109"/>
      <c r="EBD8" s="109"/>
      <c r="EBI8" s="46"/>
      <c r="EBJ8" s="109"/>
      <c r="EBK8" s="109"/>
      <c r="EBL8" s="109"/>
      <c r="EBQ8" s="46"/>
      <c r="EBR8" s="109"/>
      <c r="EBS8" s="109"/>
      <c r="EBT8" s="109"/>
      <c r="EBY8" s="46"/>
      <c r="EBZ8" s="109"/>
      <c r="ECA8" s="109"/>
      <c r="ECB8" s="109"/>
      <c r="ECG8" s="46"/>
      <c r="ECH8" s="109"/>
      <c r="ECI8" s="109"/>
      <c r="ECJ8" s="109"/>
      <c r="ECO8" s="46"/>
      <c r="ECP8" s="109"/>
      <c r="ECQ8" s="109"/>
      <c r="ECR8" s="109"/>
      <c r="ECW8" s="46"/>
      <c r="ECX8" s="109"/>
      <c r="ECY8" s="109"/>
      <c r="ECZ8" s="109"/>
      <c r="EDE8" s="46"/>
      <c r="EDF8" s="109"/>
      <c r="EDG8" s="109"/>
      <c r="EDH8" s="109"/>
      <c r="EDM8" s="46"/>
      <c r="EDN8" s="109"/>
      <c r="EDO8" s="109"/>
      <c r="EDP8" s="109"/>
      <c r="EDU8" s="46"/>
      <c r="EDV8" s="109"/>
      <c r="EDW8" s="109"/>
      <c r="EDX8" s="109"/>
      <c r="EEC8" s="46"/>
      <c r="EED8" s="109"/>
      <c r="EEE8" s="109"/>
      <c r="EEF8" s="109"/>
      <c r="EEK8" s="46"/>
      <c r="EEL8" s="109"/>
      <c r="EEM8" s="109"/>
      <c r="EEN8" s="109"/>
      <c r="EES8" s="46"/>
      <c r="EET8" s="109"/>
      <c r="EEU8" s="109"/>
      <c r="EEV8" s="109"/>
      <c r="EFA8" s="46"/>
      <c r="EFB8" s="109"/>
      <c r="EFC8" s="109"/>
      <c r="EFD8" s="109"/>
      <c r="EFI8" s="46"/>
      <c r="EFJ8" s="109"/>
      <c r="EFK8" s="109"/>
      <c r="EFL8" s="109"/>
      <c r="EFQ8" s="46"/>
      <c r="EFR8" s="109"/>
      <c r="EFS8" s="109"/>
      <c r="EFT8" s="109"/>
      <c r="EFY8" s="46"/>
      <c r="EFZ8" s="109"/>
      <c r="EGA8" s="109"/>
      <c r="EGB8" s="109"/>
      <c r="EGG8" s="46"/>
      <c r="EGH8" s="109"/>
      <c r="EGI8" s="109"/>
      <c r="EGJ8" s="109"/>
      <c r="EGO8" s="46"/>
      <c r="EGP8" s="109"/>
      <c r="EGQ8" s="109"/>
      <c r="EGR8" s="109"/>
      <c r="EGW8" s="46"/>
      <c r="EGX8" s="109"/>
      <c r="EGY8" s="109"/>
      <c r="EGZ8" s="109"/>
      <c r="EHE8" s="46"/>
      <c r="EHF8" s="109"/>
      <c r="EHG8" s="109"/>
      <c r="EHH8" s="109"/>
      <c r="EHM8" s="46"/>
      <c r="EHN8" s="109"/>
      <c r="EHO8" s="109"/>
      <c r="EHP8" s="109"/>
      <c r="EHU8" s="46"/>
      <c r="EHV8" s="109"/>
      <c r="EHW8" s="109"/>
      <c r="EHX8" s="109"/>
      <c r="EIC8" s="46"/>
      <c r="EID8" s="109"/>
      <c r="EIE8" s="109"/>
      <c r="EIF8" s="109"/>
      <c r="EIK8" s="46"/>
      <c r="EIL8" s="109"/>
      <c r="EIM8" s="109"/>
      <c r="EIN8" s="109"/>
      <c r="EIS8" s="46"/>
      <c r="EIT8" s="109"/>
      <c r="EIU8" s="109"/>
      <c r="EIV8" s="109"/>
      <c r="EJA8" s="46"/>
      <c r="EJB8" s="109"/>
      <c r="EJC8" s="109"/>
      <c r="EJD8" s="109"/>
      <c r="EJI8" s="46"/>
      <c r="EJJ8" s="109"/>
      <c r="EJK8" s="109"/>
      <c r="EJL8" s="109"/>
      <c r="EJQ8" s="46"/>
      <c r="EJR8" s="109"/>
      <c r="EJS8" s="109"/>
      <c r="EJT8" s="109"/>
      <c r="EJY8" s="46"/>
      <c r="EJZ8" s="109"/>
      <c r="EKA8" s="109"/>
      <c r="EKB8" s="109"/>
      <c r="EKG8" s="46"/>
      <c r="EKH8" s="109"/>
      <c r="EKI8" s="109"/>
      <c r="EKJ8" s="109"/>
      <c r="EKO8" s="46"/>
      <c r="EKP8" s="109"/>
      <c r="EKQ8" s="109"/>
      <c r="EKR8" s="109"/>
      <c r="EKW8" s="46"/>
      <c r="EKX8" s="109"/>
      <c r="EKY8" s="109"/>
      <c r="EKZ8" s="109"/>
      <c r="ELE8" s="46"/>
      <c r="ELF8" s="109"/>
      <c r="ELG8" s="109"/>
      <c r="ELH8" s="109"/>
      <c r="ELM8" s="46"/>
      <c r="ELN8" s="109"/>
      <c r="ELO8" s="109"/>
      <c r="ELP8" s="109"/>
      <c r="ELU8" s="46"/>
      <c r="ELV8" s="109"/>
      <c r="ELW8" s="109"/>
      <c r="ELX8" s="109"/>
      <c r="EMC8" s="46"/>
      <c r="EMD8" s="109"/>
      <c r="EME8" s="109"/>
      <c r="EMF8" s="109"/>
      <c r="EMK8" s="46"/>
      <c r="EML8" s="109"/>
      <c r="EMM8" s="109"/>
      <c r="EMN8" s="109"/>
      <c r="EMS8" s="46"/>
      <c r="EMT8" s="109"/>
      <c r="EMU8" s="109"/>
      <c r="EMV8" s="109"/>
      <c r="ENA8" s="46"/>
      <c r="ENB8" s="109"/>
      <c r="ENC8" s="109"/>
      <c r="END8" s="109"/>
      <c r="ENI8" s="46"/>
      <c r="ENJ8" s="109"/>
      <c r="ENK8" s="109"/>
      <c r="ENL8" s="109"/>
      <c r="ENQ8" s="46"/>
      <c r="ENR8" s="109"/>
      <c r="ENS8" s="109"/>
      <c r="ENT8" s="109"/>
      <c r="ENY8" s="46"/>
      <c r="ENZ8" s="109"/>
      <c r="EOA8" s="109"/>
      <c r="EOB8" s="109"/>
      <c r="EOG8" s="46"/>
      <c r="EOH8" s="109"/>
      <c r="EOI8" s="109"/>
      <c r="EOJ8" s="109"/>
      <c r="EOO8" s="46"/>
      <c r="EOP8" s="109"/>
      <c r="EOQ8" s="109"/>
      <c r="EOR8" s="109"/>
      <c r="EOW8" s="46"/>
      <c r="EOX8" s="109"/>
      <c r="EOY8" s="109"/>
      <c r="EOZ8" s="109"/>
      <c r="EPE8" s="46"/>
      <c r="EPF8" s="109"/>
      <c r="EPG8" s="109"/>
      <c r="EPH8" s="109"/>
      <c r="EPM8" s="46"/>
      <c r="EPN8" s="109"/>
      <c r="EPO8" s="109"/>
      <c r="EPP8" s="109"/>
      <c r="EPU8" s="46"/>
      <c r="EPV8" s="109"/>
      <c r="EPW8" s="109"/>
      <c r="EPX8" s="109"/>
      <c r="EQC8" s="46"/>
      <c r="EQD8" s="109"/>
      <c r="EQE8" s="109"/>
      <c r="EQF8" s="109"/>
      <c r="EQK8" s="46"/>
      <c r="EQL8" s="109"/>
      <c r="EQM8" s="109"/>
      <c r="EQN8" s="109"/>
      <c r="EQS8" s="46"/>
      <c r="EQT8" s="109"/>
      <c r="EQU8" s="109"/>
      <c r="EQV8" s="109"/>
      <c r="ERA8" s="46"/>
      <c r="ERB8" s="109"/>
      <c r="ERC8" s="109"/>
      <c r="ERD8" s="109"/>
      <c r="ERI8" s="46"/>
      <c r="ERJ8" s="109"/>
      <c r="ERK8" s="109"/>
      <c r="ERL8" s="109"/>
      <c r="ERQ8" s="46"/>
      <c r="ERR8" s="109"/>
      <c r="ERS8" s="109"/>
      <c r="ERT8" s="109"/>
      <c r="ERY8" s="46"/>
      <c r="ERZ8" s="109"/>
      <c r="ESA8" s="109"/>
      <c r="ESB8" s="109"/>
      <c r="ESG8" s="46"/>
      <c r="ESH8" s="109"/>
      <c r="ESI8" s="109"/>
      <c r="ESJ8" s="109"/>
      <c r="ESO8" s="46"/>
      <c r="ESP8" s="109"/>
      <c r="ESQ8" s="109"/>
      <c r="ESR8" s="109"/>
      <c r="ESW8" s="46"/>
      <c r="ESX8" s="109"/>
      <c r="ESY8" s="109"/>
      <c r="ESZ8" s="109"/>
      <c r="ETE8" s="46"/>
      <c r="ETF8" s="109"/>
      <c r="ETG8" s="109"/>
      <c r="ETH8" s="109"/>
      <c r="ETM8" s="46"/>
      <c r="ETN8" s="109"/>
      <c r="ETO8" s="109"/>
      <c r="ETP8" s="109"/>
      <c r="ETU8" s="46"/>
      <c r="ETV8" s="109"/>
      <c r="ETW8" s="109"/>
      <c r="ETX8" s="109"/>
      <c r="EUC8" s="46"/>
      <c r="EUD8" s="109"/>
      <c r="EUE8" s="109"/>
      <c r="EUF8" s="109"/>
      <c r="EUK8" s="46"/>
      <c r="EUL8" s="109"/>
      <c r="EUM8" s="109"/>
      <c r="EUN8" s="109"/>
      <c r="EUS8" s="46"/>
      <c r="EUT8" s="109"/>
      <c r="EUU8" s="109"/>
      <c r="EUV8" s="109"/>
      <c r="EVA8" s="46"/>
      <c r="EVB8" s="109"/>
      <c r="EVC8" s="109"/>
      <c r="EVD8" s="109"/>
      <c r="EVI8" s="46"/>
      <c r="EVJ8" s="109"/>
      <c r="EVK8" s="109"/>
      <c r="EVL8" s="109"/>
      <c r="EVQ8" s="46"/>
      <c r="EVR8" s="109"/>
      <c r="EVS8" s="109"/>
      <c r="EVT8" s="109"/>
      <c r="EVY8" s="46"/>
      <c r="EVZ8" s="109"/>
      <c r="EWA8" s="109"/>
      <c r="EWB8" s="109"/>
      <c r="EWG8" s="46"/>
      <c r="EWH8" s="109"/>
      <c r="EWI8" s="109"/>
      <c r="EWJ8" s="109"/>
      <c r="EWO8" s="46"/>
      <c r="EWP8" s="109"/>
      <c r="EWQ8" s="109"/>
      <c r="EWR8" s="109"/>
      <c r="EWW8" s="46"/>
      <c r="EWX8" s="109"/>
      <c r="EWY8" s="109"/>
      <c r="EWZ8" s="109"/>
      <c r="EXE8" s="46"/>
      <c r="EXF8" s="109"/>
      <c r="EXG8" s="109"/>
      <c r="EXH8" s="109"/>
      <c r="EXM8" s="46"/>
      <c r="EXN8" s="109"/>
      <c r="EXO8" s="109"/>
      <c r="EXP8" s="109"/>
      <c r="EXU8" s="46"/>
      <c r="EXV8" s="109"/>
      <c r="EXW8" s="109"/>
      <c r="EXX8" s="109"/>
      <c r="EYC8" s="46"/>
      <c r="EYD8" s="109"/>
      <c r="EYE8" s="109"/>
      <c r="EYF8" s="109"/>
      <c r="EYK8" s="46"/>
      <c r="EYL8" s="109"/>
      <c r="EYM8" s="109"/>
      <c r="EYN8" s="109"/>
      <c r="EYS8" s="46"/>
      <c r="EYT8" s="109"/>
      <c r="EYU8" s="109"/>
      <c r="EYV8" s="109"/>
      <c r="EZA8" s="46"/>
      <c r="EZB8" s="109"/>
      <c r="EZC8" s="109"/>
      <c r="EZD8" s="109"/>
      <c r="EZI8" s="46"/>
      <c r="EZJ8" s="109"/>
      <c r="EZK8" s="109"/>
      <c r="EZL8" s="109"/>
      <c r="EZQ8" s="46"/>
      <c r="EZR8" s="109"/>
      <c r="EZS8" s="109"/>
      <c r="EZT8" s="109"/>
      <c r="EZY8" s="46"/>
      <c r="EZZ8" s="109"/>
      <c r="FAA8" s="109"/>
      <c r="FAB8" s="109"/>
      <c r="FAG8" s="46"/>
      <c r="FAH8" s="109"/>
      <c r="FAI8" s="109"/>
      <c r="FAJ8" s="109"/>
      <c r="FAO8" s="46"/>
      <c r="FAP8" s="109"/>
      <c r="FAQ8" s="109"/>
      <c r="FAR8" s="109"/>
      <c r="FAW8" s="46"/>
      <c r="FAX8" s="109"/>
      <c r="FAY8" s="109"/>
      <c r="FAZ8" s="109"/>
      <c r="FBE8" s="46"/>
      <c r="FBF8" s="109"/>
      <c r="FBG8" s="109"/>
      <c r="FBH8" s="109"/>
      <c r="FBM8" s="46"/>
      <c r="FBN8" s="109"/>
      <c r="FBO8" s="109"/>
      <c r="FBP8" s="109"/>
      <c r="FBU8" s="46"/>
      <c r="FBV8" s="109"/>
      <c r="FBW8" s="109"/>
      <c r="FBX8" s="109"/>
      <c r="FCC8" s="46"/>
      <c r="FCD8" s="109"/>
      <c r="FCE8" s="109"/>
      <c r="FCF8" s="109"/>
      <c r="FCK8" s="46"/>
      <c r="FCL8" s="109"/>
      <c r="FCM8" s="109"/>
      <c r="FCN8" s="109"/>
      <c r="FCS8" s="46"/>
      <c r="FCT8" s="109"/>
      <c r="FCU8" s="109"/>
      <c r="FCV8" s="109"/>
      <c r="FDA8" s="46"/>
      <c r="FDB8" s="109"/>
      <c r="FDC8" s="109"/>
      <c r="FDD8" s="109"/>
      <c r="FDI8" s="46"/>
      <c r="FDJ8" s="109"/>
      <c r="FDK8" s="109"/>
      <c r="FDL8" s="109"/>
      <c r="FDQ8" s="46"/>
      <c r="FDR8" s="109"/>
      <c r="FDS8" s="109"/>
      <c r="FDT8" s="109"/>
      <c r="FDY8" s="46"/>
      <c r="FDZ8" s="109"/>
      <c r="FEA8" s="109"/>
      <c r="FEB8" s="109"/>
      <c r="FEG8" s="46"/>
      <c r="FEH8" s="109"/>
      <c r="FEI8" s="109"/>
      <c r="FEJ8" s="109"/>
      <c r="FEO8" s="46"/>
      <c r="FEP8" s="109"/>
      <c r="FEQ8" s="109"/>
      <c r="FER8" s="109"/>
      <c r="FEW8" s="46"/>
      <c r="FEX8" s="109"/>
      <c r="FEY8" s="109"/>
      <c r="FEZ8" s="109"/>
      <c r="FFE8" s="46"/>
      <c r="FFF8" s="109"/>
      <c r="FFG8" s="109"/>
      <c r="FFH8" s="109"/>
      <c r="FFM8" s="46"/>
      <c r="FFN8" s="109"/>
      <c r="FFO8" s="109"/>
      <c r="FFP8" s="109"/>
      <c r="FFU8" s="46"/>
      <c r="FFV8" s="109"/>
      <c r="FFW8" s="109"/>
      <c r="FFX8" s="109"/>
      <c r="FGC8" s="46"/>
      <c r="FGD8" s="109"/>
      <c r="FGE8" s="109"/>
      <c r="FGF8" s="109"/>
      <c r="FGK8" s="46"/>
      <c r="FGL8" s="109"/>
      <c r="FGM8" s="109"/>
      <c r="FGN8" s="109"/>
      <c r="FGS8" s="46"/>
      <c r="FGT8" s="109"/>
      <c r="FGU8" s="109"/>
      <c r="FGV8" s="109"/>
      <c r="FHA8" s="46"/>
      <c r="FHB8" s="109"/>
      <c r="FHC8" s="109"/>
      <c r="FHD8" s="109"/>
      <c r="FHI8" s="46"/>
      <c r="FHJ8" s="109"/>
      <c r="FHK8" s="109"/>
      <c r="FHL8" s="109"/>
      <c r="FHQ8" s="46"/>
      <c r="FHR8" s="109"/>
      <c r="FHS8" s="109"/>
      <c r="FHT8" s="109"/>
      <c r="FHY8" s="46"/>
      <c r="FHZ8" s="109"/>
      <c r="FIA8" s="109"/>
      <c r="FIB8" s="109"/>
      <c r="FIG8" s="46"/>
      <c r="FIH8" s="109"/>
      <c r="FII8" s="109"/>
      <c r="FIJ8" s="109"/>
      <c r="FIO8" s="46"/>
      <c r="FIP8" s="109"/>
      <c r="FIQ8" s="109"/>
      <c r="FIR8" s="109"/>
      <c r="FIW8" s="46"/>
      <c r="FIX8" s="109"/>
      <c r="FIY8" s="109"/>
      <c r="FIZ8" s="109"/>
      <c r="FJE8" s="46"/>
      <c r="FJF8" s="109"/>
      <c r="FJG8" s="109"/>
      <c r="FJH8" s="109"/>
      <c r="FJM8" s="46"/>
      <c r="FJN8" s="109"/>
      <c r="FJO8" s="109"/>
      <c r="FJP8" s="109"/>
      <c r="FJU8" s="46"/>
      <c r="FJV8" s="109"/>
      <c r="FJW8" s="109"/>
      <c r="FJX8" s="109"/>
      <c r="FKC8" s="46"/>
      <c r="FKD8" s="109"/>
      <c r="FKE8" s="109"/>
      <c r="FKF8" s="109"/>
      <c r="FKK8" s="46"/>
      <c r="FKL8" s="109"/>
      <c r="FKM8" s="109"/>
      <c r="FKN8" s="109"/>
      <c r="FKS8" s="46"/>
      <c r="FKT8" s="109"/>
      <c r="FKU8" s="109"/>
      <c r="FKV8" s="109"/>
      <c r="FLA8" s="46"/>
      <c r="FLB8" s="109"/>
      <c r="FLC8" s="109"/>
      <c r="FLD8" s="109"/>
      <c r="FLI8" s="46"/>
      <c r="FLJ8" s="109"/>
      <c r="FLK8" s="109"/>
      <c r="FLL8" s="109"/>
      <c r="FLQ8" s="46"/>
      <c r="FLR8" s="109"/>
      <c r="FLS8" s="109"/>
      <c r="FLT8" s="109"/>
      <c r="FLY8" s="46"/>
      <c r="FLZ8" s="109"/>
      <c r="FMA8" s="109"/>
      <c r="FMB8" s="109"/>
      <c r="FMG8" s="46"/>
      <c r="FMH8" s="109"/>
      <c r="FMI8" s="109"/>
      <c r="FMJ8" s="109"/>
      <c r="FMO8" s="46"/>
      <c r="FMP8" s="109"/>
      <c r="FMQ8" s="109"/>
      <c r="FMR8" s="109"/>
      <c r="FMW8" s="46"/>
      <c r="FMX8" s="109"/>
      <c r="FMY8" s="109"/>
      <c r="FMZ8" s="109"/>
      <c r="FNE8" s="46"/>
      <c r="FNF8" s="109"/>
      <c r="FNG8" s="109"/>
      <c r="FNH8" s="109"/>
      <c r="FNM8" s="46"/>
      <c r="FNN8" s="109"/>
      <c r="FNO8" s="109"/>
      <c r="FNP8" s="109"/>
      <c r="FNU8" s="46"/>
      <c r="FNV8" s="109"/>
      <c r="FNW8" s="109"/>
      <c r="FNX8" s="109"/>
      <c r="FOC8" s="46"/>
      <c r="FOD8" s="109"/>
      <c r="FOE8" s="109"/>
      <c r="FOF8" s="109"/>
      <c r="FOK8" s="46"/>
      <c r="FOL8" s="109"/>
      <c r="FOM8" s="109"/>
      <c r="FON8" s="109"/>
      <c r="FOS8" s="46"/>
      <c r="FOT8" s="109"/>
      <c r="FOU8" s="109"/>
      <c r="FOV8" s="109"/>
      <c r="FPA8" s="46"/>
      <c r="FPB8" s="109"/>
      <c r="FPC8" s="109"/>
      <c r="FPD8" s="109"/>
      <c r="FPI8" s="46"/>
      <c r="FPJ8" s="109"/>
      <c r="FPK8" s="109"/>
      <c r="FPL8" s="109"/>
      <c r="FPQ8" s="46"/>
      <c r="FPR8" s="109"/>
      <c r="FPS8" s="109"/>
      <c r="FPT8" s="109"/>
      <c r="FPY8" s="46"/>
      <c r="FPZ8" s="109"/>
      <c r="FQA8" s="109"/>
      <c r="FQB8" s="109"/>
      <c r="FQG8" s="46"/>
      <c r="FQH8" s="109"/>
      <c r="FQI8" s="109"/>
      <c r="FQJ8" s="109"/>
      <c r="FQO8" s="46"/>
      <c r="FQP8" s="109"/>
      <c r="FQQ8" s="109"/>
      <c r="FQR8" s="109"/>
      <c r="FQW8" s="46"/>
      <c r="FQX8" s="109"/>
      <c r="FQY8" s="109"/>
      <c r="FQZ8" s="109"/>
      <c r="FRE8" s="46"/>
      <c r="FRF8" s="109"/>
      <c r="FRG8" s="109"/>
      <c r="FRH8" s="109"/>
      <c r="FRM8" s="46"/>
      <c r="FRN8" s="109"/>
      <c r="FRO8" s="109"/>
      <c r="FRP8" s="109"/>
      <c r="FRU8" s="46"/>
      <c r="FRV8" s="109"/>
      <c r="FRW8" s="109"/>
      <c r="FRX8" s="109"/>
      <c r="FSC8" s="46"/>
      <c r="FSD8" s="109"/>
      <c r="FSE8" s="109"/>
      <c r="FSF8" s="109"/>
      <c r="FSK8" s="46"/>
      <c r="FSL8" s="109"/>
      <c r="FSM8" s="109"/>
      <c r="FSN8" s="109"/>
      <c r="FSS8" s="46"/>
      <c r="FST8" s="109"/>
      <c r="FSU8" s="109"/>
      <c r="FSV8" s="109"/>
      <c r="FTA8" s="46"/>
      <c r="FTB8" s="109"/>
      <c r="FTC8" s="109"/>
      <c r="FTD8" s="109"/>
      <c r="FTI8" s="46"/>
      <c r="FTJ8" s="109"/>
      <c r="FTK8" s="109"/>
      <c r="FTL8" s="109"/>
      <c r="FTQ8" s="46"/>
      <c r="FTR8" s="109"/>
      <c r="FTS8" s="109"/>
      <c r="FTT8" s="109"/>
      <c r="FTY8" s="46"/>
      <c r="FTZ8" s="109"/>
      <c r="FUA8" s="109"/>
      <c r="FUB8" s="109"/>
      <c r="FUG8" s="46"/>
      <c r="FUH8" s="109"/>
      <c r="FUI8" s="109"/>
      <c r="FUJ8" s="109"/>
      <c r="FUO8" s="46"/>
      <c r="FUP8" s="109"/>
      <c r="FUQ8" s="109"/>
      <c r="FUR8" s="109"/>
      <c r="FUW8" s="46"/>
      <c r="FUX8" s="109"/>
      <c r="FUY8" s="109"/>
      <c r="FUZ8" s="109"/>
      <c r="FVE8" s="46"/>
      <c r="FVF8" s="109"/>
      <c r="FVG8" s="109"/>
      <c r="FVH8" s="109"/>
      <c r="FVM8" s="46"/>
      <c r="FVN8" s="109"/>
      <c r="FVO8" s="109"/>
      <c r="FVP8" s="109"/>
      <c r="FVU8" s="46"/>
      <c r="FVV8" s="109"/>
      <c r="FVW8" s="109"/>
      <c r="FVX8" s="109"/>
      <c r="FWC8" s="46"/>
      <c r="FWD8" s="109"/>
      <c r="FWE8" s="109"/>
      <c r="FWF8" s="109"/>
      <c r="FWK8" s="46"/>
      <c r="FWL8" s="109"/>
      <c r="FWM8" s="109"/>
      <c r="FWN8" s="109"/>
      <c r="FWS8" s="46"/>
      <c r="FWT8" s="109"/>
      <c r="FWU8" s="109"/>
      <c r="FWV8" s="109"/>
      <c r="FXA8" s="46"/>
      <c r="FXB8" s="109"/>
      <c r="FXC8" s="109"/>
      <c r="FXD8" s="109"/>
      <c r="FXI8" s="46"/>
      <c r="FXJ8" s="109"/>
      <c r="FXK8" s="109"/>
      <c r="FXL8" s="109"/>
      <c r="FXQ8" s="46"/>
      <c r="FXR8" s="109"/>
      <c r="FXS8" s="109"/>
      <c r="FXT8" s="109"/>
      <c r="FXY8" s="46"/>
      <c r="FXZ8" s="109"/>
      <c r="FYA8" s="109"/>
      <c r="FYB8" s="109"/>
      <c r="FYG8" s="46"/>
      <c r="FYH8" s="109"/>
      <c r="FYI8" s="109"/>
      <c r="FYJ8" s="109"/>
      <c r="FYO8" s="46"/>
      <c r="FYP8" s="109"/>
      <c r="FYQ8" s="109"/>
      <c r="FYR8" s="109"/>
      <c r="FYW8" s="46"/>
      <c r="FYX8" s="109"/>
      <c r="FYY8" s="109"/>
      <c r="FYZ8" s="109"/>
      <c r="FZE8" s="46"/>
      <c r="FZF8" s="109"/>
      <c r="FZG8" s="109"/>
      <c r="FZH8" s="109"/>
      <c r="FZM8" s="46"/>
      <c r="FZN8" s="109"/>
      <c r="FZO8" s="109"/>
      <c r="FZP8" s="109"/>
      <c r="FZU8" s="46"/>
      <c r="FZV8" s="109"/>
      <c r="FZW8" s="109"/>
      <c r="FZX8" s="109"/>
      <c r="GAC8" s="46"/>
      <c r="GAD8" s="109"/>
      <c r="GAE8" s="109"/>
      <c r="GAF8" s="109"/>
      <c r="GAK8" s="46"/>
      <c r="GAL8" s="109"/>
      <c r="GAM8" s="109"/>
      <c r="GAN8" s="109"/>
      <c r="GAS8" s="46"/>
      <c r="GAT8" s="109"/>
      <c r="GAU8" s="109"/>
      <c r="GAV8" s="109"/>
      <c r="GBA8" s="46"/>
      <c r="GBB8" s="109"/>
      <c r="GBC8" s="109"/>
      <c r="GBD8" s="109"/>
      <c r="GBI8" s="46"/>
      <c r="GBJ8" s="109"/>
      <c r="GBK8" s="109"/>
      <c r="GBL8" s="109"/>
      <c r="GBQ8" s="46"/>
      <c r="GBR8" s="109"/>
      <c r="GBS8" s="109"/>
      <c r="GBT8" s="109"/>
      <c r="GBY8" s="46"/>
      <c r="GBZ8" s="109"/>
      <c r="GCA8" s="109"/>
      <c r="GCB8" s="109"/>
      <c r="GCG8" s="46"/>
      <c r="GCH8" s="109"/>
      <c r="GCI8" s="109"/>
      <c r="GCJ8" s="109"/>
      <c r="GCO8" s="46"/>
      <c r="GCP8" s="109"/>
      <c r="GCQ8" s="109"/>
      <c r="GCR8" s="109"/>
      <c r="GCW8" s="46"/>
      <c r="GCX8" s="109"/>
      <c r="GCY8" s="109"/>
      <c r="GCZ8" s="109"/>
      <c r="GDE8" s="46"/>
      <c r="GDF8" s="109"/>
      <c r="GDG8" s="109"/>
      <c r="GDH8" s="109"/>
      <c r="GDM8" s="46"/>
      <c r="GDN8" s="109"/>
      <c r="GDO8" s="109"/>
      <c r="GDP8" s="109"/>
      <c r="GDU8" s="46"/>
      <c r="GDV8" s="109"/>
      <c r="GDW8" s="109"/>
      <c r="GDX8" s="109"/>
      <c r="GEC8" s="46"/>
      <c r="GED8" s="109"/>
      <c r="GEE8" s="109"/>
      <c r="GEF8" s="109"/>
      <c r="GEK8" s="46"/>
      <c r="GEL8" s="109"/>
      <c r="GEM8" s="109"/>
      <c r="GEN8" s="109"/>
      <c r="GES8" s="46"/>
      <c r="GET8" s="109"/>
      <c r="GEU8" s="109"/>
      <c r="GEV8" s="109"/>
      <c r="GFA8" s="46"/>
      <c r="GFB8" s="109"/>
      <c r="GFC8" s="109"/>
      <c r="GFD8" s="109"/>
      <c r="GFI8" s="46"/>
      <c r="GFJ8" s="109"/>
      <c r="GFK8" s="109"/>
      <c r="GFL8" s="109"/>
      <c r="GFQ8" s="46"/>
      <c r="GFR8" s="109"/>
      <c r="GFS8" s="109"/>
      <c r="GFT8" s="109"/>
      <c r="GFY8" s="46"/>
      <c r="GFZ8" s="109"/>
      <c r="GGA8" s="109"/>
      <c r="GGB8" s="109"/>
      <c r="GGG8" s="46"/>
      <c r="GGH8" s="109"/>
      <c r="GGI8" s="109"/>
      <c r="GGJ8" s="109"/>
      <c r="GGO8" s="46"/>
      <c r="GGP8" s="109"/>
      <c r="GGQ8" s="109"/>
      <c r="GGR8" s="109"/>
      <c r="GGW8" s="46"/>
      <c r="GGX8" s="109"/>
      <c r="GGY8" s="109"/>
      <c r="GGZ8" s="109"/>
      <c r="GHE8" s="46"/>
      <c r="GHF8" s="109"/>
      <c r="GHG8" s="109"/>
      <c r="GHH8" s="109"/>
      <c r="GHM8" s="46"/>
      <c r="GHN8" s="109"/>
      <c r="GHO8" s="109"/>
      <c r="GHP8" s="109"/>
      <c r="GHU8" s="46"/>
      <c r="GHV8" s="109"/>
      <c r="GHW8" s="109"/>
      <c r="GHX8" s="109"/>
      <c r="GIC8" s="46"/>
      <c r="GID8" s="109"/>
      <c r="GIE8" s="109"/>
      <c r="GIF8" s="109"/>
      <c r="GIK8" s="46"/>
      <c r="GIL8" s="109"/>
      <c r="GIM8" s="109"/>
      <c r="GIN8" s="109"/>
      <c r="GIS8" s="46"/>
      <c r="GIT8" s="109"/>
      <c r="GIU8" s="109"/>
      <c r="GIV8" s="109"/>
      <c r="GJA8" s="46"/>
      <c r="GJB8" s="109"/>
      <c r="GJC8" s="109"/>
      <c r="GJD8" s="109"/>
      <c r="GJI8" s="46"/>
      <c r="GJJ8" s="109"/>
      <c r="GJK8" s="109"/>
      <c r="GJL8" s="109"/>
      <c r="GJQ8" s="46"/>
      <c r="GJR8" s="109"/>
      <c r="GJS8" s="109"/>
      <c r="GJT8" s="109"/>
      <c r="GJY8" s="46"/>
      <c r="GJZ8" s="109"/>
      <c r="GKA8" s="109"/>
      <c r="GKB8" s="109"/>
      <c r="GKG8" s="46"/>
      <c r="GKH8" s="109"/>
      <c r="GKI8" s="109"/>
      <c r="GKJ8" s="109"/>
      <c r="GKO8" s="46"/>
      <c r="GKP8" s="109"/>
      <c r="GKQ8" s="109"/>
      <c r="GKR8" s="109"/>
      <c r="GKW8" s="46"/>
      <c r="GKX8" s="109"/>
      <c r="GKY8" s="109"/>
      <c r="GKZ8" s="109"/>
      <c r="GLE8" s="46"/>
      <c r="GLF8" s="109"/>
      <c r="GLG8" s="109"/>
      <c r="GLH8" s="109"/>
      <c r="GLM8" s="46"/>
      <c r="GLN8" s="109"/>
      <c r="GLO8" s="109"/>
      <c r="GLP8" s="109"/>
      <c r="GLU8" s="46"/>
      <c r="GLV8" s="109"/>
      <c r="GLW8" s="109"/>
      <c r="GLX8" s="109"/>
      <c r="GMC8" s="46"/>
      <c r="GMD8" s="109"/>
      <c r="GME8" s="109"/>
      <c r="GMF8" s="109"/>
      <c r="GMK8" s="46"/>
      <c r="GML8" s="109"/>
      <c r="GMM8" s="109"/>
      <c r="GMN8" s="109"/>
      <c r="GMS8" s="46"/>
      <c r="GMT8" s="109"/>
      <c r="GMU8" s="109"/>
      <c r="GMV8" s="109"/>
      <c r="GNA8" s="46"/>
      <c r="GNB8" s="109"/>
      <c r="GNC8" s="109"/>
      <c r="GND8" s="109"/>
      <c r="GNI8" s="46"/>
      <c r="GNJ8" s="109"/>
      <c r="GNK8" s="109"/>
      <c r="GNL8" s="109"/>
      <c r="GNQ8" s="46"/>
      <c r="GNR8" s="109"/>
      <c r="GNS8" s="109"/>
      <c r="GNT8" s="109"/>
      <c r="GNY8" s="46"/>
      <c r="GNZ8" s="109"/>
      <c r="GOA8" s="109"/>
      <c r="GOB8" s="109"/>
      <c r="GOG8" s="46"/>
      <c r="GOH8" s="109"/>
      <c r="GOI8" s="109"/>
      <c r="GOJ8" s="109"/>
      <c r="GOO8" s="46"/>
      <c r="GOP8" s="109"/>
      <c r="GOQ8" s="109"/>
      <c r="GOR8" s="109"/>
      <c r="GOW8" s="46"/>
      <c r="GOX8" s="109"/>
      <c r="GOY8" s="109"/>
      <c r="GOZ8" s="109"/>
      <c r="GPE8" s="46"/>
      <c r="GPF8" s="109"/>
      <c r="GPG8" s="109"/>
      <c r="GPH8" s="109"/>
      <c r="GPM8" s="46"/>
      <c r="GPN8" s="109"/>
      <c r="GPO8" s="109"/>
      <c r="GPP8" s="109"/>
      <c r="GPU8" s="46"/>
      <c r="GPV8" s="109"/>
      <c r="GPW8" s="109"/>
      <c r="GPX8" s="109"/>
      <c r="GQC8" s="46"/>
      <c r="GQD8" s="109"/>
      <c r="GQE8" s="109"/>
      <c r="GQF8" s="109"/>
      <c r="GQK8" s="46"/>
      <c r="GQL8" s="109"/>
      <c r="GQM8" s="109"/>
      <c r="GQN8" s="109"/>
      <c r="GQS8" s="46"/>
      <c r="GQT8" s="109"/>
      <c r="GQU8" s="109"/>
      <c r="GQV8" s="109"/>
      <c r="GRA8" s="46"/>
      <c r="GRB8" s="109"/>
      <c r="GRC8" s="109"/>
      <c r="GRD8" s="109"/>
      <c r="GRI8" s="46"/>
      <c r="GRJ8" s="109"/>
      <c r="GRK8" s="109"/>
      <c r="GRL8" s="109"/>
      <c r="GRQ8" s="46"/>
      <c r="GRR8" s="109"/>
      <c r="GRS8" s="109"/>
      <c r="GRT8" s="109"/>
      <c r="GRY8" s="46"/>
      <c r="GRZ8" s="109"/>
      <c r="GSA8" s="109"/>
      <c r="GSB8" s="109"/>
      <c r="GSG8" s="46"/>
      <c r="GSH8" s="109"/>
      <c r="GSI8" s="109"/>
      <c r="GSJ8" s="109"/>
      <c r="GSO8" s="46"/>
      <c r="GSP8" s="109"/>
      <c r="GSQ8" s="109"/>
      <c r="GSR8" s="109"/>
      <c r="GSW8" s="46"/>
      <c r="GSX8" s="109"/>
      <c r="GSY8" s="109"/>
      <c r="GSZ8" s="109"/>
      <c r="GTE8" s="46"/>
      <c r="GTF8" s="109"/>
      <c r="GTG8" s="109"/>
      <c r="GTH8" s="109"/>
      <c r="GTM8" s="46"/>
      <c r="GTN8" s="109"/>
      <c r="GTO8" s="109"/>
      <c r="GTP8" s="109"/>
      <c r="GTU8" s="46"/>
      <c r="GTV8" s="109"/>
      <c r="GTW8" s="109"/>
      <c r="GTX8" s="109"/>
      <c r="GUC8" s="46"/>
      <c r="GUD8" s="109"/>
      <c r="GUE8" s="109"/>
      <c r="GUF8" s="109"/>
      <c r="GUK8" s="46"/>
      <c r="GUL8" s="109"/>
      <c r="GUM8" s="109"/>
      <c r="GUN8" s="109"/>
      <c r="GUS8" s="46"/>
      <c r="GUT8" s="109"/>
      <c r="GUU8" s="109"/>
      <c r="GUV8" s="109"/>
      <c r="GVA8" s="46"/>
      <c r="GVB8" s="109"/>
      <c r="GVC8" s="109"/>
      <c r="GVD8" s="109"/>
      <c r="GVI8" s="46"/>
      <c r="GVJ8" s="109"/>
      <c r="GVK8" s="109"/>
      <c r="GVL8" s="109"/>
      <c r="GVQ8" s="46"/>
      <c r="GVR8" s="109"/>
      <c r="GVS8" s="109"/>
      <c r="GVT8" s="109"/>
      <c r="GVY8" s="46"/>
      <c r="GVZ8" s="109"/>
      <c r="GWA8" s="109"/>
      <c r="GWB8" s="109"/>
      <c r="GWG8" s="46"/>
      <c r="GWH8" s="109"/>
      <c r="GWI8" s="109"/>
      <c r="GWJ8" s="109"/>
      <c r="GWO8" s="46"/>
      <c r="GWP8" s="109"/>
      <c r="GWQ8" s="109"/>
      <c r="GWR8" s="109"/>
      <c r="GWW8" s="46"/>
      <c r="GWX8" s="109"/>
      <c r="GWY8" s="109"/>
      <c r="GWZ8" s="109"/>
      <c r="GXE8" s="46"/>
      <c r="GXF8" s="109"/>
      <c r="GXG8" s="109"/>
      <c r="GXH8" s="109"/>
      <c r="GXM8" s="46"/>
      <c r="GXN8" s="109"/>
      <c r="GXO8" s="109"/>
      <c r="GXP8" s="109"/>
      <c r="GXU8" s="46"/>
      <c r="GXV8" s="109"/>
      <c r="GXW8" s="109"/>
      <c r="GXX8" s="109"/>
      <c r="GYC8" s="46"/>
      <c r="GYD8" s="109"/>
      <c r="GYE8" s="109"/>
      <c r="GYF8" s="109"/>
      <c r="GYK8" s="46"/>
      <c r="GYL8" s="109"/>
      <c r="GYM8" s="109"/>
      <c r="GYN8" s="109"/>
      <c r="GYS8" s="46"/>
      <c r="GYT8" s="109"/>
      <c r="GYU8" s="109"/>
      <c r="GYV8" s="109"/>
      <c r="GZA8" s="46"/>
      <c r="GZB8" s="109"/>
      <c r="GZC8" s="109"/>
      <c r="GZD8" s="109"/>
      <c r="GZI8" s="46"/>
      <c r="GZJ8" s="109"/>
      <c r="GZK8" s="109"/>
      <c r="GZL8" s="109"/>
      <c r="GZQ8" s="46"/>
      <c r="GZR8" s="109"/>
      <c r="GZS8" s="109"/>
      <c r="GZT8" s="109"/>
      <c r="GZY8" s="46"/>
      <c r="GZZ8" s="109"/>
      <c r="HAA8" s="109"/>
      <c r="HAB8" s="109"/>
      <c r="HAG8" s="46"/>
      <c r="HAH8" s="109"/>
      <c r="HAI8" s="109"/>
      <c r="HAJ8" s="109"/>
      <c r="HAO8" s="46"/>
      <c r="HAP8" s="109"/>
      <c r="HAQ8" s="109"/>
      <c r="HAR8" s="109"/>
      <c r="HAW8" s="46"/>
      <c r="HAX8" s="109"/>
      <c r="HAY8" s="109"/>
      <c r="HAZ8" s="109"/>
      <c r="HBE8" s="46"/>
      <c r="HBF8" s="109"/>
      <c r="HBG8" s="109"/>
      <c r="HBH8" s="109"/>
      <c r="HBM8" s="46"/>
      <c r="HBN8" s="109"/>
      <c r="HBO8" s="109"/>
      <c r="HBP8" s="109"/>
      <c r="HBU8" s="46"/>
      <c r="HBV8" s="109"/>
      <c r="HBW8" s="109"/>
      <c r="HBX8" s="109"/>
      <c r="HCC8" s="46"/>
      <c r="HCD8" s="109"/>
      <c r="HCE8" s="109"/>
      <c r="HCF8" s="109"/>
      <c r="HCK8" s="46"/>
      <c r="HCL8" s="109"/>
      <c r="HCM8" s="109"/>
      <c r="HCN8" s="109"/>
      <c r="HCS8" s="46"/>
      <c r="HCT8" s="109"/>
      <c r="HCU8" s="109"/>
      <c r="HCV8" s="109"/>
      <c r="HDA8" s="46"/>
      <c r="HDB8" s="109"/>
      <c r="HDC8" s="109"/>
      <c r="HDD8" s="109"/>
      <c r="HDI8" s="46"/>
      <c r="HDJ8" s="109"/>
      <c r="HDK8" s="109"/>
      <c r="HDL8" s="109"/>
      <c r="HDQ8" s="46"/>
      <c r="HDR8" s="109"/>
      <c r="HDS8" s="109"/>
      <c r="HDT8" s="109"/>
      <c r="HDY8" s="46"/>
      <c r="HDZ8" s="109"/>
      <c r="HEA8" s="109"/>
      <c r="HEB8" s="109"/>
      <c r="HEG8" s="46"/>
      <c r="HEH8" s="109"/>
      <c r="HEI8" s="109"/>
      <c r="HEJ8" s="109"/>
      <c r="HEO8" s="46"/>
      <c r="HEP8" s="109"/>
      <c r="HEQ8" s="109"/>
      <c r="HER8" s="109"/>
      <c r="HEW8" s="46"/>
      <c r="HEX8" s="109"/>
      <c r="HEY8" s="109"/>
      <c r="HEZ8" s="109"/>
      <c r="HFE8" s="46"/>
      <c r="HFF8" s="109"/>
      <c r="HFG8" s="109"/>
      <c r="HFH8" s="109"/>
      <c r="HFM8" s="46"/>
      <c r="HFN8" s="109"/>
      <c r="HFO8" s="109"/>
      <c r="HFP8" s="109"/>
      <c r="HFU8" s="46"/>
      <c r="HFV8" s="109"/>
      <c r="HFW8" s="109"/>
      <c r="HFX8" s="109"/>
      <c r="HGC8" s="46"/>
      <c r="HGD8" s="109"/>
      <c r="HGE8" s="109"/>
      <c r="HGF8" s="109"/>
      <c r="HGK8" s="46"/>
      <c r="HGL8" s="109"/>
      <c r="HGM8" s="109"/>
      <c r="HGN8" s="109"/>
      <c r="HGS8" s="46"/>
      <c r="HGT8" s="109"/>
      <c r="HGU8" s="109"/>
      <c r="HGV8" s="109"/>
      <c r="HHA8" s="46"/>
      <c r="HHB8" s="109"/>
      <c r="HHC8" s="109"/>
      <c r="HHD8" s="109"/>
      <c r="HHI8" s="46"/>
      <c r="HHJ8" s="109"/>
      <c r="HHK8" s="109"/>
      <c r="HHL8" s="109"/>
      <c r="HHQ8" s="46"/>
      <c r="HHR8" s="109"/>
      <c r="HHS8" s="109"/>
      <c r="HHT8" s="109"/>
      <c r="HHY8" s="46"/>
      <c r="HHZ8" s="109"/>
      <c r="HIA8" s="109"/>
      <c r="HIB8" s="109"/>
      <c r="HIG8" s="46"/>
      <c r="HIH8" s="109"/>
      <c r="HII8" s="109"/>
      <c r="HIJ8" s="109"/>
      <c r="HIO8" s="46"/>
      <c r="HIP8" s="109"/>
      <c r="HIQ8" s="109"/>
      <c r="HIR8" s="109"/>
      <c r="HIW8" s="46"/>
      <c r="HIX8" s="109"/>
      <c r="HIY8" s="109"/>
      <c r="HIZ8" s="109"/>
      <c r="HJE8" s="46"/>
      <c r="HJF8" s="109"/>
      <c r="HJG8" s="109"/>
      <c r="HJH8" s="109"/>
      <c r="HJM8" s="46"/>
      <c r="HJN8" s="109"/>
      <c r="HJO8" s="109"/>
      <c r="HJP8" s="109"/>
      <c r="HJU8" s="46"/>
      <c r="HJV8" s="109"/>
      <c r="HJW8" s="109"/>
      <c r="HJX8" s="109"/>
      <c r="HKC8" s="46"/>
      <c r="HKD8" s="109"/>
      <c r="HKE8" s="109"/>
      <c r="HKF8" s="109"/>
      <c r="HKK8" s="46"/>
      <c r="HKL8" s="109"/>
      <c r="HKM8" s="109"/>
      <c r="HKN8" s="109"/>
      <c r="HKS8" s="46"/>
      <c r="HKT8" s="109"/>
      <c r="HKU8" s="109"/>
      <c r="HKV8" s="109"/>
      <c r="HLA8" s="46"/>
      <c r="HLB8" s="109"/>
      <c r="HLC8" s="109"/>
      <c r="HLD8" s="109"/>
      <c r="HLI8" s="46"/>
      <c r="HLJ8" s="109"/>
      <c r="HLK8" s="109"/>
      <c r="HLL8" s="109"/>
      <c r="HLQ8" s="46"/>
      <c r="HLR8" s="109"/>
      <c r="HLS8" s="109"/>
      <c r="HLT8" s="109"/>
      <c r="HLY8" s="46"/>
      <c r="HLZ8" s="109"/>
      <c r="HMA8" s="109"/>
      <c r="HMB8" s="109"/>
      <c r="HMG8" s="46"/>
      <c r="HMH8" s="109"/>
      <c r="HMI8" s="109"/>
      <c r="HMJ8" s="109"/>
      <c r="HMO8" s="46"/>
      <c r="HMP8" s="109"/>
      <c r="HMQ8" s="109"/>
      <c r="HMR8" s="109"/>
      <c r="HMW8" s="46"/>
      <c r="HMX8" s="109"/>
      <c r="HMY8" s="109"/>
      <c r="HMZ8" s="109"/>
      <c r="HNE8" s="46"/>
      <c r="HNF8" s="109"/>
      <c r="HNG8" s="109"/>
      <c r="HNH8" s="109"/>
      <c r="HNM8" s="46"/>
      <c r="HNN8" s="109"/>
      <c r="HNO8" s="109"/>
      <c r="HNP8" s="109"/>
      <c r="HNU8" s="46"/>
      <c r="HNV8" s="109"/>
      <c r="HNW8" s="109"/>
      <c r="HNX8" s="109"/>
      <c r="HOC8" s="46"/>
      <c r="HOD8" s="109"/>
      <c r="HOE8" s="109"/>
      <c r="HOF8" s="109"/>
      <c r="HOK8" s="46"/>
      <c r="HOL8" s="109"/>
      <c r="HOM8" s="109"/>
      <c r="HON8" s="109"/>
      <c r="HOS8" s="46"/>
      <c r="HOT8" s="109"/>
      <c r="HOU8" s="109"/>
      <c r="HOV8" s="109"/>
      <c r="HPA8" s="46"/>
      <c r="HPB8" s="109"/>
      <c r="HPC8" s="109"/>
      <c r="HPD8" s="109"/>
      <c r="HPI8" s="46"/>
      <c r="HPJ8" s="109"/>
      <c r="HPK8" s="109"/>
      <c r="HPL8" s="109"/>
      <c r="HPQ8" s="46"/>
      <c r="HPR8" s="109"/>
      <c r="HPS8" s="109"/>
      <c r="HPT8" s="109"/>
      <c r="HPY8" s="46"/>
      <c r="HPZ8" s="109"/>
      <c r="HQA8" s="109"/>
      <c r="HQB8" s="109"/>
      <c r="HQG8" s="46"/>
      <c r="HQH8" s="109"/>
      <c r="HQI8" s="109"/>
      <c r="HQJ8" s="109"/>
      <c r="HQO8" s="46"/>
      <c r="HQP8" s="109"/>
      <c r="HQQ8" s="109"/>
      <c r="HQR8" s="109"/>
      <c r="HQW8" s="46"/>
      <c r="HQX8" s="109"/>
      <c r="HQY8" s="109"/>
      <c r="HQZ8" s="109"/>
      <c r="HRE8" s="46"/>
      <c r="HRF8" s="109"/>
      <c r="HRG8" s="109"/>
      <c r="HRH8" s="109"/>
      <c r="HRM8" s="46"/>
      <c r="HRN8" s="109"/>
      <c r="HRO8" s="109"/>
      <c r="HRP8" s="109"/>
      <c r="HRU8" s="46"/>
      <c r="HRV8" s="109"/>
      <c r="HRW8" s="109"/>
      <c r="HRX8" s="109"/>
      <c r="HSC8" s="46"/>
      <c r="HSD8" s="109"/>
      <c r="HSE8" s="109"/>
      <c r="HSF8" s="109"/>
      <c r="HSK8" s="46"/>
      <c r="HSL8" s="109"/>
      <c r="HSM8" s="109"/>
      <c r="HSN8" s="109"/>
      <c r="HSS8" s="46"/>
      <c r="HST8" s="109"/>
      <c r="HSU8" s="109"/>
      <c r="HSV8" s="109"/>
      <c r="HTA8" s="46"/>
      <c r="HTB8" s="109"/>
      <c r="HTC8" s="109"/>
      <c r="HTD8" s="109"/>
      <c r="HTI8" s="46"/>
      <c r="HTJ8" s="109"/>
      <c r="HTK8" s="109"/>
      <c r="HTL8" s="109"/>
      <c r="HTQ8" s="46"/>
      <c r="HTR8" s="109"/>
      <c r="HTS8" s="109"/>
      <c r="HTT8" s="109"/>
      <c r="HTY8" s="46"/>
      <c r="HTZ8" s="109"/>
      <c r="HUA8" s="109"/>
      <c r="HUB8" s="109"/>
      <c r="HUG8" s="46"/>
      <c r="HUH8" s="109"/>
      <c r="HUI8" s="109"/>
      <c r="HUJ8" s="109"/>
      <c r="HUO8" s="46"/>
      <c r="HUP8" s="109"/>
      <c r="HUQ8" s="109"/>
      <c r="HUR8" s="109"/>
      <c r="HUW8" s="46"/>
      <c r="HUX8" s="109"/>
      <c r="HUY8" s="109"/>
      <c r="HUZ8" s="109"/>
      <c r="HVE8" s="46"/>
      <c r="HVF8" s="109"/>
      <c r="HVG8" s="109"/>
      <c r="HVH8" s="109"/>
      <c r="HVM8" s="46"/>
      <c r="HVN8" s="109"/>
      <c r="HVO8" s="109"/>
      <c r="HVP8" s="109"/>
      <c r="HVU8" s="46"/>
      <c r="HVV8" s="109"/>
      <c r="HVW8" s="109"/>
      <c r="HVX8" s="109"/>
      <c r="HWC8" s="46"/>
      <c r="HWD8" s="109"/>
      <c r="HWE8" s="109"/>
      <c r="HWF8" s="109"/>
      <c r="HWK8" s="46"/>
      <c r="HWL8" s="109"/>
      <c r="HWM8" s="109"/>
      <c r="HWN8" s="109"/>
      <c r="HWS8" s="46"/>
      <c r="HWT8" s="109"/>
      <c r="HWU8" s="109"/>
      <c r="HWV8" s="109"/>
      <c r="HXA8" s="46"/>
      <c r="HXB8" s="109"/>
      <c r="HXC8" s="109"/>
      <c r="HXD8" s="109"/>
      <c r="HXI8" s="46"/>
      <c r="HXJ8" s="109"/>
      <c r="HXK8" s="109"/>
      <c r="HXL8" s="109"/>
      <c r="HXQ8" s="46"/>
      <c r="HXR8" s="109"/>
      <c r="HXS8" s="109"/>
      <c r="HXT8" s="109"/>
      <c r="HXY8" s="46"/>
      <c r="HXZ8" s="109"/>
      <c r="HYA8" s="109"/>
      <c r="HYB8" s="109"/>
      <c r="HYG8" s="46"/>
      <c r="HYH8" s="109"/>
      <c r="HYI8" s="109"/>
      <c r="HYJ8" s="109"/>
      <c r="HYO8" s="46"/>
      <c r="HYP8" s="109"/>
      <c r="HYQ8" s="109"/>
      <c r="HYR8" s="109"/>
      <c r="HYW8" s="46"/>
      <c r="HYX8" s="109"/>
      <c r="HYY8" s="109"/>
      <c r="HYZ8" s="109"/>
      <c r="HZE8" s="46"/>
      <c r="HZF8" s="109"/>
      <c r="HZG8" s="109"/>
      <c r="HZH8" s="109"/>
      <c r="HZM8" s="46"/>
      <c r="HZN8" s="109"/>
      <c r="HZO8" s="109"/>
      <c r="HZP8" s="109"/>
      <c r="HZU8" s="46"/>
      <c r="HZV8" s="109"/>
      <c r="HZW8" s="109"/>
      <c r="HZX8" s="109"/>
      <c r="IAC8" s="46"/>
      <c r="IAD8" s="109"/>
      <c r="IAE8" s="109"/>
      <c r="IAF8" s="109"/>
      <c r="IAK8" s="46"/>
      <c r="IAL8" s="109"/>
      <c r="IAM8" s="109"/>
      <c r="IAN8" s="109"/>
      <c r="IAS8" s="46"/>
      <c r="IAT8" s="109"/>
      <c r="IAU8" s="109"/>
      <c r="IAV8" s="109"/>
      <c r="IBA8" s="46"/>
      <c r="IBB8" s="109"/>
      <c r="IBC8" s="109"/>
      <c r="IBD8" s="109"/>
      <c r="IBI8" s="46"/>
      <c r="IBJ8" s="109"/>
      <c r="IBK8" s="109"/>
      <c r="IBL8" s="109"/>
      <c r="IBQ8" s="46"/>
      <c r="IBR8" s="109"/>
      <c r="IBS8" s="109"/>
      <c r="IBT8" s="109"/>
      <c r="IBY8" s="46"/>
      <c r="IBZ8" s="109"/>
      <c r="ICA8" s="109"/>
      <c r="ICB8" s="109"/>
      <c r="ICG8" s="46"/>
      <c r="ICH8" s="109"/>
      <c r="ICI8" s="109"/>
      <c r="ICJ8" s="109"/>
      <c r="ICO8" s="46"/>
      <c r="ICP8" s="109"/>
      <c r="ICQ8" s="109"/>
      <c r="ICR8" s="109"/>
      <c r="ICW8" s="46"/>
      <c r="ICX8" s="109"/>
      <c r="ICY8" s="109"/>
      <c r="ICZ8" s="109"/>
      <c r="IDE8" s="46"/>
      <c r="IDF8" s="109"/>
      <c r="IDG8" s="109"/>
      <c r="IDH8" s="109"/>
      <c r="IDM8" s="46"/>
      <c r="IDN8" s="109"/>
      <c r="IDO8" s="109"/>
      <c r="IDP8" s="109"/>
      <c r="IDU8" s="46"/>
      <c r="IDV8" s="109"/>
      <c r="IDW8" s="109"/>
      <c r="IDX8" s="109"/>
      <c r="IEC8" s="46"/>
      <c r="IED8" s="109"/>
      <c r="IEE8" s="109"/>
      <c r="IEF8" s="109"/>
      <c r="IEK8" s="46"/>
      <c r="IEL8" s="109"/>
      <c r="IEM8" s="109"/>
      <c r="IEN8" s="109"/>
      <c r="IES8" s="46"/>
      <c r="IET8" s="109"/>
      <c r="IEU8" s="109"/>
      <c r="IEV8" s="109"/>
      <c r="IFA8" s="46"/>
      <c r="IFB8" s="109"/>
      <c r="IFC8" s="109"/>
      <c r="IFD8" s="109"/>
      <c r="IFI8" s="46"/>
      <c r="IFJ8" s="109"/>
      <c r="IFK8" s="109"/>
      <c r="IFL8" s="109"/>
      <c r="IFQ8" s="46"/>
      <c r="IFR8" s="109"/>
      <c r="IFS8" s="109"/>
      <c r="IFT8" s="109"/>
      <c r="IFY8" s="46"/>
      <c r="IFZ8" s="109"/>
      <c r="IGA8" s="109"/>
      <c r="IGB8" s="109"/>
      <c r="IGG8" s="46"/>
      <c r="IGH8" s="109"/>
      <c r="IGI8" s="109"/>
      <c r="IGJ8" s="109"/>
      <c r="IGO8" s="46"/>
      <c r="IGP8" s="109"/>
      <c r="IGQ8" s="109"/>
      <c r="IGR8" s="109"/>
      <c r="IGW8" s="46"/>
      <c r="IGX8" s="109"/>
      <c r="IGY8" s="109"/>
      <c r="IGZ8" s="109"/>
      <c r="IHE8" s="46"/>
      <c r="IHF8" s="109"/>
      <c r="IHG8" s="109"/>
      <c r="IHH8" s="109"/>
      <c r="IHM8" s="46"/>
      <c r="IHN8" s="109"/>
      <c r="IHO8" s="109"/>
      <c r="IHP8" s="109"/>
      <c r="IHU8" s="46"/>
      <c r="IHV8" s="109"/>
      <c r="IHW8" s="109"/>
      <c r="IHX8" s="109"/>
      <c r="IIC8" s="46"/>
      <c r="IID8" s="109"/>
      <c r="IIE8" s="109"/>
      <c r="IIF8" s="109"/>
      <c r="IIK8" s="46"/>
      <c r="IIL8" s="109"/>
      <c r="IIM8" s="109"/>
      <c r="IIN8" s="109"/>
      <c r="IIS8" s="46"/>
      <c r="IIT8" s="109"/>
      <c r="IIU8" s="109"/>
      <c r="IIV8" s="109"/>
      <c r="IJA8" s="46"/>
      <c r="IJB8" s="109"/>
      <c r="IJC8" s="109"/>
      <c r="IJD8" s="109"/>
      <c r="IJI8" s="46"/>
      <c r="IJJ8" s="109"/>
      <c r="IJK8" s="109"/>
      <c r="IJL8" s="109"/>
      <c r="IJQ8" s="46"/>
      <c r="IJR8" s="109"/>
      <c r="IJS8" s="109"/>
      <c r="IJT8" s="109"/>
      <c r="IJY8" s="46"/>
      <c r="IJZ8" s="109"/>
      <c r="IKA8" s="109"/>
      <c r="IKB8" s="109"/>
      <c r="IKG8" s="46"/>
      <c r="IKH8" s="109"/>
      <c r="IKI8" s="109"/>
      <c r="IKJ8" s="109"/>
      <c r="IKO8" s="46"/>
      <c r="IKP8" s="109"/>
      <c r="IKQ8" s="109"/>
      <c r="IKR8" s="109"/>
      <c r="IKW8" s="46"/>
      <c r="IKX8" s="109"/>
      <c r="IKY8" s="109"/>
      <c r="IKZ8" s="109"/>
      <c r="ILE8" s="46"/>
      <c r="ILF8" s="109"/>
      <c r="ILG8" s="109"/>
      <c r="ILH8" s="109"/>
      <c r="ILM8" s="46"/>
      <c r="ILN8" s="109"/>
      <c r="ILO8" s="109"/>
      <c r="ILP8" s="109"/>
      <c r="ILU8" s="46"/>
      <c r="ILV8" s="109"/>
      <c r="ILW8" s="109"/>
      <c r="ILX8" s="109"/>
      <c r="IMC8" s="46"/>
      <c r="IMD8" s="109"/>
      <c r="IME8" s="109"/>
      <c r="IMF8" s="109"/>
      <c r="IMK8" s="46"/>
      <c r="IML8" s="109"/>
      <c r="IMM8" s="109"/>
      <c r="IMN8" s="109"/>
      <c r="IMS8" s="46"/>
      <c r="IMT8" s="109"/>
      <c r="IMU8" s="109"/>
      <c r="IMV8" s="109"/>
      <c r="INA8" s="46"/>
      <c r="INB8" s="109"/>
      <c r="INC8" s="109"/>
      <c r="IND8" s="109"/>
      <c r="INI8" s="46"/>
      <c r="INJ8" s="109"/>
      <c r="INK8" s="109"/>
      <c r="INL8" s="109"/>
      <c r="INQ8" s="46"/>
      <c r="INR8" s="109"/>
      <c r="INS8" s="109"/>
      <c r="INT8" s="109"/>
      <c r="INY8" s="46"/>
      <c r="INZ8" s="109"/>
      <c r="IOA8" s="109"/>
      <c r="IOB8" s="109"/>
      <c r="IOG8" s="46"/>
      <c r="IOH8" s="109"/>
      <c r="IOI8" s="109"/>
      <c r="IOJ8" s="109"/>
      <c r="IOO8" s="46"/>
      <c r="IOP8" s="109"/>
      <c r="IOQ8" s="109"/>
      <c r="IOR8" s="109"/>
      <c r="IOW8" s="46"/>
      <c r="IOX8" s="109"/>
      <c r="IOY8" s="109"/>
      <c r="IOZ8" s="109"/>
      <c r="IPE8" s="46"/>
      <c r="IPF8" s="109"/>
      <c r="IPG8" s="109"/>
      <c r="IPH8" s="109"/>
      <c r="IPM8" s="46"/>
      <c r="IPN8" s="109"/>
      <c r="IPO8" s="109"/>
      <c r="IPP8" s="109"/>
      <c r="IPU8" s="46"/>
      <c r="IPV8" s="109"/>
      <c r="IPW8" s="109"/>
      <c r="IPX8" s="109"/>
      <c r="IQC8" s="46"/>
      <c r="IQD8" s="109"/>
      <c r="IQE8" s="109"/>
      <c r="IQF8" s="109"/>
      <c r="IQK8" s="46"/>
      <c r="IQL8" s="109"/>
      <c r="IQM8" s="109"/>
      <c r="IQN8" s="109"/>
      <c r="IQS8" s="46"/>
      <c r="IQT8" s="109"/>
      <c r="IQU8" s="109"/>
      <c r="IQV8" s="109"/>
      <c r="IRA8" s="46"/>
      <c r="IRB8" s="109"/>
      <c r="IRC8" s="109"/>
      <c r="IRD8" s="109"/>
      <c r="IRI8" s="46"/>
      <c r="IRJ8" s="109"/>
      <c r="IRK8" s="109"/>
      <c r="IRL8" s="109"/>
      <c r="IRQ8" s="46"/>
      <c r="IRR8" s="109"/>
      <c r="IRS8" s="109"/>
      <c r="IRT8" s="109"/>
      <c r="IRY8" s="46"/>
      <c r="IRZ8" s="109"/>
      <c r="ISA8" s="109"/>
      <c r="ISB8" s="109"/>
      <c r="ISG8" s="46"/>
      <c r="ISH8" s="109"/>
      <c r="ISI8" s="109"/>
      <c r="ISJ8" s="109"/>
      <c r="ISO8" s="46"/>
      <c r="ISP8" s="109"/>
      <c r="ISQ8" s="109"/>
      <c r="ISR8" s="109"/>
      <c r="ISW8" s="46"/>
      <c r="ISX8" s="109"/>
      <c r="ISY8" s="109"/>
      <c r="ISZ8" s="109"/>
      <c r="ITE8" s="46"/>
      <c r="ITF8" s="109"/>
      <c r="ITG8" s="109"/>
      <c r="ITH8" s="109"/>
      <c r="ITM8" s="46"/>
      <c r="ITN8" s="109"/>
      <c r="ITO8" s="109"/>
      <c r="ITP8" s="109"/>
      <c r="ITU8" s="46"/>
      <c r="ITV8" s="109"/>
      <c r="ITW8" s="109"/>
      <c r="ITX8" s="109"/>
      <c r="IUC8" s="46"/>
      <c r="IUD8" s="109"/>
      <c r="IUE8" s="109"/>
      <c r="IUF8" s="109"/>
      <c r="IUK8" s="46"/>
      <c r="IUL8" s="109"/>
      <c r="IUM8" s="109"/>
      <c r="IUN8" s="109"/>
      <c r="IUS8" s="46"/>
      <c r="IUT8" s="109"/>
      <c r="IUU8" s="109"/>
      <c r="IUV8" s="109"/>
      <c r="IVA8" s="46"/>
      <c r="IVB8" s="109"/>
      <c r="IVC8" s="109"/>
      <c r="IVD8" s="109"/>
      <c r="IVI8" s="46"/>
      <c r="IVJ8" s="109"/>
      <c r="IVK8" s="109"/>
      <c r="IVL8" s="109"/>
      <c r="IVQ8" s="46"/>
      <c r="IVR8" s="109"/>
      <c r="IVS8" s="109"/>
      <c r="IVT8" s="109"/>
      <c r="IVY8" s="46"/>
      <c r="IVZ8" s="109"/>
      <c r="IWA8" s="109"/>
      <c r="IWB8" s="109"/>
      <c r="IWG8" s="46"/>
      <c r="IWH8" s="109"/>
      <c r="IWI8" s="109"/>
      <c r="IWJ8" s="109"/>
      <c r="IWO8" s="46"/>
      <c r="IWP8" s="109"/>
      <c r="IWQ8" s="109"/>
      <c r="IWR8" s="109"/>
      <c r="IWW8" s="46"/>
      <c r="IWX8" s="109"/>
      <c r="IWY8" s="109"/>
      <c r="IWZ8" s="109"/>
      <c r="IXE8" s="46"/>
      <c r="IXF8" s="109"/>
      <c r="IXG8" s="109"/>
      <c r="IXH8" s="109"/>
      <c r="IXM8" s="46"/>
      <c r="IXN8" s="109"/>
      <c r="IXO8" s="109"/>
      <c r="IXP8" s="109"/>
      <c r="IXU8" s="46"/>
      <c r="IXV8" s="109"/>
      <c r="IXW8" s="109"/>
      <c r="IXX8" s="109"/>
      <c r="IYC8" s="46"/>
      <c r="IYD8" s="109"/>
      <c r="IYE8" s="109"/>
      <c r="IYF8" s="109"/>
      <c r="IYK8" s="46"/>
      <c r="IYL8" s="109"/>
      <c r="IYM8" s="109"/>
      <c r="IYN8" s="109"/>
      <c r="IYS8" s="46"/>
      <c r="IYT8" s="109"/>
      <c r="IYU8" s="109"/>
      <c r="IYV8" s="109"/>
      <c r="IZA8" s="46"/>
      <c r="IZB8" s="109"/>
      <c r="IZC8" s="109"/>
      <c r="IZD8" s="109"/>
      <c r="IZI8" s="46"/>
      <c r="IZJ8" s="109"/>
      <c r="IZK8" s="109"/>
      <c r="IZL8" s="109"/>
      <c r="IZQ8" s="46"/>
      <c r="IZR8" s="109"/>
      <c r="IZS8" s="109"/>
      <c r="IZT8" s="109"/>
      <c r="IZY8" s="46"/>
      <c r="IZZ8" s="109"/>
      <c r="JAA8" s="109"/>
      <c r="JAB8" s="109"/>
      <c r="JAG8" s="46"/>
      <c r="JAH8" s="109"/>
      <c r="JAI8" s="109"/>
      <c r="JAJ8" s="109"/>
      <c r="JAO8" s="46"/>
      <c r="JAP8" s="109"/>
      <c r="JAQ8" s="109"/>
      <c r="JAR8" s="109"/>
      <c r="JAW8" s="46"/>
      <c r="JAX8" s="109"/>
      <c r="JAY8" s="109"/>
      <c r="JAZ8" s="109"/>
      <c r="JBE8" s="46"/>
      <c r="JBF8" s="109"/>
      <c r="JBG8" s="109"/>
      <c r="JBH8" s="109"/>
      <c r="JBM8" s="46"/>
      <c r="JBN8" s="109"/>
      <c r="JBO8" s="109"/>
      <c r="JBP8" s="109"/>
      <c r="JBU8" s="46"/>
      <c r="JBV8" s="109"/>
      <c r="JBW8" s="109"/>
      <c r="JBX8" s="109"/>
      <c r="JCC8" s="46"/>
      <c r="JCD8" s="109"/>
      <c r="JCE8" s="109"/>
      <c r="JCF8" s="109"/>
      <c r="JCK8" s="46"/>
      <c r="JCL8" s="109"/>
      <c r="JCM8" s="109"/>
      <c r="JCN8" s="109"/>
      <c r="JCS8" s="46"/>
      <c r="JCT8" s="109"/>
      <c r="JCU8" s="109"/>
      <c r="JCV8" s="109"/>
      <c r="JDA8" s="46"/>
      <c r="JDB8" s="109"/>
      <c r="JDC8" s="109"/>
      <c r="JDD8" s="109"/>
      <c r="JDI8" s="46"/>
      <c r="JDJ8" s="109"/>
      <c r="JDK8" s="109"/>
      <c r="JDL8" s="109"/>
      <c r="JDQ8" s="46"/>
      <c r="JDR8" s="109"/>
      <c r="JDS8" s="109"/>
      <c r="JDT8" s="109"/>
      <c r="JDY8" s="46"/>
      <c r="JDZ8" s="109"/>
      <c r="JEA8" s="109"/>
      <c r="JEB8" s="109"/>
      <c r="JEG8" s="46"/>
      <c r="JEH8" s="109"/>
      <c r="JEI8" s="109"/>
      <c r="JEJ8" s="109"/>
      <c r="JEO8" s="46"/>
      <c r="JEP8" s="109"/>
      <c r="JEQ8" s="109"/>
      <c r="JER8" s="109"/>
      <c r="JEW8" s="46"/>
      <c r="JEX8" s="109"/>
      <c r="JEY8" s="109"/>
      <c r="JEZ8" s="109"/>
      <c r="JFE8" s="46"/>
      <c r="JFF8" s="109"/>
      <c r="JFG8" s="109"/>
      <c r="JFH8" s="109"/>
      <c r="JFM8" s="46"/>
      <c r="JFN8" s="109"/>
      <c r="JFO8" s="109"/>
      <c r="JFP8" s="109"/>
      <c r="JFU8" s="46"/>
      <c r="JFV8" s="109"/>
      <c r="JFW8" s="109"/>
      <c r="JFX8" s="109"/>
      <c r="JGC8" s="46"/>
      <c r="JGD8" s="109"/>
      <c r="JGE8" s="109"/>
      <c r="JGF8" s="109"/>
      <c r="JGK8" s="46"/>
      <c r="JGL8" s="109"/>
      <c r="JGM8" s="109"/>
      <c r="JGN8" s="109"/>
      <c r="JGS8" s="46"/>
      <c r="JGT8" s="109"/>
      <c r="JGU8" s="109"/>
      <c r="JGV8" s="109"/>
      <c r="JHA8" s="46"/>
      <c r="JHB8" s="109"/>
      <c r="JHC8" s="109"/>
      <c r="JHD8" s="109"/>
      <c r="JHI8" s="46"/>
      <c r="JHJ8" s="109"/>
      <c r="JHK8" s="109"/>
      <c r="JHL8" s="109"/>
      <c r="JHQ8" s="46"/>
      <c r="JHR8" s="109"/>
      <c r="JHS8" s="109"/>
      <c r="JHT8" s="109"/>
      <c r="JHY8" s="46"/>
      <c r="JHZ8" s="109"/>
      <c r="JIA8" s="109"/>
      <c r="JIB8" s="109"/>
      <c r="JIG8" s="46"/>
      <c r="JIH8" s="109"/>
      <c r="JII8" s="109"/>
      <c r="JIJ8" s="109"/>
      <c r="JIO8" s="46"/>
      <c r="JIP8" s="109"/>
      <c r="JIQ8" s="109"/>
      <c r="JIR8" s="109"/>
      <c r="JIW8" s="46"/>
      <c r="JIX8" s="109"/>
      <c r="JIY8" s="109"/>
      <c r="JIZ8" s="109"/>
      <c r="JJE8" s="46"/>
      <c r="JJF8" s="109"/>
      <c r="JJG8" s="109"/>
      <c r="JJH8" s="109"/>
      <c r="JJM8" s="46"/>
      <c r="JJN8" s="109"/>
      <c r="JJO8" s="109"/>
      <c r="JJP8" s="109"/>
      <c r="JJU8" s="46"/>
      <c r="JJV8" s="109"/>
      <c r="JJW8" s="109"/>
      <c r="JJX8" s="109"/>
      <c r="JKC8" s="46"/>
      <c r="JKD8" s="109"/>
      <c r="JKE8" s="109"/>
      <c r="JKF8" s="109"/>
      <c r="JKK8" s="46"/>
      <c r="JKL8" s="109"/>
      <c r="JKM8" s="109"/>
      <c r="JKN8" s="109"/>
      <c r="JKS8" s="46"/>
      <c r="JKT8" s="109"/>
      <c r="JKU8" s="109"/>
      <c r="JKV8" s="109"/>
      <c r="JLA8" s="46"/>
      <c r="JLB8" s="109"/>
      <c r="JLC8" s="109"/>
      <c r="JLD8" s="109"/>
      <c r="JLI8" s="46"/>
      <c r="JLJ8" s="109"/>
      <c r="JLK8" s="109"/>
      <c r="JLL8" s="109"/>
      <c r="JLQ8" s="46"/>
      <c r="JLR8" s="109"/>
      <c r="JLS8" s="109"/>
      <c r="JLT8" s="109"/>
      <c r="JLY8" s="46"/>
      <c r="JLZ8" s="109"/>
      <c r="JMA8" s="109"/>
      <c r="JMB8" s="109"/>
      <c r="JMG8" s="46"/>
      <c r="JMH8" s="109"/>
      <c r="JMI8" s="109"/>
      <c r="JMJ8" s="109"/>
      <c r="JMO8" s="46"/>
      <c r="JMP8" s="109"/>
      <c r="JMQ8" s="109"/>
      <c r="JMR8" s="109"/>
      <c r="JMW8" s="46"/>
      <c r="JMX8" s="109"/>
      <c r="JMY8" s="109"/>
      <c r="JMZ8" s="109"/>
      <c r="JNE8" s="46"/>
      <c r="JNF8" s="109"/>
      <c r="JNG8" s="109"/>
      <c r="JNH8" s="109"/>
      <c r="JNM8" s="46"/>
      <c r="JNN8" s="109"/>
      <c r="JNO8" s="109"/>
      <c r="JNP8" s="109"/>
      <c r="JNU8" s="46"/>
      <c r="JNV8" s="109"/>
      <c r="JNW8" s="109"/>
      <c r="JNX8" s="109"/>
      <c r="JOC8" s="46"/>
      <c r="JOD8" s="109"/>
      <c r="JOE8" s="109"/>
      <c r="JOF8" s="109"/>
      <c r="JOK8" s="46"/>
      <c r="JOL8" s="109"/>
      <c r="JOM8" s="109"/>
      <c r="JON8" s="109"/>
      <c r="JOS8" s="46"/>
      <c r="JOT8" s="109"/>
      <c r="JOU8" s="109"/>
      <c r="JOV8" s="109"/>
      <c r="JPA8" s="46"/>
      <c r="JPB8" s="109"/>
      <c r="JPC8" s="109"/>
      <c r="JPD8" s="109"/>
      <c r="JPI8" s="46"/>
      <c r="JPJ8" s="109"/>
      <c r="JPK8" s="109"/>
      <c r="JPL8" s="109"/>
      <c r="JPQ8" s="46"/>
      <c r="JPR8" s="109"/>
      <c r="JPS8" s="109"/>
      <c r="JPT8" s="109"/>
      <c r="JPY8" s="46"/>
      <c r="JPZ8" s="109"/>
      <c r="JQA8" s="109"/>
      <c r="JQB8" s="109"/>
      <c r="JQG8" s="46"/>
      <c r="JQH8" s="109"/>
      <c r="JQI8" s="109"/>
      <c r="JQJ8" s="109"/>
      <c r="JQO8" s="46"/>
      <c r="JQP8" s="109"/>
      <c r="JQQ8" s="109"/>
      <c r="JQR8" s="109"/>
      <c r="JQW8" s="46"/>
      <c r="JQX8" s="109"/>
      <c r="JQY8" s="109"/>
      <c r="JQZ8" s="109"/>
      <c r="JRE8" s="46"/>
      <c r="JRF8" s="109"/>
      <c r="JRG8" s="109"/>
      <c r="JRH8" s="109"/>
      <c r="JRM8" s="46"/>
      <c r="JRN8" s="109"/>
      <c r="JRO8" s="109"/>
      <c r="JRP8" s="109"/>
      <c r="JRU8" s="46"/>
      <c r="JRV8" s="109"/>
      <c r="JRW8" s="109"/>
      <c r="JRX8" s="109"/>
      <c r="JSC8" s="46"/>
      <c r="JSD8" s="109"/>
      <c r="JSE8" s="109"/>
      <c r="JSF8" s="109"/>
      <c r="JSK8" s="46"/>
      <c r="JSL8" s="109"/>
      <c r="JSM8" s="109"/>
      <c r="JSN8" s="109"/>
      <c r="JSS8" s="46"/>
      <c r="JST8" s="109"/>
      <c r="JSU8" s="109"/>
      <c r="JSV8" s="109"/>
      <c r="JTA8" s="46"/>
      <c r="JTB8" s="109"/>
      <c r="JTC8" s="109"/>
      <c r="JTD8" s="109"/>
      <c r="JTI8" s="46"/>
      <c r="JTJ8" s="109"/>
      <c r="JTK8" s="109"/>
      <c r="JTL8" s="109"/>
      <c r="JTQ8" s="46"/>
      <c r="JTR8" s="109"/>
      <c r="JTS8" s="109"/>
      <c r="JTT8" s="109"/>
      <c r="JTY8" s="46"/>
      <c r="JTZ8" s="109"/>
      <c r="JUA8" s="109"/>
      <c r="JUB8" s="109"/>
      <c r="JUG8" s="46"/>
      <c r="JUH8" s="109"/>
      <c r="JUI8" s="109"/>
      <c r="JUJ8" s="109"/>
      <c r="JUO8" s="46"/>
      <c r="JUP8" s="109"/>
      <c r="JUQ8" s="109"/>
      <c r="JUR8" s="109"/>
      <c r="JUW8" s="46"/>
      <c r="JUX8" s="109"/>
      <c r="JUY8" s="109"/>
      <c r="JUZ8" s="109"/>
      <c r="JVE8" s="46"/>
      <c r="JVF8" s="109"/>
      <c r="JVG8" s="109"/>
      <c r="JVH8" s="109"/>
      <c r="JVM8" s="46"/>
      <c r="JVN8" s="109"/>
      <c r="JVO8" s="109"/>
      <c r="JVP8" s="109"/>
      <c r="JVU8" s="46"/>
      <c r="JVV8" s="109"/>
      <c r="JVW8" s="109"/>
      <c r="JVX8" s="109"/>
      <c r="JWC8" s="46"/>
      <c r="JWD8" s="109"/>
      <c r="JWE8" s="109"/>
      <c r="JWF8" s="109"/>
      <c r="JWK8" s="46"/>
      <c r="JWL8" s="109"/>
      <c r="JWM8" s="109"/>
      <c r="JWN8" s="109"/>
      <c r="JWS8" s="46"/>
      <c r="JWT8" s="109"/>
      <c r="JWU8" s="109"/>
      <c r="JWV8" s="109"/>
      <c r="JXA8" s="46"/>
      <c r="JXB8" s="109"/>
      <c r="JXC8" s="109"/>
      <c r="JXD8" s="109"/>
      <c r="JXI8" s="46"/>
      <c r="JXJ8" s="109"/>
      <c r="JXK8" s="109"/>
      <c r="JXL8" s="109"/>
      <c r="JXQ8" s="46"/>
      <c r="JXR8" s="109"/>
      <c r="JXS8" s="109"/>
      <c r="JXT8" s="109"/>
      <c r="JXY8" s="46"/>
      <c r="JXZ8" s="109"/>
      <c r="JYA8" s="109"/>
      <c r="JYB8" s="109"/>
      <c r="JYG8" s="46"/>
      <c r="JYH8" s="109"/>
      <c r="JYI8" s="109"/>
      <c r="JYJ8" s="109"/>
      <c r="JYO8" s="46"/>
      <c r="JYP8" s="109"/>
      <c r="JYQ8" s="109"/>
      <c r="JYR8" s="109"/>
      <c r="JYW8" s="46"/>
      <c r="JYX8" s="109"/>
      <c r="JYY8" s="109"/>
      <c r="JYZ8" s="109"/>
      <c r="JZE8" s="46"/>
      <c r="JZF8" s="109"/>
      <c r="JZG8" s="109"/>
      <c r="JZH8" s="109"/>
      <c r="JZM8" s="46"/>
      <c r="JZN8" s="109"/>
      <c r="JZO8" s="109"/>
      <c r="JZP8" s="109"/>
      <c r="JZU8" s="46"/>
      <c r="JZV8" s="109"/>
      <c r="JZW8" s="109"/>
      <c r="JZX8" s="109"/>
      <c r="KAC8" s="46"/>
      <c r="KAD8" s="109"/>
      <c r="KAE8" s="109"/>
      <c r="KAF8" s="109"/>
      <c r="KAK8" s="46"/>
      <c r="KAL8" s="109"/>
      <c r="KAM8" s="109"/>
      <c r="KAN8" s="109"/>
      <c r="KAS8" s="46"/>
      <c r="KAT8" s="109"/>
      <c r="KAU8" s="109"/>
      <c r="KAV8" s="109"/>
      <c r="KBA8" s="46"/>
      <c r="KBB8" s="109"/>
      <c r="KBC8" s="109"/>
      <c r="KBD8" s="109"/>
      <c r="KBI8" s="46"/>
      <c r="KBJ8" s="109"/>
      <c r="KBK8" s="109"/>
      <c r="KBL8" s="109"/>
      <c r="KBQ8" s="46"/>
      <c r="KBR8" s="109"/>
      <c r="KBS8" s="109"/>
      <c r="KBT8" s="109"/>
      <c r="KBY8" s="46"/>
      <c r="KBZ8" s="109"/>
      <c r="KCA8" s="109"/>
      <c r="KCB8" s="109"/>
      <c r="KCG8" s="46"/>
      <c r="KCH8" s="109"/>
      <c r="KCI8" s="109"/>
      <c r="KCJ8" s="109"/>
      <c r="KCO8" s="46"/>
      <c r="KCP8" s="109"/>
      <c r="KCQ8" s="109"/>
      <c r="KCR8" s="109"/>
      <c r="KCW8" s="46"/>
      <c r="KCX8" s="109"/>
      <c r="KCY8" s="109"/>
      <c r="KCZ8" s="109"/>
      <c r="KDE8" s="46"/>
      <c r="KDF8" s="109"/>
      <c r="KDG8" s="109"/>
      <c r="KDH8" s="109"/>
      <c r="KDM8" s="46"/>
      <c r="KDN8" s="109"/>
      <c r="KDO8" s="109"/>
      <c r="KDP8" s="109"/>
      <c r="KDU8" s="46"/>
      <c r="KDV8" s="109"/>
      <c r="KDW8" s="109"/>
      <c r="KDX8" s="109"/>
      <c r="KEC8" s="46"/>
      <c r="KED8" s="109"/>
      <c r="KEE8" s="109"/>
      <c r="KEF8" s="109"/>
      <c r="KEK8" s="46"/>
      <c r="KEL8" s="109"/>
      <c r="KEM8" s="109"/>
      <c r="KEN8" s="109"/>
      <c r="KES8" s="46"/>
      <c r="KET8" s="109"/>
      <c r="KEU8" s="109"/>
      <c r="KEV8" s="109"/>
      <c r="KFA8" s="46"/>
      <c r="KFB8" s="109"/>
      <c r="KFC8" s="109"/>
      <c r="KFD8" s="109"/>
      <c r="KFI8" s="46"/>
      <c r="KFJ8" s="109"/>
      <c r="KFK8" s="109"/>
      <c r="KFL8" s="109"/>
      <c r="KFQ8" s="46"/>
      <c r="KFR8" s="109"/>
      <c r="KFS8" s="109"/>
      <c r="KFT8" s="109"/>
      <c r="KFY8" s="46"/>
      <c r="KFZ8" s="109"/>
      <c r="KGA8" s="109"/>
      <c r="KGB8" s="109"/>
      <c r="KGG8" s="46"/>
      <c r="KGH8" s="109"/>
      <c r="KGI8" s="109"/>
      <c r="KGJ8" s="109"/>
      <c r="KGO8" s="46"/>
      <c r="KGP8" s="109"/>
      <c r="KGQ8" s="109"/>
      <c r="KGR8" s="109"/>
      <c r="KGW8" s="46"/>
      <c r="KGX8" s="109"/>
      <c r="KGY8" s="109"/>
      <c r="KGZ8" s="109"/>
      <c r="KHE8" s="46"/>
      <c r="KHF8" s="109"/>
      <c r="KHG8" s="109"/>
      <c r="KHH8" s="109"/>
      <c r="KHM8" s="46"/>
      <c r="KHN8" s="109"/>
      <c r="KHO8" s="109"/>
      <c r="KHP8" s="109"/>
      <c r="KHU8" s="46"/>
      <c r="KHV8" s="109"/>
      <c r="KHW8" s="109"/>
      <c r="KHX8" s="109"/>
      <c r="KIC8" s="46"/>
      <c r="KID8" s="109"/>
      <c r="KIE8" s="109"/>
      <c r="KIF8" s="109"/>
      <c r="KIK8" s="46"/>
      <c r="KIL8" s="109"/>
      <c r="KIM8" s="109"/>
      <c r="KIN8" s="109"/>
      <c r="KIS8" s="46"/>
      <c r="KIT8" s="109"/>
      <c r="KIU8" s="109"/>
      <c r="KIV8" s="109"/>
      <c r="KJA8" s="46"/>
      <c r="KJB8" s="109"/>
      <c r="KJC8" s="109"/>
      <c r="KJD8" s="109"/>
      <c r="KJI8" s="46"/>
      <c r="KJJ8" s="109"/>
      <c r="KJK8" s="109"/>
      <c r="KJL8" s="109"/>
      <c r="KJQ8" s="46"/>
      <c r="KJR8" s="109"/>
      <c r="KJS8" s="109"/>
      <c r="KJT8" s="109"/>
      <c r="KJY8" s="46"/>
      <c r="KJZ8" s="109"/>
      <c r="KKA8" s="109"/>
      <c r="KKB8" s="109"/>
      <c r="KKG8" s="46"/>
      <c r="KKH8" s="109"/>
      <c r="KKI8" s="109"/>
      <c r="KKJ8" s="109"/>
      <c r="KKO8" s="46"/>
      <c r="KKP8" s="109"/>
      <c r="KKQ8" s="109"/>
      <c r="KKR8" s="109"/>
      <c r="KKW8" s="46"/>
      <c r="KKX8" s="109"/>
      <c r="KKY8" s="109"/>
      <c r="KKZ8" s="109"/>
      <c r="KLE8" s="46"/>
      <c r="KLF8" s="109"/>
      <c r="KLG8" s="109"/>
      <c r="KLH8" s="109"/>
      <c r="KLM8" s="46"/>
      <c r="KLN8" s="109"/>
      <c r="KLO8" s="109"/>
      <c r="KLP8" s="109"/>
      <c r="KLU8" s="46"/>
      <c r="KLV8" s="109"/>
      <c r="KLW8" s="109"/>
      <c r="KLX8" s="109"/>
      <c r="KMC8" s="46"/>
      <c r="KMD8" s="109"/>
      <c r="KME8" s="109"/>
      <c r="KMF8" s="109"/>
      <c r="KMK8" s="46"/>
      <c r="KML8" s="109"/>
      <c r="KMM8" s="109"/>
      <c r="KMN8" s="109"/>
      <c r="KMS8" s="46"/>
      <c r="KMT8" s="109"/>
      <c r="KMU8" s="109"/>
      <c r="KMV8" s="109"/>
      <c r="KNA8" s="46"/>
      <c r="KNB8" s="109"/>
      <c r="KNC8" s="109"/>
      <c r="KND8" s="109"/>
      <c r="KNI8" s="46"/>
      <c r="KNJ8" s="109"/>
      <c r="KNK8" s="109"/>
      <c r="KNL8" s="109"/>
      <c r="KNQ8" s="46"/>
      <c r="KNR8" s="109"/>
      <c r="KNS8" s="109"/>
      <c r="KNT8" s="109"/>
      <c r="KNY8" s="46"/>
      <c r="KNZ8" s="109"/>
      <c r="KOA8" s="109"/>
      <c r="KOB8" s="109"/>
      <c r="KOG8" s="46"/>
      <c r="KOH8" s="109"/>
      <c r="KOI8" s="109"/>
      <c r="KOJ8" s="109"/>
      <c r="KOO8" s="46"/>
      <c r="KOP8" s="109"/>
      <c r="KOQ8" s="109"/>
      <c r="KOR8" s="109"/>
      <c r="KOW8" s="46"/>
      <c r="KOX8" s="109"/>
      <c r="KOY8" s="109"/>
      <c r="KOZ8" s="109"/>
      <c r="KPE8" s="46"/>
      <c r="KPF8" s="109"/>
      <c r="KPG8" s="109"/>
      <c r="KPH8" s="109"/>
      <c r="KPM8" s="46"/>
      <c r="KPN8" s="109"/>
      <c r="KPO8" s="109"/>
      <c r="KPP8" s="109"/>
      <c r="KPU8" s="46"/>
      <c r="KPV8" s="109"/>
      <c r="KPW8" s="109"/>
      <c r="KPX8" s="109"/>
      <c r="KQC8" s="46"/>
      <c r="KQD8" s="109"/>
      <c r="KQE8" s="109"/>
      <c r="KQF8" s="109"/>
      <c r="KQK8" s="46"/>
      <c r="KQL8" s="109"/>
      <c r="KQM8" s="109"/>
      <c r="KQN8" s="109"/>
      <c r="KQS8" s="46"/>
      <c r="KQT8" s="109"/>
      <c r="KQU8" s="109"/>
      <c r="KQV8" s="109"/>
      <c r="KRA8" s="46"/>
      <c r="KRB8" s="109"/>
      <c r="KRC8" s="109"/>
      <c r="KRD8" s="109"/>
      <c r="KRI8" s="46"/>
      <c r="KRJ8" s="109"/>
      <c r="KRK8" s="109"/>
      <c r="KRL8" s="109"/>
      <c r="KRQ8" s="46"/>
      <c r="KRR8" s="109"/>
      <c r="KRS8" s="109"/>
      <c r="KRT8" s="109"/>
      <c r="KRY8" s="46"/>
      <c r="KRZ8" s="109"/>
      <c r="KSA8" s="109"/>
      <c r="KSB8" s="109"/>
      <c r="KSG8" s="46"/>
      <c r="KSH8" s="109"/>
      <c r="KSI8" s="109"/>
      <c r="KSJ8" s="109"/>
      <c r="KSO8" s="46"/>
      <c r="KSP8" s="109"/>
      <c r="KSQ8" s="109"/>
      <c r="KSR8" s="109"/>
      <c r="KSW8" s="46"/>
      <c r="KSX8" s="109"/>
      <c r="KSY8" s="109"/>
      <c r="KSZ8" s="109"/>
      <c r="KTE8" s="46"/>
      <c r="KTF8" s="109"/>
      <c r="KTG8" s="109"/>
      <c r="KTH8" s="109"/>
      <c r="KTM8" s="46"/>
      <c r="KTN8" s="109"/>
      <c r="KTO8" s="109"/>
      <c r="KTP8" s="109"/>
      <c r="KTU8" s="46"/>
      <c r="KTV8" s="109"/>
      <c r="KTW8" s="109"/>
      <c r="KTX8" s="109"/>
      <c r="KUC8" s="46"/>
      <c r="KUD8" s="109"/>
      <c r="KUE8" s="109"/>
      <c r="KUF8" s="109"/>
      <c r="KUK8" s="46"/>
      <c r="KUL8" s="109"/>
      <c r="KUM8" s="109"/>
      <c r="KUN8" s="109"/>
      <c r="KUS8" s="46"/>
      <c r="KUT8" s="109"/>
      <c r="KUU8" s="109"/>
      <c r="KUV8" s="109"/>
      <c r="KVA8" s="46"/>
      <c r="KVB8" s="109"/>
      <c r="KVC8" s="109"/>
      <c r="KVD8" s="109"/>
      <c r="KVI8" s="46"/>
      <c r="KVJ8" s="109"/>
      <c r="KVK8" s="109"/>
      <c r="KVL8" s="109"/>
      <c r="KVQ8" s="46"/>
      <c r="KVR8" s="109"/>
      <c r="KVS8" s="109"/>
      <c r="KVT8" s="109"/>
      <c r="KVY8" s="46"/>
      <c r="KVZ8" s="109"/>
      <c r="KWA8" s="109"/>
      <c r="KWB8" s="109"/>
      <c r="KWG8" s="46"/>
      <c r="KWH8" s="109"/>
      <c r="KWI8" s="109"/>
      <c r="KWJ8" s="109"/>
      <c r="KWO8" s="46"/>
      <c r="KWP8" s="109"/>
      <c r="KWQ8" s="109"/>
      <c r="KWR8" s="109"/>
      <c r="KWW8" s="46"/>
      <c r="KWX8" s="109"/>
      <c r="KWY8" s="109"/>
      <c r="KWZ8" s="109"/>
      <c r="KXE8" s="46"/>
      <c r="KXF8" s="109"/>
      <c r="KXG8" s="109"/>
      <c r="KXH8" s="109"/>
      <c r="KXM8" s="46"/>
      <c r="KXN8" s="109"/>
      <c r="KXO8" s="109"/>
      <c r="KXP8" s="109"/>
      <c r="KXU8" s="46"/>
      <c r="KXV8" s="109"/>
      <c r="KXW8" s="109"/>
      <c r="KXX8" s="109"/>
      <c r="KYC8" s="46"/>
      <c r="KYD8" s="109"/>
      <c r="KYE8" s="109"/>
      <c r="KYF8" s="109"/>
      <c r="KYK8" s="46"/>
      <c r="KYL8" s="109"/>
      <c r="KYM8" s="109"/>
      <c r="KYN8" s="109"/>
      <c r="KYS8" s="46"/>
      <c r="KYT8" s="109"/>
      <c r="KYU8" s="109"/>
      <c r="KYV8" s="109"/>
      <c r="KZA8" s="46"/>
      <c r="KZB8" s="109"/>
      <c r="KZC8" s="109"/>
      <c r="KZD8" s="109"/>
      <c r="KZI8" s="46"/>
      <c r="KZJ8" s="109"/>
      <c r="KZK8" s="109"/>
      <c r="KZL8" s="109"/>
      <c r="KZQ8" s="46"/>
      <c r="KZR8" s="109"/>
      <c r="KZS8" s="109"/>
      <c r="KZT8" s="109"/>
      <c r="KZY8" s="46"/>
      <c r="KZZ8" s="109"/>
      <c r="LAA8" s="109"/>
      <c r="LAB8" s="109"/>
      <c r="LAG8" s="46"/>
      <c r="LAH8" s="109"/>
      <c r="LAI8" s="109"/>
      <c r="LAJ8" s="109"/>
      <c r="LAO8" s="46"/>
      <c r="LAP8" s="109"/>
      <c r="LAQ8" s="109"/>
      <c r="LAR8" s="109"/>
      <c r="LAW8" s="46"/>
      <c r="LAX8" s="109"/>
      <c r="LAY8" s="109"/>
      <c r="LAZ8" s="109"/>
      <c r="LBE8" s="46"/>
      <c r="LBF8" s="109"/>
      <c r="LBG8" s="109"/>
      <c r="LBH8" s="109"/>
      <c r="LBM8" s="46"/>
      <c r="LBN8" s="109"/>
      <c r="LBO8" s="109"/>
      <c r="LBP8" s="109"/>
      <c r="LBU8" s="46"/>
      <c r="LBV8" s="109"/>
      <c r="LBW8" s="109"/>
      <c r="LBX8" s="109"/>
      <c r="LCC8" s="46"/>
      <c r="LCD8" s="109"/>
      <c r="LCE8" s="109"/>
      <c r="LCF8" s="109"/>
      <c r="LCK8" s="46"/>
      <c r="LCL8" s="109"/>
      <c r="LCM8" s="109"/>
      <c r="LCN8" s="109"/>
      <c r="LCS8" s="46"/>
      <c r="LCT8" s="109"/>
      <c r="LCU8" s="109"/>
      <c r="LCV8" s="109"/>
      <c r="LDA8" s="46"/>
      <c r="LDB8" s="109"/>
      <c r="LDC8" s="109"/>
      <c r="LDD8" s="109"/>
      <c r="LDI8" s="46"/>
      <c r="LDJ8" s="109"/>
      <c r="LDK8" s="109"/>
      <c r="LDL8" s="109"/>
      <c r="LDQ8" s="46"/>
      <c r="LDR8" s="109"/>
      <c r="LDS8" s="109"/>
      <c r="LDT8" s="109"/>
      <c r="LDY8" s="46"/>
      <c r="LDZ8" s="109"/>
      <c r="LEA8" s="109"/>
      <c r="LEB8" s="109"/>
      <c r="LEG8" s="46"/>
      <c r="LEH8" s="109"/>
      <c r="LEI8" s="109"/>
      <c r="LEJ8" s="109"/>
      <c r="LEO8" s="46"/>
      <c r="LEP8" s="109"/>
      <c r="LEQ8" s="109"/>
      <c r="LER8" s="109"/>
      <c r="LEW8" s="46"/>
      <c r="LEX8" s="109"/>
      <c r="LEY8" s="109"/>
      <c r="LEZ8" s="109"/>
      <c r="LFE8" s="46"/>
      <c r="LFF8" s="109"/>
      <c r="LFG8" s="109"/>
      <c r="LFH8" s="109"/>
      <c r="LFM8" s="46"/>
      <c r="LFN8" s="109"/>
      <c r="LFO8" s="109"/>
      <c r="LFP8" s="109"/>
      <c r="LFU8" s="46"/>
      <c r="LFV8" s="109"/>
      <c r="LFW8" s="109"/>
      <c r="LFX8" s="109"/>
      <c r="LGC8" s="46"/>
      <c r="LGD8" s="109"/>
      <c r="LGE8" s="109"/>
      <c r="LGF8" s="109"/>
      <c r="LGK8" s="46"/>
      <c r="LGL8" s="109"/>
      <c r="LGM8" s="109"/>
      <c r="LGN8" s="109"/>
      <c r="LGS8" s="46"/>
      <c r="LGT8" s="109"/>
      <c r="LGU8" s="109"/>
      <c r="LGV8" s="109"/>
      <c r="LHA8" s="46"/>
      <c r="LHB8" s="109"/>
      <c r="LHC8" s="109"/>
      <c r="LHD8" s="109"/>
      <c r="LHI8" s="46"/>
      <c r="LHJ8" s="109"/>
      <c r="LHK8" s="109"/>
      <c r="LHL8" s="109"/>
      <c r="LHQ8" s="46"/>
      <c r="LHR8" s="109"/>
      <c r="LHS8" s="109"/>
      <c r="LHT8" s="109"/>
      <c r="LHY8" s="46"/>
      <c r="LHZ8" s="109"/>
      <c r="LIA8" s="109"/>
      <c r="LIB8" s="109"/>
      <c r="LIG8" s="46"/>
      <c r="LIH8" s="109"/>
      <c r="LII8" s="109"/>
      <c r="LIJ8" s="109"/>
      <c r="LIO8" s="46"/>
      <c r="LIP8" s="109"/>
      <c r="LIQ8" s="109"/>
      <c r="LIR8" s="109"/>
      <c r="LIW8" s="46"/>
      <c r="LIX8" s="109"/>
      <c r="LIY8" s="109"/>
      <c r="LIZ8" s="109"/>
      <c r="LJE8" s="46"/>
      <c r="LJF8" s="109"/>
      <c r="LJG8" s="109"/>
      <c r="LJH8" s="109"/>
      <c r="LJM8" s="46"/>
      <c r="LJN8" s="109"/>
      <c r="LJO8" s="109"/>
      <c r="LJP8" s="109"/>
      <c r="LJU8" s="46"/>
      <c r="LJV8" s="109"/>
      <c r="LJW8" s="109"/>
      <c r="LJX8" s="109"/>
      <c r="LKC8" s="46"/>
      <c r="LKD8" s="109"/>
      <c r="LKE8" s="109"/>
      <c r="LKF8" s="109"/>
      <c r="LKK8" s="46"/>
      <c r="LKL8" s="109"/>
      <c r="LKM8" s="109"/>
      <c r="LKN8" s="109"/>
      <c r="LKS8" s="46"/>
      <c r="LKT8" s="109"/>
      <c r="LKU8" s="109"/>
      <c r="LKV8" s="109"/>
      <c r="LLA8" s="46"/>
      <c r="LLB8" s="109"/>
      <c r="LLC8" s="109"/>
      <c r="LLD8" s="109"/>
      <c r="LLI8" s="46"/>
      <c r="LLJ8" s="109"/>
      <c r="LLK8" s="109"/>
      <c r="LLL8" s="109"/>
      <c r="LLQ8" s="46"/>
      <c r="LLR8" s="109"/>
      <c r="LLS8" s="109"/>
      <c r="LLT8" s="109"/>
      <c r="LLY8" s="46"/>
      <c r="LLZ8" s="109"/>
      <c r="LMA8" s="109"/>
      <c r="LMB8" s="109"/>
      <c r="LMG8" s="46"/>
      <c r="LMH8" s="109"/>
      <c r="LMI8" s="109"/>
      <c r="LMJ8" s="109"/>
      <c r="LMO8" s="46"/>
      <c r="LMP8" s="109"/>
      <c r="LMQ8" s="109"/>
      <c r="LMR8" s="109"/>
      <c r="LMW8" s="46"/>
      <c r="LMX8" s="109"/>
      <c r="LMY8" s="109"/>
      <c r="LMZ8" s="109"/>
      <c r="LNE8" s="46"/>
      <c r="LNF8" s="109"/>
      <c r="LNG8" s="109"/>
      <c r="LNH8" s="109"/>
      <c r="LNM8" s="46"/>
      <c r="LNN8" s="109"/>
      <c r="LNO8" s="109"/>
      <c r="LNP8" s="109"/>
      <c r="LNU8" s="46"/>
      <c r="LNV8" s="109"/>
      <c r="LNW8" s="109"/>
      <c r="LNX8" s="109"/>
      <c r="LOC8" s="46"/>
      <c r="LOD8" s="109"/>
      <c r="LOE8" s="109"/>
      <c r="LOF8" s="109"/>
      <c r="LOK8" s="46"/>
      <c r="LOL8" s="109"/>
      <c r="LOM8" s="109"/>
      <c r="LON8" s="109"/>
      <c r="LOS8" s="46"/>
      <c r="LOT8" s="109"/>
      <c r="LOU8" s="109"/>
      <c r="LOV8" s="109"/>
      <c r="LPA8" s="46"/>
      <c r="LPB8" s="109"/>
      <c r="LPC8" s="109"/>
      <c r="LPD8" s="109"/>
      <c r="LPI8" s="46"/>
      <c r="LPJ8" s="109"/>
      <c r="LPK8" s="109"/>
      <c r="LPL8" s="109"/>
      <c r="LPQ8" s="46"/>
      <c r="LPR8" s="109"/>
      <c r="LPS8" s="109"/>
      <c r="LPT8" s="109"/>
      <c r="LPY8" s="46"/>
      <c r="LPZ8" s="109"/>
      <c r="LQA8" s="109"/>
      <c r="LQB8" s="109"/>
      <c r="LQG8" s="46"/>
      <c r="LQH8" s="109"/>
      <c r="LQI8" s="109"/>
      <c r="LQJ8" s="109"/>
      <c r="LQO8" s="46"/>
      <c r="LQP8" s="109"/>
      <c r="LQQ8" s="109"/>
      <c r="LQR8" s="109"/>
      <c r="LQW8" s="46"/>
      <c r="LQX8" s="109"/>
      <c r="LQY8" s="109"/>
      <c r="LQZ8" s="109"/>
      <c r="LRE8" s="46"/>
      <c r="LRF8" s="109"/>
      <c r="LRG8" s="109"/>
      <c r="LRH8" s="109"/>
      <c r="LRM8" s="46"/>
      <c r="LRN8" s="109"/>
      <c r="LRO8" s="109"/>
      <c r="LRP8" s="109"/>
      <c r="LRU8" s="46"/>
      <c r="LRV8" s="109"/>
      <c r="LRW8" s="109"/>
      <c r="LRX8" s="109"/>
      <c r="LSC8" s="46"/>
      <c r="LSD8" s="109"/>
      <c r="LSE8" s="109"/>
      <c r="LSF8" s="109"/>
      <c r="LSK8" s="46"/>
      <c r="LSL8" s="109"/>
      <c r="LSM8" s="109"/>
      <c r="LSN8" s="109"/>
      <c r="LSS8" s="46"/>
      <c r="LST8" s="109"/>
      <c r="LSU8" s="109"/>
      <c r="LSV8" s="109"/>
      <c r="LTA8" s="46"/>
      <c r="LTB8" s="109"/>
      <c r="LTC8" s="109"/>
      <c r="LTD8" s="109"/>
      <c r="LTI8" s="46"/>
      <c r="LTJ8" s="109"/>
      <c r="LTK8" s="109"/>
      <c r="LTL8" s="109"/>
      <c r="LTQ8" s="46"/>
      <c r="LTR8" s="109"/>
      <c r="LTS8" s="109"/>
      <c r="LTT8" s="109"/>
      <c r="LTY8" s="46"/>
      <c r="LTZ8" s="109"/>
      <c r="LUA8" s="109"/>
      <c r="LUB8" s="109"/>
      <c r="LUG8" s="46"/>
      <c r="LUH8" s="109"/>
      <c r="LUI8" s="109"/>
      <c r="LUJ8" s="109"/>
      <c r="LUO8" s="46"/>
      <c r="LUP8" s="109"/>
      <c r="LUQ8" s="109"/>
      <c r="LUR8" s="109"/>
      <c r="LUW8" s="46"/>
      <c r="LUX8" s="109"/>
      <c r="LUY8" s="109"/>
      <c r="LUZ8" s="109"/>
      <c r="LVE8" s="46"/>
      <c r="LVF8" s="109"/>
      <c r="LVG8" s="109"/>
      <c r="LVH8" s="109"/>
      <c r="LVM8" s="46"/>
      <c r="LVN8" s="109"/>
      <c r="LVO8" s="109"/>
      <c r="LVP8" s="109"/>
      <c r="LVU8" s="46"/>
      <c r="LVV8" s="109"/>
      <c r="LVW8" s="109"/>
      <c r="LVX8" s="109"/>
      <c r="LWC8" s="46"/>
      <c r="LWD8" s="109"/>
      <c r="LWE8" s="109"/>
      <c r="LWF8" s="109"/>
      <c r="LWK8" s="46"/>
      <c r="LWL8" s="109"/>
      <c r="LWM8" s="109"/>
      <c r="LWN8" s="109"/>
      <c r="LWS8" s="46"/>
      <c r="LWT8" s="109"/>
      <c r="LWU8" s="109"/>
      <c r="LWV8" s="109"/>
      <c r="LXA8" s="46"/>
      <c r="LXB8" s="109"/>
      <c r="LXC8" s="109"/>
      <c r="LXD8" s="109"/>
      <c r="LXI8" s="46"/>
      <c r="LXJ8" s="109"/>
      <c r="LXK8" s="109"/>
      <c r="LXL8" s="109"/>
      <c r="LXQ8" s="46"/>
      <c r="LXR8" s="109"/>
      <c r="LXS8" s="109"/>
      <c r="LXT8" s="109"/>
      <c r="LXY8" s="46"/>
      <c r="LXZ8" s="109"/>
      <c r="LYA8" s="109"/>
      <c r="LYB8" s="109"/>
      <c r="LYG8" s="46"/>
      <c r="LYH8" s="109"/>
      <c r="LYI8" s="109"/>
      <c r="LYJ8" s="109"/>
      <c r="LYO8" s="46"/>
      <c r="LYP8" s="109"/>
      <c r="LYQ8" s="109"/>
      <c r="LYR8" s="109"/>
      <c r="LYW8" s="46"/>
      <c r="LYX8" s="109"/>
      <c r="LYY8" s="109"/>
      <c r="LYZ8" s="109"/>
      <c r="LZE8" s="46"/>
      <c r="LZF8" s="109"/>
      <c r="LZG8" s="109"/>
      <c r="LZH8" s="109"/>
      <c r="LZM8" s="46"/>
      <c r="LZN8" s="109"/>
      <c r="LZO8" s="109"/>
      <c r="LZP8" s="109"/>
      <c r="LZU8" s="46"/>
      <c r="LZV8" s="109"/>
      <c r="LZW8" s="109"/>
      <c r="LZX8" s="109"/>
      <c r="MAC8" s="46"/>
      <c r="MAD8" s="109"/>
      <c r="MAE8" s="109"/>
      <c r="MAF8" s="109"/>
      <c r="MAK8" s="46"/>
      <c r="MAL8" s="109"/>
      <c r="MAM8" s="109"/>
      <c r="MAN8" s="109"/>
      <c r="MAS8" s="46"/>
      <c r="MAT8" s="109"/>
      <c r="MAU8" s="109"/>
      <c r="MAV8" s="109"/>
      <c r="MBA8" s="46"/>
      <c r="MBB8" s="109"/>
      <c r="MBC8" s="109"/>
      <c r="MBD8" s="109"/>
      <c r="MBI8" s="46"/>
      <c r="MBJ8" s="109"/>
      <c r="MBK8" s="109"/>
      <c r="MBL8" s="109"/>
      <c r="MBQ8" s="46"/>
      <c r="MBR8" s="109"/>
      <c r="MBS8" s="109"/>
      <c r="MBT8" s="109"/>
      <c r="MBY8" s="46"/>
      <c r="MBZ8" s="109"/>
      <c r="MCA8" s="109"/>
      <c r="MCB8" s="109"/>
      <c r="MCG8" s="46"/>
      <c r="MCH8" s="109"/>
      <c r="MCI8" s="109"/>
      <c r="MCJ8" s="109"/>
      <c r="MCO8" s="46"/>
      <c r="MCP8" s="109"/>
      <c r="MCQ8" s="109"/>
      <c r="MCR8" s="109"/>
      <c r="MCW8" s="46"/>
      <c r="MCX8" s="109"/>
      <c r="MCY8" s="109"/>
      <c r="MCZ8" s="109"/>
      <c r="MDE8" s="46"/>
      <c r="MDF8" s="109"/>
      <c r="MDG8" s="109"/>
      <c r="MDH8" s="109"/>
      <c r="MDM8" s="46"/>
      <c r="MDN8" s="109"/>
      <c r="MDO8" s="109"/>
      <c r="MDP8" s="109"/>
      <c r="MDU8" s="46"/>
      <c r="MDV8" s="109"/>
      <c r="MDW8" s="109"/>
      <c r="MDX8" s="109"/>
      <c r="MEC8" s="46"/>
      <c r="MED8" s="109"/>
      <c r="MEE8" s="109"/>
      <c r="MEF8" s="109"/>
      <c r="MEK8" s="46"/>
      <c r="MEL8" s="109"/>
      <c r="MEM8" s="109"/>
      <c r="MEN8" s="109"/>
      <c r="MES8" s="46"/>
      <c r="MET8" s="109"/>
      <c r="MEU8" s="109"/>
      <c r="MEV8" s="109"/>
      <c r="MFA8" s="46"/>
      <c r="MFB8" s="109"/>
      <c r="MFC8" s="109"/>
      <c r="MFD8" s="109"/>
      <c r="MFI8" s="46"/>
      <c r="MFJ8" s="109"/>
      <c r="MFK8" s="109"/>
      <c r="MFL8" s="109"/>
      <c r="MFQ8" s="46"/>
      <c r="MFR8" s="109"/>
      <c r="MFS8" s="109"/>
      <c r="MFT8" s="109"/>
      <c r="MFY8" s="46"/>
      <c r="MFZ8" s="109"/>
      <c r="MGA8" s="109"/>
      <c r="MGB8" s="109"/>
      <c r="MGG8" s="46"/>
      <c r="MGH8" s="109"/>
      <c r="MGI8" s="109"/>
      <c r="MGJ8" s="109"/>
      <c r="MGO8" s="46"/>
      <c r="MGP8" s="109"/>
      <c r="MGQ8" s="109"/>
      <c r="MGR8" s="109"/>
      <c r="MGW8" s="46"/>
      <c r="MGX8" s="109"/>
      <c r="MGY8" s="109"/>
      <c r="MGZ8" s="109"/>
      <c r="MHE8" s="46"/>
      <c r="MHF8" s="109"/>
      <c r="MHG8" s="109"/>
      <c r="MHH8" s="109"/>
      <c r="MHM8" s="46"/>
      <c r="MHN8" s="109"/>
      <c r="MHO8" s="109"/>
      <c r="MHP8" s="109"/>
      <c r="MHU8" s="46"/>
      <c r="MHV8" s="109"/>
      <c r="MHW8" s="109"/>
      <c r="MHX8" s="109"/>
      <c r="MIC8" s="46"/>
      <c r="MID8" s="109"/>
      <c r="MIE8" s="109"/>
      <c r="MIF8" s="109"/>
      <c r="MIK8" s="46"/>
      <c r="MIL8" s="109"/>
      <c r="MIM8" s="109"/>
      <c r="MIN8" s="109"/>
      <c r="MIS8" s="46"/>
      <c r="MIT8" s="109"/>
      <c r="MIU8" s="109"/>
      <c r="MIV8" s="109"/>
      <c r="MJA8" s="46"/>
      <c r="MJB8" s="109"/>
      <c r="MJC8" s="109"/>
      <c r="MJD8" s="109"/>
      <c r="MJI8" s="46"/>
      <c r="MJJ8" s="109"/>
      <c r="MJK8" s="109"/>
      <c r="MJL8" s="109"/>
      <c r="MJQ8" s="46"/>
      <c r="MJR8" s="109"/>
      <c r="MJS8" s="109"/>
      <c r="MJT8" s="109"/>
      <c r="MJY8" s="46"/>
      <c r="MJZ8" s="109"/>
      <c r="MKA8" s="109"/>
      <c r="MKB8" s="109"/>
      <c r="MKG8" s="46"/>
      <c r="MKH8" s="109"/>
      <c r="MKI8" s="109"/>
      <c r="MKJ8" s="109"/>
      <c r="MKO8" s="46"/>
      <c r="MKP8" s="109"/>
      <c r="MKQ8" s="109"/>
      <c r="MKR8" s="109"/>
      <c r="MKW8" s="46"/>
      <c r="MKX8" s="109"/>
      <c r="MKY8" s="109"/>
      <c r="MKZ8" s="109"/>
      <c r="MLE8" s="46"/>
      <c r="MLF8" s="109"/>
      <c r="MLG8" s="109"/>
      <c r="MLH8" s="109"/>
      <c r="MLM8" s="46"/>
      <c r="MLN8" s="109"/>
      <c r="MLO8" s="109"/>
      <c r="MLP8" s="109"/>
      <c r="MLU8" s="46"/>
      <c r="MLV8" s="109"/>
      <c r="MLW8" s="109"/>
      <c r="MLX8" s="109"/>
      <c r="MMC8" s="46"/>
      <c r="MMD8" s="109"/>
      <c r="MME8" s="109"/>
      <c r="MMF8" s="109"/>
      <c r="MMK8" s="46"/>
      <c r="MML8" s="109"/>
      <c r="MMM8" s="109"/>
      <c r="MMN8" s="109"/>
      <c r="MMS8" s="46"/>
      <c r="MMT8" s="109"/>
      <c r="MMU8" s="109"/>
      <c r="MMV8" s="109"/>
      <c r="MNA8" s="46"/>
      <c r="MNB8" s="109"/>
      <c r="MNC8" s="109"/>
      <c r="MND8" s="109"/>
      <c r="MNI8" s="46"/>
      <c r="MNJ8" s="109"/>
      <c r="MNK8" s="109"/>
      <c r="MNL8" s="109"/>
      <c r="MNQ8" s="46"/>
      <c r="MNR8" s="109"/>
      <c r="MNS8" s="109"/>
      <c r="MNT8" s="109"/>
      <c r="MNY8" s="46"/>
      <c r="MNZ8" s="109"/>
      <c r="MOA8" s="109"/>
      <c r="MOB8" s="109"/>
      <c r="MOG8" s="46"/>
      <c r="MOH8" s="109"/>
      <c r="MOI8" s="109"/>
      <c r="MOJ8" s="109"/>
      <c r="MOO8" s="46"/>
      <c r="MOP8" s="109"/>
      <c r="MOQ8" s="109"/>
      <c r="MOR8" s="109"/>
      <c r="MOW8" s="46"/>
      <c r="MOX8" s="109"/>
      <c r="MOY8" s="109"/>
      <c r="MOZ8" s="109"/>
      <c r="MPE8" s="46"/>
      <c r="MPF8" s="109"/>
      <c r="MPG8" s="109"/>
      <c r="MPH8" s="109"/>
      <c r="MPM8" s="46"/>
      <c r="MPN8" s="109"/>
      <c r="MPO8" s="109"/>
      <c r="MPP8" s="109"/>
      <c r="MPU8" s="46"/>
      <c r="MPV8" s="109"/>
      <c r="MPW8" s="109"/>
      <c r="MPX8" s="109"/>
      <c r="MQC8" s="46"/>
      <c r="MQD8" s="109"/>
      <c r="MQE8" s="109"/>
      <c r="MQF8" s="109"/>
      <c r="MQK8" s="46"/>
      <c r="MQL8" s="109"/>
      <c r="MQM8" s="109"/>
      <c r="MQN8" s="109"/>
      <c r="MQS8" s="46"/>
      <c r="MQT8" s="109"/>
      <c r="MQU8" s="109"/>
      <c r="MQV8" s="109"/>
      <c r="MRA8" s="46"/>
      <c r="MRB8" s="109"/>
      <c r="MRC8" s="109"/>
      <c r="MRD8" s="109"/>
      <c r="MRI8" s="46"/>
      <c r="MRJ8" s="109"/>
      <c r="MRK8" s="109"/>
      <c r="MRL8" s="109"/>
      <c r="MRQ8" s="46"/>
      <c r="MRR8" s="109"/>
      <c r="MRS8" s="109"/>
      <c r="MRT8" s="109"/>
      <c r="MRY8" s="46"/>
      <c r="MRZ8" s="109"/>
      <c r="MSA8" s="109"/>
      <c r="MSB8" s="109"/>
      <c r="MSG8" s="46"/>
      <c r="MSH8" s="109"/>
      <c r="MSI8" s="109"/>
      <c r="MSJ8" s="109"/>
      <c r="MSO8" s="46"/>
      <c r="MSP8" s="109"/>
      <c r="MSQ8" s="109"/>
      <c r="MSR8" s="109"/>
      <c r="MSW8" s="46"/>
      <c r="MSX8" s="109"/>
      <c r="MSY8" s="109"/>
      <c r="MSZ8" s="109"/>
      <c r="MTE8" s="46"/>
      <c r="MTF8" s="109"/>
      <c r="MTG8" s="109"/>
      <c r="MTH8" s="109"/>
      <c r="MTM8" s="46"/>
      <c r="MTN8" s="109"/>
      <c r="MTO8" s="109"/>
      <c r="MTP8" s="109"/>
      <c r="MTU8" s="46"/>
      <c r="MTV8" s="109"/>
      <c r="MTW8" s="109"/>
      <c r="MTX8" s="109"/>
      <c r="MUC8" s="46"/>
      <c r="MUD8" s="109"/>
      <c r="MUE8" s="109"/>
      <c r="MUF8" s="109"/>
      <c r="MUK8" s="46"/>
      <c r="MUL8" s="109"/>
      <c r="MUM8" s="109"/>
      <c r="MUN8" s="109"/>
      <c r="MUS8" s="46"/>
      <c r="MUT8" s="109"/>
      <c r="MUU8" s="109"/>
      <c r="MUV8" s="109"/>
      <c r="MVA8" s="46"/>
      <c r="MVB8" s="109"/>
      <c r="MVC8" s="109"/>
      <c r="MVD8" s="109"/>
      <c r="MVI8" s="46"/>
      <c r="MVJ8" s="109"/>
      <c r="MVK8" s="109"/>
      <c r="MVL8" s="109"/>
      <c r="MVQ8" s="46"/>
      <c r="MVR8" s="109"/>
      <c r="MVS8" s="109"/>
      <c r="MVT8" s="109"/>
      <c r="MVY8" s="46"/>
      <c r="MVZ8" s="109"/>
      <c r="MWA8" s="109"/>
      <c r="MWB8" s="109"/>
      <c r="MWG8" s="46"/>
      <c r="MWH8" s="109"/>
      <c r="MWI8" s="109"/>
      <c r="MWJ8" s="109"/>
      <c r="MWO8" s="46"/>
      <c r="MWP8" s="109"/>
      <c r="MWQ8" s="109"/>
      <c r="MWR8" s="109"/>
      <c r="MWW8" s="46"/>
      <c r="MWX8" s="109"/>
      <c r="MWY8" s="109"/>
      <c r="MWZ8" s="109"/>
      <c r="MXE8" s="46"/>
      <c r="MXF8" s="109"/>
      <c r="MXG8" s="109"/>
      <c r="MXH8" s="109"/>
      <c r="MXM8" s="46"/>
      <c r="MXN8" s="109"/>
      <c r="MXO8" s="109"/>
      <c r="MXP8" s="109"/>
      <c r="MXU8" s="46"/>
      <c r="MXV8" s="109"/>
      <c r="MXW8" s="109"/>
      <c r="MXX8" s="109"/>
      <c r="MYC8" s="46"/>
      <c r="MYD8" s="109"/>
      <c r="MYE8" s="109"/>
      <c r="MYF8" s="109"/>
      <c r="MYK8" s="46"/>
      <c r="MYL8" s="109"/>
      <c r="MYM8" s="109"/>
      <c r="MYN8" s="109"/>
      <c r="MYS8" s="46"/>
      <c r="MYT8" s="109"/>
      <c r="MYU8" s="109"/>
      <c r="MYV8" s="109"/>
      <c r="MZA8" s="46"/>
      <c r="MZB8" s="109"/>
      <c r="MZC8" s="109"/>
      <c r="MZD8" s="109"/>
      <c r="MZI8" s="46"/>
      <c r="MZJ8" s="109"/>
      <c r="MZK8" s="109"/>
      <c r="MZL8" s="109"/>
      <c r="MZQ8" s="46"/>
      <c r="MZR8" s="109"/>
      <c r="MZS8" s="109"/>
      <c r="MZT8" s="109"/>
      <c r="MZY8" s="46"/>
      <c r="MZZ8" s="109"/>
      <c r="NAA8" s="109"/>
      <c r="NAB8" s="109"/>
      <c r="NAG8" s="46"/>
      <c r="NAH8" s="109"/>
      <c r="NAI8" s="109"/>
      <c r="NAJ8" s="109"/>
      <c r="NAO8" s="46"/>
      <c r="NAP8" s="109"/>
      <c r="NAQ8" s="109"/>
      <c r="NAR8" s="109"/>
      <c r="NAW8" s="46"/>
      <c r="NAX8" s="109"/>
      <c r="NAY8" s="109"/>
      <c r="NAZ8" s="109"/>
      <c r="NBE8" s="46"/>
      <c r="NBF8" s="109"/>
      <c r="NBG8" s="109"/>
      <c r="NBH8" s="109"/>
      <c r="NBM8" s="46"/>
      <c r="NBN8" s="109"/>
      <c r="NBO8" s="109"/>
      <c r="NBP8" s="109"/>
      <c r="NBU8" s="46"/>
      <c r="NBV8" s="109"/>
      <c r="NBW8" s="109"/>
      <c r="NBX8" s="109"/>
      <c r="NCC8" s="46"/>
      <c r="NCD8" s="109"/>
      <c r="NCE8" s="109"/>
      <c r="NCF8" s="109"/>
      <c r="NCK8" s="46"/>
      <c r="NCL8" s="109"/>
      <c r="NCM8" s="109"/>
      <c r="NCN8" s="109"/>
      <c r="NCS8" s="46"/>
      <c r="NCT8" s="109"/>
      <c r="NCU8" s="109"/>
      <c r="NCV8" s="109"/>
      <c r="NDA8" s="46"/>
      <c r="NDB8" s="109"/>
      <c r="NDC8" s="109"/>
      <c r="NDD8" s="109"/>
      <c r="NDI8" s="46"/>
      <c r="NDJ8" s="109"/>
      <c r="NDK8" s="109"/>
      <c r="NDL8" s="109"/>
      <c r="NDQ8" s="46"/>
      <c r="NDR8" s="109"/>
      <c r="NDS8" s="109"/>
      <c r="NDT8" s="109"/>
      <c r="NDY8" s="46"/>
      <c r="NDZ8" s="109"/>
      <c r="NEA8" s="109"/>
      <c r="NEB8" s="109"/>
      <c r="NEG8" s="46"/>
      <c r="NEH8" s="109"/>
      <c r="NEI8" s="109"/>
      <c r="NEJ8" s="109"/>
      <c r="NEO8" s="46"/>
      <c r="NEP8" s="109"/>
      <c r="NEQ8" s="109"/>
      <c r="NER8" s="109"/>
      <c r="NEW8" s="46"/>
      <c r="NEX8" s="109"/>
      <c r="NEY8" s="109"/>
      <c r="NEZ8" s="109"/>
      <c r="NFE8" s="46"/>
      <c r="NFF8" s="109"/>
      <c r="NFG8" s="109"/>
      <c r="NFH8" s="109"/>
      <c r="NFM8" s="46"/>
      <c r="NFN8" s="109"/>
      <c r="NFO8" s="109"/>
      <c r="NFP8" s="109"/>
      <c r="NFU8" s="46"/>
      <c r="NFV8" s="109"/>
      <c r="NFW8" s="109"/>
      <c r="NFX8" s="109"/>
      <c r="NGC8" s="46"/>
      <c r="NGD8" s="109"/>
      <c r="NGE8" s="109"/>
      <c r="NGF8" s="109"/>
      <c r="NGK8" s="46"/>
      <c r="NGL8" s="109"/>
      <c r="NGM8" s="109"/>
      <c r="NGN8" s="109"/>
      <c r="NGS8" s="46"/>
      <c r="NGT8" s="109"/>
      <c r="NGU8" s="109"/>
      <c r="NGV8" s="109"/>
      <c r="NHA8" s="46"/>
      <c r="NHB8" s="109"/>
      <c r="NHC8" s="109"/>
      <c r="NHD8" s="109"/>
      <c r="NHI8" s="46"/>
      <c r="NHJ8" s="109"/>
      <c r="NHK8" s="109"/>
      <c r="NHL8" s="109"/>
      <c r="NHQ8" s="46"/>
      <c r="NHR8" s="109"/>
      <c r="NHS8" s="109"/>
      <c r="NHT8" s="109"/>
      <c r="NHY8" s="46"/>
      <c r="NHZ8" s="109"/>
      <c r="NIA8" s="109"/>
      <c r="NIB8" s="109"/>
      <c r="NIG8" s="46"/>
      <c r="NIH8" s="109"/>
      <c r="NII8" s="109"/>
      <c r="NIJ8" s="109"/>
      <c r="NIO8" s="46"/>
      <c r="NIP8" s="109"/>
      <c r="NIQ8" s="109"/>
      <c r="NIR8" s="109"/>
      <c r="NIW8" s="46"/>
      <c r="NIX8" s="109"/>
      <c r="NIY8" s="109"/>
      <c r="NIZ8" s="109"/>
      <c r="NJE8" s="46"/>
      <c r="NJF8" s="109"/>
      <c r="NJG8" s="109"/>
      <c r="NJH8" s="109"/>
      <c r="NJM8" s="46"/>
      <c r="NJN8" s="109"/>
      <c r="NJO8" s="109"/>
      <c r="NJP8" s="109"/>
      <c r="NJU8" s="46"/>
      <c r="NJV8" s="109"/>
      <c r="NJW8" s="109"/>
      <c r="NJX8" s="109"/>
      <c r="NKC8" s="46"/>
      <c r="NKD8" s="109"/>
      <c r="NKE8" s="109"/>
      <c r="NKF8" s="109"/>
      <c r="NKK8" s="46"/>
      <c r="NKL8" s="109"/>
      <c r="NKM8" s="109"/>
      <c r="NKN8" s="109"/>
      <c r="NKS8" s="46"/>
      <c r="NKT8" s="109"/>
      <c r="NKU8" s="109"/>
      <c r="NKV8" s="109"/>
      <c r="NLA8" s="46"/>
      <c r="NLB8" s="109"/>
      <c r="NLC8" s="109"/>
      <c r="NLD8" s="109"/>
      <c r="NLI8" s="46"/>
      <c r="NLJ8" s="109"/>
      <c r="NLK8" s="109"/>
      <c r="NLL8" s="109"/>
      <c r="NLQ8" s="46"/>
      <c r="NLR8" s="109"/>
      <c r="NLS8" s="109"/>
      <c r="NLT8" s="109"/>
      <c r="NLY8" s="46"/>
      <c r="NLZ8" s="109"/>
      <c r="NMA8" s="109"/>
      <c r="NMB8" s="109"/>
      <c r="NMG8" s="46"/>
      <c r="NMH8" s="109"/>
      <c r="NMI8" s="109"/>
      <c r="NMJ8" s="109"/>
      <c r="NMO8" s="46"/>
      <c r="NMP8" s="109"/>
      <c r="NMQ8" s="109"/>
      <c r="NMR8" s="109"/>
      <c r="NMW8" s="46"/>
      <c r="NMX8" s="109"/>
      <c r="NMY8" s="109"/>
      <c r="NMZ8" s="109"/>
      <c r="NNE8" s="46"/>
      <c r="NNF8" s="109"/>
      <c r="NNG8" s="109"/>
      <c r="NNH8" s="109"/>
      <c r="NNM8" s="46"/>
      <c r="NNN8" s="109"/>
      <c r="NNO8" s="109"/>
      <c r="NNP8" s="109"/>
      <c r="NNU8" s="46"/>
      <c r="NNV8" s="109"/>
      <c r="NNW8" s="109"/>
      <c r="NNX8" s="109"/>
      <c r="NOC8" s="46"/>
      <c r="NOD8" s="109"/>
      <c r="NOE8" s="109"/>
      <c r="NOF8" s="109"/>
      <c r="NOK8" s="46"/>
      <c r="NOL8" s="109"/>
      <c r="NOM8" s="109"/>
      <c r="NON8" s="109"/>
      <c r="NOS8" s="46"/>
      <c r="NOT8" s="109"/>
      <c r="NOU8" s="109"/>
      <c r="NOV8" s="109"/>
      <c r="NPA8" s="46"/>
      <c r="NPB8" s="109"/>
      <c r="NPC8" s="109"/>
      <c r="NPD8" s="109"/>
      <c r="NPI8" s="46"/>
      <c r="NPJ8" s="109"/>
      <c r="NPK8" s="109"/>
      <c r="NPL8" s="109"/>
      <c r="NPQ8" s="46"/>
      <c r="NPR8" s="109"/>
      <c r="NPS8" s="109"/>
      <c r="NPT8" s="109"/>
      <c r="NPY8" s="46"/>
      <c r="NPZ8" s="109"/>
      <c r="NQA8" s="109"/>
      <c r="NQB8" s="109"/>
      <c r="NQG8" s="46"/>
      <c r="NQH8" s="109"/>
      <c r="NQI8" s="109"/>
      <c r="NQJ8" s="109"/>
      <c r="NQO8" s="46"/>
      <c r="NQP8" s="109"/>
      <c r="NQQ8" s="109"/>
      <c r="NQR8" s="109"/>
      <c r="NQW8" s="46"/>
      <c r="NQX8" s="109"/>
      <c r="NQY8" s="109"/>
      <c r="NQZ8" s="109"/>
      <c r="NRE8" s="46"/>
      <c r="NRF8" s="109"/>
      <c r="NRG8" s="109"/>
      <c r="NRH8" s="109"/>
      <c r="NRM8" s="46"/>
      <c r="NRN8" s="109"/>
      <c r="NRO8" s="109"/>
      <c r="NRP8" s="109"/>
      <c r="NRU8" s="46"/>
      <c r="NRV8" s="109"/>
      <c r="NRW8" s="109"/>
      <c r="NRX8" s="109"/>
      <c r="NSC8" s="46"/>
      <c r="NSD8" s="109"/>
      <c r="NSE8" s="109"/>
      <c r="NSF8" s="109"/>
      <c r="NSK8" s="46"/>
      <c r="NSL8" s="109"/>
      <c r="NSM8" s="109"/>
      <c r="NSN8" s="109"/>
      <c r="NSS8" s="46"/>
      <c r="NST8" s="109"/>
      <c r="NSU8" s="109"/>
      <c r="NSV8" s="109"/>
      <c r="NTA8" s="46"/>
      <c r="NTB8" s="109"/>
      <c r="NTC8" s="109"/>
      <c r="NTD8" s="109"/>
      <c r="NTI8" s="46"/>
      <c r="NTJ8" s="109"/>
      <c r="NTK8" s="109"/>
      <c r="NTL8" s="109"/>
      <c r="NTQ8" s="46"/>
      <c r="NTR8" s="109"/>
      <c r="NTS8" s="109"/>
      <c r="NTT8" s="109"/>
      <c r="NTY8" s="46"/>
      <c r="NTZ8" s="109"/>
      <c r="NUA8" s="109"/>
      <c r="NUB8" s="109"/>
      <c r="NUG8" s="46"/>
      <c r="NUH8" s="109"/>
      <c r="NUI8" s="109"/>
      <c r="NUJ8" s="109"/>
      <c r="NUO8" s="46"/>
      <c r="NUP8" s="109"/>
      <c r="NUQ8" s="109"/>
      <c r="NUR8" s="109"/>
      <c r="NUW8" s="46"/>
      <c r="NUX8" s="109"/>
      <c r="NUY8" s="109"/>
      <c r="NUZ8" s="109"/>
      <c r="NVE8" s="46"/>
      <c r="NVF8" s="109"/>
      <c r="NVG8" s="109"/>
      <c r="NVH8" s="109"/>
      <c r="NVM8" s="46"/>
      <c r="NVN8" s="109"/>
      <c r="NVO8" s="109"/>
      <c r="NVP8" s="109"/>
      <c r="NVU8" s="46"/>
      <c r="NVV8" s="109"/>
      <c r="NVW8" s="109"/>
      <c r="NVX8" s="109"/>
      <c r="NWC8" s="46"/>
      <c r="NWD8" s="109"/>
      <c r="NWE8" s="109"/>
      <c r="NWF8" s="109"/>
      <c r="NWK8" s="46"/>
      <c r="NWL8" s="109"/>
      <c r="NWM8" s="109"/>
      <c r="NWN8" s="109"/>
      <c r="NWS8" s="46"/>
      <c r="NWT8" s="109"/>
      <c r="NWU8" s="109"/>
      <c r="NWV8" s="109"/>
      <c r="NXA8" s="46"/>
      <c r="NXB8" s="109"/>
      <c r="NXC8" s="109"/>
      <c r="NXD8" s="109"/>
      <c r="NXI8" s="46"/>
      <c r="NXJ8" s="109"/>
      <c r="NXK8" s="109"/>
      <c r="NXL8" s="109"/>
      <c r="NXQ8" s="46"/>
      <c r="NXR8" s="109"/>
      <c r="NXS8" s="109"/>
      <c r="NXT8" s="109"/>
      <c r="NXY8" s="46"/>
      <c r="NXZ8" s="109"/>
      <c r="NYA8" s="109"/>
      <c r="NYB8" s="109"/>
      <c r="NYG8" s="46"/>
      <c r="NYH8" s="109"/>
      <c r="NYI8" s="109"/>
      <c r="NYJ8" s="109"/>
      <c r="NYO8" s="46"/>
      <c r="NYP8" s="109"/>
      <c r="NYQ8" s="109"/>
      <c r="NYR8" s="109"/>
      <c r="NYW8" s="46"/>
      <c r="NYX8" s="109"/>
      <c r="NYY8" s="109"/>
      <c r="NYZ8" s="109"/>
      <c r="NZE8" s="46"/>
      <c r="NZF8" s="109"/>
      <c r="NZG8" s="109"/>
      <c r="NZH8" s="109"/>
      <c r="NZM8" s="46"/>
      <c r="NZN8" s="109"/>
      <c r="NZO8" s="109"/>
      <c r="NZP8" s="109"/>
      <c r="NZU8" s="46"/>
      <c r="NZV8" s="109"/>
      <c r="NZW8" s="109"/>
      <c r="NZX8" s="109"/>
      <c r="OAC8" s="46"/>
      <c r="OAD8" s="109"/>
      <c r="OAE8" s="109"/>
      <c r="OAF8" s="109"/>
      <c r="OAK8" s="46"/>
      <c r="OAL8" s="109"/>
      <c r="OAM8" s="109"/>
      <c r="OAN8" s="109"/>
      <c r="OAS8" s="46"/>
      <c r="OAT8" s="109"/>
      <c r="OAU8" s="109"/>
      <c r="OAV8" s="109"/>
      <c r="OBA8" s="46"/>
      <c r="OBB8" s="109"/>
      <c r="OBC8" s="109"/>
      <c r="OBD8" s="109"/>
      <c r="OBI8" s="46"/>
      <c r="OBJ8" s="109"/>
      <c r="OBK8" s="109"/>
      <c r="OBL8" s="109"/>
      <c r="OBQ8" s="46"/>
      <c r="OBR8" s="109"/>
      <c r="OBS8" s="109"/>
      <c r="OBT8" s="109"/>
      <c r="OBY8" s="46"/>
      <c r="OBZ8" s="109"/>
      <c r="OCA8" s="109"/>
      <c r="OCB8" s="109"/>
      <c r="OCG8" s="46"/>
      <c r="OCH8" s="109"/>
      <c r="OCI8" s="109"/>
      <c r="OCJ8" s="109"/>
      <c r="OCO8" s="46"/>
      <c r="OCP8" s="109"/>
      <c r="OCQ8" s="109"/>
      <c r="OCR8" s="109"/>
      <c r="OCW8" s="46"/>
      <c r="OCX8" s="109"/>
      <c r="OCY8" s="109"/>
      <c r="OCZ8" s="109"/>
      <c r="ODE8" s="46"/>
      <c r="ODF8" s="109"/>
      <c r="ODG8" s="109"/>
      <c r="ODH8" s="109"/>
      <c r="ODM8" s="46"/>
      <c r="ODN8" s="109"/>
      <c r="ODO8" s="109"/>
      <c r="ODP8" s="109"/>
      <c r="ODU8" s="46"/>
      <c r="ODV8" s="109"/>
      <c r="ODW8" s="109"/>
      <c r="ODX8" s="109"/>
      <c r="OEC8" s="46"/>
      <c r="OED8" s="109"/>
      <c r="OEE8" s="109"/>
      <c r="OEF8" s="109"/>
      <c r="OEK8" s="46"/>
      <c r="OEL8" s="109"/>
      <c r="OEM8" s="109"/>
      <c r="OEN8" s="109"/>
      <c r="OES8" s="46"/>
      <c r="OET8" s="109"/>
      <c r="OEU8" s="109"/>
      <c r="OEV8" s="109"/>
      <c r="OFA8" s="46"/>
      <c r="OFB8" s="109"/>
      <c r="OFC8" s="109"/>
      <c r="OFD8" s="109"/>
      <c r="OFI8" s="46"/>
      <c r="OFJ8" s="109"/>
      <c r="OFK8" s="109"/>
      <c r="OFL8" s="109"/>
      <c r="OFQ8" s="46"/>
      <c r="OFR8" s="109"/>
      <c r="OFS8" s="109"/>
      <c r="OFT8" s="109"/>
      <c r="OFY8" s="46"/>
      <c r="OFZ8" s="109"/>
      <c r="OGA8" s="109"/>
      <c r="OGB8" s="109"/>
      <c r="OGG8" s="46"/>
      <c r="OGH8" s="109"/>
      <c r="OGI8" s="109"/>
      <c r="OGJ8" s="109"/>
      <c r="OGO8" s="46"/>
      <c r="OGP8" s="109"/>
      <c r="OGQ8" s="109"/>
      <c r="OGR8" s="109"/>
      <c r="OGW8" s="46"/>
      <c r="OGX8" s="109"/>
      <c r="OGY8" s="109"/>
      <c r="OGZ8" s="109"/>
      <c r="OHE8" s="46"/>
      <c r="OHF8" s="109"/>
      <c r="OHG8" s="109"/>
      <c r="OHH8" s="109"/>
      <c r="OHM8" s="46"/>
      <c r="OHN8" s="109"/>
      <c r="OHO8" s="109"/>
      <c r="OHP8" s="109"/>
      <c r="OHU8" s="46"/>
      <c r="OHV8" s="109"/>
      <c r="OHW8" s="109"/>
      <c r="OHX8" s="109"/>
      <c r="OIC8" s="46"/>
      <c r="OID8" s="109"/>
      <c r="OIE8" s="109"/>
      <c r="OIF8" s="109"/>
      <c r="OIK8" s="46"/>
      <c r="OIL8" s="109"/>
      <c r="OIM8" s="109"/>
      <c r="OIN8" s="109"/>
      <c r="OIS8" s="46"/>
      <c r="OIT8" s="109"/>
      <c r="OIU8" s="109"/>
      <c r="OIV8" s="109"/>
      <c r="OJA8" s="46"/>
      <c r="OJB8" s="109"/>
      <c r="OJC8" s="109"/>
      <c r="OJD8" s="109"/>
      <c r="OJI8" s="46"/>
      <c r="OJJ8" s="109"/>
      <c r="OJK8" s="109"/>
      <c r="OJL8" s="109"/>
      <c r="OJQ8" s="46"/>
      <c r="OJR8" s="109"/>
      <c r="OJS8" s="109"/>
      <c r="OJT8" s="109"/>
      <c r="OJY8" s="46"/>
      <c r="OJZ8" s="109"/>
      <c r="OKA8" s="109"/>
      <c r="OKB8" s="109"/>
      <c r="OKG8" s="46"/>
      <c r="OKH8" s="109"/>
      <c r="OKI8" s="109"/>
      <c r="OKJ8" s="109"/>
      <c r="OKO8" s="46"/>
      <c r="OKP8" s="109"/>
      <c r="OKQ8" s="109"/>
      <c r="OKR8" s="109"/>
      <c r="OKW8" s="46"/>
      <c r="OKX8" s="109"/>
      <c r="OKY8" s="109"/>
      <c r="OKZ8" s="109"/>
      <c r="OLE8" s="46"/>
      <c r="OLF8" s="109"/>
      <c r="OLG8" s="109"/>
      <c r="OLH8" s="109"/>
      <c r="OLM8" s="46"/>
      <c r="OLN8" s="109"/>
      <c r="OLO8" s="109"/>
      <c r="OLP8" s="109"/>
      <c r="OLU8" s="46"/>
      <c r="OLV8" s="109"/>
      <c r="OLW8" s="109"/>
      <c r="OLX8" s="109"/>
      <c r="OMC8" s="46"/>
      <c r="OMD8" s="109"/>
      <c r="OME8" s="109"/>
      <c r="OMF8" s="109"/>
      <c r="OMK8" s="46"/>
      <c r="OML8" s="109"/>
      <c r="OMM8" s="109"/>
      <c r="OMN8" s="109"/>
      <c r="OMS8" s="46"/>
      <c r="OMT8" s="109"/>
      <c r="OMU8" s="109"/>
      <c r="OMV8" s="109"/>
      <c r="ONA8" s="46"/>
      <c r="ONB8" s="109"/>
      <c r="ONC8" s="109"/>
      <c r="OND8" s="109"/>
      <c r="ONI8" s="46"/>
      <c r="ONJ8" s="109"/>
      <c r="ONK8" s="109"/>
      <c r="ONL8" s="109"/>
      <c r="ONQ8" s="46"/>
      <c r="ONR8" s="109"/>
      <c r="ONS8" s="109"/>
      <c r="ONT8" s="109"/>
      <c r="ONY8" s="46"/>
      <c r="ONZ8" s="109"/>
      <c r="OOA8" s="109"/>
      <c r="OOB8" s="109"/>
      <c r="OOG8" s="46"/>
      <c r="OOH8" s="109"/>
      <c r="OOI8" s="109"/>
      <c r="OOJ8" s="109"/>
      <c r="OOO8" s="46"/>
      <c r="OOP8" s="109"/>
      <c r="OOQ8" s="109"/>
      <c r="OOR8" s="109"/>
      <c r="OOW8" s="46"/>
      <c r="OOX8" s="109"/>
      <c r="OOY8" s="109"/>
      <c r="OOZ8" s="109"/>
      <c r="OPE8" s="46"/>
      <c r="OPF8" s="109"/>
      <c r="OPG8" s="109"/>
      <c r="OPH8" s="109"/>
      <c r="OPM8" s="46"/>
      <c r="OPN8" s="109"/>
      <c r="OPO8" s="109"/>
      <c r="OPP8" s="109"/>
      <c r="OPU8" s="46"/>
      <c r="OPV8" s="109"/>
      <c r="OPW8" s="109"/>
      <c r="OPX8" s="109"/>
      <c r="OQC8" s="46"/>
      <c r="OQD8" s="109"/>
      <c r="OQE8" s="109"/>
      <c r="OQF8" s="109"/>
      <c r="OQK8" s="46"/>
      <c r="OQL8" s="109"/>
      <c r="OQM8" s="109"/>
      <c r="OQN8" s="109"/>
      <c r="OQS8" s="46"/>
      <c r="OQT8" s="109"/>
      <c r="OQU8" s="109"/>
      <c r="OQV8" s="109"/>
      <c r="ORA8" s="46"/>
      <c r="ORB8" s="109"/>
      <c r="ORC8" s="109"/>
      <c r="ORD8" s="109"/>
      <c r="ORI8" s="46"/>
      <c r="ORJ8" s="109"/>
      <c r="ORK8" s="109"/>
      <c r="ORL8" s="109"/>
      <c r="ORQ8" s="46"/>
      <c r="ORR8" s="109"/>
      <c r="ORS8" s="109"/>
      <c r="ORT8" s="109"/>
      <c r="ORY8" s="46"/>
      <c r="ORZ8" s="109"/>
      <c r="OSA8" s="109"/>
      <c r="OSB8" s="109"/>
      <c r="OSG8" s="46"/>
      <c r="OSH8" s="109"/>
      <c r="OSI8" s="109"/>
      <c r="OSJ8" s="109"/>
      <c r="OSO8" s="46"/>
      <c r="OSP8" s="109"/>
      <c r="OSQ8" s="109"/>
      <c r="OSR8" s="109"/>
      <c r="OSW8" s="46"/>
      <c r="OSX8" s="109"/>
      <c r="OSY8" s="109"/>
      <c r="OSZ8" s="109"/>
      <c r="OTE8" s="46"/>
      <c r="OTF8" s="109"/>
      <c r="OTG8" s="109"/>
      <c r="OTH8" s="109"/>
      <c r="OTM8" s="46"/>
      <c r="OTN8" s="109"/>
      <c r="OTO8" s="109"/>
      <c r="OTP8" s="109"/>
      <c r="OTU8" s="46"/>
      <c r="OTV8" s="109"/>
      <c r="OTW8" s="109"/>
      <c r="OTX8" s="109"/>
      <c r="OUC8" s="46"/>
      <c r="OUD8" s="109"/>
      <c r="OUE8" s="109"/>
      <c r="OUF8" s="109"/>
      <c r="OUK8" s="46"/>
      <c r="OUL8" s="109"/>
      <c r="OUM8" s="109"/>
      <c r="OUN8" s="109"/>
      <c r="OUS8" s="46"/>
      <c r="OUT8" s="109"/>
      <c r="OUU8" s="109"/>
      <c r="OUV8" s="109"/>
      <c r="OVA8" s="46"/>
      <c r="OVB8" s="109"/>
      <c r="OVC8" s="109"/>
      <c r="OVD8" s="109"/>
      <c r="OVI8" s="46"/>
      <c r="OVJ8" s="109"/>
      <c r="OVK8" s="109"/>
      <c r="OVL8" s="109"/>
      <c r="OVQ8" s="46"/>
      <c r="OVR8" s="109"/>
      <c r="OVS8" s="109"/>
      <c r="OVT8" s="109"/>
      <c r="OVY8" s="46"/>
      <c r="OVZ8" s="109"/>
      <c r="OWA8" s="109"/>
      <c r="OWB8" s="109"/>
      <c r="OWG8" s="46"/>
      <c r="OWH8" s="109"/>
      <c r="OWI8" s="109"/>
      <c r="OWJ8" s="109"/>
      <c r="OWO8" s="46"/>
      <c r="OWP8" s="109"/>
      <c r="OWQ8" s="109"/>
      <c r="OWR8" s="109"/>
      <c r="OWW8" s="46"/>
      <c r="OWX8" s="109"/>
      <c r="OWY8" s="109"/>
      <c r="OWZ8" s="109"/>
      <c r="OXE8" s="46"/>
      <c r="OXF8" s="109"/>
      <c r="OXG8" s="109"/>
      <c r="OXH8" s="109"/>
      <c r="OXM8" s="46"/>
      <c r="OXN8" s="109"/>
      <c r="OXO8" s="109"/>
      <c r="OXP8" s="109"/>
      <c r="OXU8" s="46"/>
      <c r="OXV8" s="109"/>
      <c r="OXW8" s="109"/>
      <c r="OXX8" s="109"/>
      <c r="OYC8" s="46"/>
      <c r="OYD8" s="109"/>
      <c r="OYE8" s="109"/>
      <c r="OYF8" s="109"/>
      <c r="OYK8" s="46"/>
      <c r="OYL8" s="109"/>
      <c r="OYM8" s="109"/>
      <c r="OYN8" s="109"/>
      <c r="OYS8" s="46"/>
      <c r="OYT8" s="109"/>
      <c r="OYU8" s="109"/>
      <c r="OYV8" s="109"/>
      <c r="OZA8" s="46"/>
      <c r="OZB8" s="109"/>
      <c r="OZC8" s="109"/>
      <c r="OZD8" s="109"/>
      <c r="OZI8" s="46"/>
      <c r="OZJ8" s="109"/>
      <c r="OZK8" s="109"/>
      <c r="OZL8" s="109"/>
      <c r="OZQ8" s="46"/>
      <c r="OZR8" s="109"/>
      <c r="OZS8" s="109"/>
      <c r="OZT8" s="109"/>
      <c r="OZY8" s="46"/>
      <c r="OZZ8" s="109"/>
      <c r="PAA8" s="109"/>
      <c r="PAB8" s="109"/>
      <c r="PAG8" s="46"/>
      <c r="PAH8" s="109"/>
      <c r="PAI8" s="109"/>
      <c r="PAJ8" s="109"/>
      <c r="PAO8" s="46"/>
      <c r="PAP8" s="109"/>
      <c r="PAQ8" s="109"/>
      <c r="PAR8" s="109"/>
      <c r="PAW8" s="46"/>
      <c r="PAX8" s="109"/>
      <c r="PAY8" s="109"/>
      <c r="PAZ8" s="109"/>
      <c r="PBE8" s="46"/>
      <c r="PBF8" s="109"/>
      <c r="PBG8" s="109"/>
      <c r="PBH8" s="109"/>
      <c r="PBM8" s="46"/>
      <c r="PBN8" s="109"/>
      <c r="PBO8" s="109"/>
      <c r="PBP8" s="109"/>
      <c r="PBU8" s="46"/>
      <c r="PBV8" s="109"/>
      <c r="PBW8" s="109"/>
      <c r="PBX8" s="109"/>
      <c r="PCC8" s="46"/>
      <c r="PCD8" s="109"/>
      <c r="PCE8" s="109"/>
      <c r="PCF8" s="109"/>
      <c r="PCK8" s="46"/>
      <c r="PCL8" s="109"/>
      <c r="PCM8" s="109"/>
      <c r="PCN8" s="109"/>
      <c r="PCS8" s="46"/>
      <c r="PCT8" s="109"/>
      <c r="PCU8" s="109"/>
      <c r="PCV8" s="109"/>
      <c r="PDA8" s="46"/>
      <c r="PDB8" s="109"/>
      <c r="PDC8" s="109"/>
      <c r="PDD8" s="109"/>
      <c r="PDI8" s="46"/>
      <c r="PDJ8" s="109"/>
      <c r="PDK8" s="109"/>
      <c r="PDL8" s="109"/>
      <c r="PDQ8" s="46"/>
      <c r="PDR8" s="109"/>
      <c r="PDS8" s="109"/>
      <c r="PDT8" s="109"/>
      <c r="PDY8" s="46"/>
      <c r="PDZ8" s="109"/>
      <c r="PEA8" s="109"/>
      <c r="PEB8" s="109"/>
      <c r="PEG8" s="46"/>
      <c r="PEH8" s="109"/>
      <c r="PEI8" s="109"/>
      <c r="PEJ8" s="109"/>
      <c r="PEO8" s="46"/>
      <c r="PEP8" s="109"/>
      <c r="PEQ8" s="109"/>
      <c r="PER8" s="109"/>
      <c r="PEW8" s="46"/>
      <c r="PEX8" s="109"/>
      <c r="PEY8" s="109"/>
      <c r="PEZ8" s="109"/>
      <c r="PFE8" s="46"/>
      <c r="PFF8" s="109"/>
      <c r="PFG8" s="109"/>
      <c r="PFH8" s="109"/>
      <c r="PFM8" s="46"/>
      <c r="PFN8" s="109"/>
      <c r="PFO8" s="109"/>
      <c r="PFP8" s="109"/>
      <c r="PFU8" s="46"/>
      <c r="PFV8" s="109"/>
      <c r="PFW8" s="109"/>
      <c r="PFX8" s="109"/>
      <c r="PGC8" s="46"/>
      <c r="PGD8" s="109"/>
      <c r="PGE8" s="109"/>
      <c r="PGF8" s="109"/>
      <c r="PGK8" s="46"/>
      <c r="PGL8" s="109"/>
      <c r="PGM8" s="109"/>
      <c r="PGN8" s="109"/>
      <c r="PGS8" s="46"/>
      <c r="PGT8" s="109"/>
      <c r="PGU8" s="109"/>
      <c r="PGV8" s="109"/>
      <c r="PHA8" s="46"/>
      <c r="PHB8" s="109"/>
      <c r="PHC8" s="109"/>
      <c r="PHD8" s="109"/>
      <c r="PHI8" s="46"/>
      <c r="PHJ8" s="109"/>
      <c r="PHK8" s="109"/>
      <c r="PHL8" s="109"/>
      <c r="PHQ8" s="46"/>
      <c r="PHR8" s="109"/>
      <c r="PHS8" s="109"/>
      <c r="PHT8" s="109"/>
      <c r="PHY8" s="46"/>
      <c r="PHZ8" s="109"/>
      <c r="PIA8" s="109"/>
      <c r="PIB8" s="109"/>
      <c r="PIG8" s="46"/>
      <c r="PIH8" s="109"/>
      <c r="PII8" s="109"/>
      <c r="PIJ8" s="109"/>
      <c r="PIO8" s="46"/>
      <c r="PIP8" s="109"/>
      <c r="PIQ8" s="109"/>
      <c r="PIR8" s="109"/>
      <c r="PIW8" s="46"/>
      <c r="PIX8" s="109"/>
      <c r="PIY8" s="109"/>
      <c r="PIZ8" s="109"/>
      <c r="PJE8" s="46"/>
      <c r="PJF8" s="109"/>
      <c r="PJG8" s="109"/>
      <c r="PJH8" s="109"/>
      <c r="PJM8" s="46"/>
      <c r="PJN8" s="109"/>
      <c r="PJO8" s="109"/>
      <c r="PJP8" s="109"/>
      <c r="PJU8" s="46"/>
      <c r="PJV8" s="109"/>
      <c r="PJW8" s="109"/>
      <c r="PJX8" s="109"/>
      <c r="PKC8" s="46"/>
      <c r="PKD8" s="109"/>
      <c r="PKE8" s="109"/>
      <c r="PKF8" s="109"/>
      <c r="PKK8" s="46"/>
      <c r="PKL8" s="109"/>
      <c r="PKM8" s="109"/>
      <c r="PKN8" s="109"/>
      <c r="PKS8" s="46"/>
      <c r="PKT8" s="109"/>
      <c r="PKU8" s="109"/>
      <c r="PKV8" s="109"/>
      <c r="PLA8" s="46"/>
      <c r="PLB8" s="109"/>
      <c r="PLC8" s="109"/>
      <c r="PLD8" s="109"/>
      <c r="PLI8" s="46"/>
      <c r="PLJ8" s="109"/>
      <c r="PLK8" s="109"/>
      <c r="PLL8" s="109"/>
      <c r="PLQ8" s="46"/>
      <c r="PLR8" s="109"/>
      <c r="PLS8" s="109"/>
      <c r="PLT8" s="109"/>
      <c r="PLY8" s="46"/>
      <c r="PLZ8" s="109"/>
      <c r="PMA8" s="109"/>
      <c r="PMB8" s="109"/>
      <c r="PMG8" s="46"/>
      <c r="PMH8" s="109"/>
      <c r="PMI8" s="109"/>
      <c r="PMJ8" s="109"/>
      <c r="PMO8" s="46"/>
      <c r="PMP8" s="109"/>
      <c r="PMQ8" s="109"/>
      <c r="PMR8" s="109"/>
      <c r="PMW8" s="46"/>
      <c r="PMX8" s="109"/>
      <c r="PMY8" s="109"/>
      <c r="PMZ8" s="109"/>
      <c r="PNE8" s="46"/>
      <c r="PNF8" s="109"/>
      <c r="PNG8" s="109"/>
      <c r="PNH8" s="109"/>
      <c r="PNM8" s="46"/>
      <c r="PNN8" s="109"/>
      <c r="PNO8" s="109"/>
      <c r="PNP8" s="109"/>
      <c r="PNU8" s="46"/>
      <c r="PNV8" s="109"/>
      <c r="PNW8" s="109"/>
      <c r="PNX8" s="109"/>
      <c r="POC8" s="46"/>
      <c r="POD8" s="109"/>
      <c r="POE8" s="109"/>
      <c r="POF8" s="109"/>
      <c r="POK8" s="46"/>
      <c r="POL8" s="109"/>
      <c r="POM8" s="109"/>
      <c r="PON8" s="109"/>
      <c r="POS8" s="46"/>
      <c r="POT8" s="109"/>
      <c r="POU8" s="109"/>
      <c r="POV8" s="109"/>
      <c r="PPA8" s="46"/>
      <c r="PPB8" s="109"/>
      <c r="PPC8" s="109"/>
      <c r="PPD8" s="109"/>
      <c r="PPI8" s="46"/>
      <c r="PPJ8" s="109"/>
      <c r="PPK8" s="109"/>
      <c r="PPL8" s="109"/>
      <c r="PPQ8" s="46"/>
      <c r="PPR8" s="109"/>
      <c r="PPS8" s="109"/>
      <c r="PPT8" s="109"/>
      <c r="PPY8" s="46"/>
      <c r="PPZ8" s="109"/>
      <c r="PQA8" s="109"/>
      <c r="PQB8" s="109"/>
      <c r="PQG8" s="46"/>
      <c r="PQH8" s="109"/>
      <c r="PQI8" s="109"/>
      <c r="PQJ8" s="109"/>
      <c r="PQO8" s="46"/>
      <c r="PQP8" s="109"/>
      <c r="PQQ8" s="109"/>
      <c r="PQR8" s="109"/>
      <c r="PQW8" s="46"/>
      <c r="PQX8" s="109"/>
      <c r="PQY8" s="109"/>
      <c r="PQZ8" s="109"/>
      <c r="PRE8" s="46"/>
      <c r="PRF8" s="109"/>
      <c r="PRG8" s="109"/>
      <c r="PRH8" s="109"/>
      <c r="PRM8" s="46"/>
      <c r="PRN8" s="109"/>
      <c r="PRO8" s="109"/>
      <c r="PRP8" s="109"/>
      <c r="PRU8" s="46"/>
      <c r="PRV8" s="109"/>
      <c r="PRW8" s="109"/>
      <c r="PRX8" s="109"/>
      <c r="PSC8" s="46"/>
      <c r="PSD8" s="109"/>
      <c r="PSE8" s="109"/>
      <c r="PSF8" s="109"/>
      <c r="PSK8" s="46"/>
      <c r="PSL8" s="109"/>
      <c r="PSM8" s="109"/>
      <c r="PSN8" s="109"/>
      <c r="PSS8" s="46"/>
      <c r="PST8" s="109"/>
      <c r="PSU8" s="109"/>
      <c r="PSV8" s="109"/>
      <c r="PTA8" s="46"/>
      <c r="PTB8" s="109"/>
      <c r="PTC8" s="109"/>
      <c r="PTD8" s="109"/>
      <c r="PTI8" s="46"/>
      <c r="PTJ8" s="109"/>
      <c r="PTK8" s="109"/>
      <c r="PTL8" s="109"/>
      <c r="PTQ8" s="46"/>
      <c r="PTR8" s="109"/>
      <c r="PTS8" s="109"/>
      <c r="PTT8" s="109"/>
      <c r="PTY8" s="46"/>
      <c r="PTZ8" s="109"/>
      <c r="PUA8" s="109"/>
      <c r="PUB8" s="109"/>
      <c r="PUG8" s="46"/>
      <c r="PUH8" s="109"/>
      <c r="PUI8" s="109"/>
      <c r="PUJ8" s="109"/>
      <c r="PUO8" s="46"/>
      <c r="PUP8" s="109"/>
      <c r="PUQ8" s="109"/>
      <c r="PUR8" s="109"/>
      <c r="PUW8" s="46"/>
      <c r="PUX8" s="109"/>
      <c r="PUY8" s="109"/>
      <c r="PUZ8" s="109"/>
      <c r="PVE8" s="46"/>
      <c r="PVF8" s="109"/>
      <c r="PVG8" s="109"/>
      <c r="PVH8" s="109"/>
      <c r="PVM8" s="46"/>
      <c r="PVN8" s="109"/>
      <c r="PVO8" s="109"/>
      <c r="PVP8" s="109"/>
      <c r="PVU8" s="46"/>
      <c r="PVV8" s="109"/>
      <c r="PVW8" s="109"/>
      <c r="PVX8" s="109"/>
      <c r="PWC8" s="46"/>
      <c r="PWD8" s="109"/>
      <c r="PWE8" s="109"/>
      <c r="PWF8" s="109"/>
      <c r="PWK8" s="46"/>
      <c r="PWL8" s="109"/>
      <c r="PWM8" s="109"/>
      <c r="PWN8" s="109"/>
      <c r="PWS8" s="46"/>
      <c r="PWT8" s="109"/>
      <c r="PWU8" s="109"/>
      <c r="PWV8" s="109"/>
      <c r="PXA8" s="46"/>
      <c r="PXB8" s="109"/>
      <c r="PXC8" s="109"/>
      <c r="PXD8" s="109"/>
      <c r="PXI8" s="46"/>
      <c r="PXJ8" s="109"/>
      <c r="PXK8" s="109"/>
      <c r="PXL8" s="109"/>
      <c r="PXQ8" s="46"/>
      <c r="PXR8" s="109"/>
      <c r="PXS8" s="109"/>
      <c r="PXT8" s="109"/>
      <c r="PXY8" s="46"/>
      <c r="PXZ8" s="109"/>
      <c r="PYA8" s="109"/>
      <c r="PYB8" s="109"/>
      <c r="PYG8" s="46"/>
      <c r="PYH8" s="109"/>
      <c r="PYI8" s="109"/>
      <c r="PYJ8" s="109"/>
      <c r="PYO8" s="46"/>
      <c r="PYP8" s="109"/>
      <c r="PYQ8" s="109"/>
      <c r="PYR8" s="109"/>
      <c r="PYW8" s="46"/>
      <c r="PYX8" s="109"/>
      <c r="PYY8" s="109"/>
      <c r="PYZ8" s="109"/>
      <c r="PZE8" s="46"/>
      <c r="PZF8" s="109"/>
      <c r="PZG8" s="109"/>
      <c r="PZH8" s="109"/>
      <c r="PZM8" s="46"/>
      <c r="PZN8" s="109"/>
      <c r="PZO8" s="109"/>
      <c r="PZP8" s="109"/>
      <c r="PZU8" s="46"/>
      <c r="PZV8" s="109"/>
      <c r="PZW8" s="109"/>
      <c r="PZX8" s="109"/>
      <c r="QAC8" s="46"/>
      <c r="QAD8" s="109"/>
      <c r="QAE8" s="109"/>
      <c r="QAF8" s="109"/>
      <c r="QAK8" s="46"/>
      <c r="QAL8" s="109"/>
      <c r="QAM8" s="109"/>
      <c r="QAN8" s="109"/>
      <c r="QAS8" s="46"/>
      <c r="QAT8" s="109"/>
      <c r="QAU8" s="109"/>
      <c r="QAV8" s="109"/>
      <c r="QBA8" s="46"/>
      <c r="QBB8" s="109"/>
      <c r="QBC8" s="109"/>
      <c r="QBD8" s="109"/>
      <c r="QBI8" s="46"/>
      <c r="QBJ8" s="109"/>
      <c r="QBK8" s="109"/>
      <c r="QBL8" s="109"/>
      <c r="QBQ8" s="46"/>
      <c r="QBR8" s="109"/>
      <c r="QBS8" s="109"/>
      <c r="QBT8" s="109"/>
      <c r="QBY8" s="46"/>
      <c r="QBZ8" s="109"/>
      <c r="QCA8" s="109"/>
      <c r="QCB8" s="109"/>
      <c r="QCG8" s="46"/>
      <c r="QCH8" s="109"/>
      <c r="QCI8" s="109"/>
      <c r="QCJ8" s="109"/>
      <c r="QCO8" s="46"/>
      <c r="QCP8" s="109"/>
      <c r="QCQ8" s="109"/>
      <c r="QCR8" s="109"/>
      <c r="QCW8" s="46"/>
      <c r="QCX8" s="109"/>
      <c r="QCY8" s="109"/>
      <c r="QCZ8" s="109"/>
      <c r="QDE8" s="46"/>
      <c r="QDF8" s="109"/>
      <c r="QDG8" s="109"/>
      <c r="QDH8" s="109"/>
      <c r="QDM8" s="46"/>
      <c r="QDN8" s="109"/>
      <c r="QDO8" s="109"/>
      <c r="QDP8" s="109"/>
      <c r="QDU8" s="46"/>
      <c r="QDV8" s="109"/>
      <c r="QDW8" s="109"/>
      <c r="QDX8" s="109"/>
      <c r="QEC8" s="46"/>
      <c r="QED8" s="109"/>
      <c r="QEE8" s="109"/>
      <c r="QEF8" s="109"/>
      <c r="QEK8" s="46"/>
      <c r="QEL8" s="109"/>
      <c r="QEM8" s="109"/>
      <c r="QEN8" s="109"/>
      <c r="QES8" s="46"/>
      <c r="QET8" s="109"/>
      <c r="QEU8" s="109"/>
      <c r="QEV8" s="109"/>
      <c r="QFA8" s="46"/>
      <c r="QFB8" s="109"/>
      <c r="QFC8" s="109"/>
      <c r="QFD8" s="109"/>
      <c r="QFI8" s="46"/>
      <c r="QFJ8" s="109"/>
      <c r="QFK8" s="109"/>
      <c r="QFL8" s="109"/>
      <c r="QFQ8" s="46"/>
      <c r="QFR8" s="109"/>
      <c r="QFS8" s="109"/>
      <c r="QFT8" s="109"/>
      <c r="QFY8" s="46"/>
      <c r="QFZ8" s="109"/>
      <c r="QGA8" s="109"/>
      <c r="QGB8" s="109"/>
      <c r="QGG8" s="46"/>
      <c r="QGH8" s="109"/>
      <c r="QGI8" s="109"/>
      <c r="QGJ8" s="109"/>
      <c r="QGO8" s="46"/>
      <c r="QGP8" s="109"/>
      <c r="QGQ8" s="109"/>
      <c r="QGR8" s="109"/>
      <c r="QGW8" s="46"/>
      <c r="QGX8" s="109"/>
      <c r="QGY8" s="109"/>
      <c r="QGZ8" s="109"/>
      <c r="QHE8" s="46"/>
      <c r="QHF8" s="109"/>
      <c r="QHG8" s="109"/>
      <c r="QHH8" s="109"/>
      <c r="QHM8" s="46"/>
      <c r="QHN8" s="109"/>
      <c r="QHO8" s="109"/>
      <c r="QHP8" s="109"/>
      <c r="QHU8" s="46"/>
      <c r="QHV8" s="109"/>
      <c r="QHW8" s="109"/>
      <c r="QHX8" s="109"/>
      <c r="QIC8" s="46"/>
      <c r="QID8" s="109"/>
      <c r="QIE8" s="109"/>
      <c r="QIF8" s="109"/>
      <c r="QIK8" s="46"/>
      <c r="QIL8" s="109"/>
      <c r="QIM8" s="109"/>
      <c r="QIN8" s="109"/>
      <c r="QIS8" s="46"/>
      <c r="QIT8" s="109"/>
      <c r="QIU8" s="109"/>
      <c r="QIV8" s="109"/>
      <c r="QJA8" s="46"/>
      <c r="QJB8" s="109"/>
      <c r="QJC8" s="109"/>
      <c r="QJD8" s="109"/>
      <c r="QJI8" s="46"/>
      <c r="QJJ8" s="109"/>
      <c r="QJK8" s="109"/>
      <c r="QJL8" s="109"/>
      <c r="QJQ8" s="46"/>
      <c r="QJR8" s="109"/>
      <c r="QJS8" s="109"/>
      <c r="QJT8" s="109"/>
      <c r="QJY8" s="46"/>
      <c r="QJZ8" s="109"/>
      <c r="QKA8" s="109"/>
      <c r="QKB8" s="109"/>
      <c r="QKG8" s="46"/>
      <c r="QKH8" s="109"/>
      <c r="QKI8" s="109"/>
      <c r="QKJ8" s="109"/>
      <c r="QKO8" s="46"/>
      <c r="QKP8" s="109"/>
      <c r="QKQ8" s="109"/>
      <c r="QKR8" s="109"/>
      <c r="QKW8" s="46"/>
      <c r="QKX8" s="109"/>
      <c r="QKY8" s="109"/>
      <c r="QKZ8" s="109"/>
      <c r="QLE8" s="46"/>
      <c r="QLF8" s="109"/>
      <c r="QLG8" s="109"/>
      <c r="QLH8" s="109"/>
      <c r="QLM8" s="46"/>
      <c r="QLN8" s="109"/>
      <c r="QLO8" s="109"/>
      <c r="QLP8" s="109"/>
      <c r="QLU8" s="46"/>
      <c r="QLV8" s="109"/>
      <c r="QLW8" s="109"/>
      <c r="QLX8" s="109"/>
      <c r="QMC8" s="46"/>
      <c r="QMD8" s="109"/>
      <c r="QME8" s="109"/>
      <c r="QMF8" s="109"/>
      <c r="QMK8" s="46"/>
      <c r="QML8" s="109"/>
      <c r="QMM8" s="109"/>
      <c r="QMN8" s="109"/>
      <c r="QMS8" s="46"/>
      <c r="QMT8" s="109"/>
      <c r="QMU8" s="109"/>
      <c r="QMV8" s="109"/>
      <c r="QNA8" s="46"/>
      <c r="QNB8" s="109"/>
      <c r="QNC8" s="109"/>
      <c r="QND8" s="109"/>
      <c r="QNI8" s="46"/>
      <c r="QNJ8" s="109"/>
      <c r="QNK8" s="109"/>
      <c r="QNL8" s="109"/>
      <c r="QNQ8" s="46"/>
      <c r="QNR8" s="109"/>
      <c r="QNS8" s="109"/>
      <c r="QNT8" s="109"/>
      <c r="QNY8" s="46"/>
      <c r="QNZ8" s="109"/>
      <c r="QOA8" s="109"/>
      <c r="QOB8" s="109"/>
      <c r="QOG8" s="46"/>
      <c r="QOH8" s="109"/>
      <c r="QOI8" s="109"/>
      <c r="QOJ8" s="109"/>
      <c r="QOO8" s="46"/>
      <c r="QOP8" s="109"/>
      <c r="QOQ8" s="109"/>
      <c r="QOR8" s="109"/>
      <c r="QOW8" s="46"/>
      <c r="QOX8" s="109"/>
      <c r="QOY8" s="109"/>
      <c r="QOZ8" s="109"/>
      <c r="QPE8" s="46"/>
      <c r="QPF8" s="109"/>
      <c r="QPG8" s="109"/>
      <c r="QPH8" s="109"/>
      <c r="QPM8" s="46"/>
      <c r="QPN8" s="109"/>
      <c r="QPO8" s="109"/>
      <c r="QPP8" s="109"/>
      <c r="QPU8" s="46"/>
      <c r="QPV8" s="109"/>
      <c r="QPW8" s="109"/>
      <c r="QPX8" s="109"/>
      <c r="QQC8" s="46"/>
      <c r="QQD8" s="109"/>
      <c r="QQE8" s="109"/>
      <c r="QQF8" s="109"/>
      <c r="QQK8" s="46"/>
      <c r="QQL8" s="109"/>
      <c r="QQM8" s="109"/>
      <c r="QQN8" s="109"/>
      <c r="QQS8" s="46"/>
      <c r="QQT8" s="109"/>
      <c r="QQU8" s="109"/>
      <c r="QQV8" s="109"/>
      <c r="QRA8" s="46"/>
      <c r="QRB8" s="109"/>
      <c r="QRC8" s="109"/>
      <c r="QRD8" s="109"/>
      <c r="QRI8" s="46"/>
      <c r="QRJ8" s="109"/>
      <c r="QRK8" s="109"/>
      <c r="QRL8" s="109"/>
      <c r="QRQ8" s="46"/>
      <c r="QRR8" s="109"/>
      <c r="QRS8" s="109"/>
      <c r="QRT8" s="109"/>
      <c r="QRY8" s="46"/>
      <c r="QRZ8" s="109"/>
      <c r="QSA8" s="109"/>
      <c r="QSB8" s="109"/>
      <c r="QSG8" s="46"/>
      <c r="QSH8" s="109"/>
      <c r="QSI8" s="109"/>
      <c r="QSJ8" s="109"/>
      <c r="QSO8" s="46"/>
      <c r="QSP8" s="109"/>
      <c r="QSQ8" s="109"/>
      <c r="QSR8" s="109"/>
      <c r="QSW8" s="46"/>
      <c r="QSX8" s="109"/>
      <c r="QSY8" s="109"/>
      <c r="QSZ8" s="109"/>
      <c r="QTE8" s="46"/>
      <c r="QTF8" s="109"/>
      <c r="QTG8" s="109"/>
      <c r="QTH8" s="109"/>
      <c r="QTM8" s="46"/>
      <c r="QTN8" s="109"/>
      <c r="QTO8" s="109"/>
      <c r="QTP8" s="109"/>
      <c r="QTU8" s="46"/>
      <c r="QTV8" s="109"/>
      <c r="QTW8" s="109"/>
      <c r="QTX8" s="109"/>
      <c r="QUC8" s="46"/>
      <c r="QUD8" s="109"/>
      <c r="QUE8" s="109"/>
      <c r="QUF8" s="109"/>
      <c r="QUK8" s="46"/>
      <c r="QUL8" s="109"/>
      <c r="QUM8" s="109"/>
      <c r="QUN8" s="109"/>
      <c r="QUS8" s="46"/>
      <c r="QUT8" s="109"/>
      <c r="QUU8" s="109"/>
      <c r="QUV8" s="109"/>
      <c r="QVA8" s="46"/>
      <c r="QVB8" s="109"/>
      <c r="QVC8" s="109"/>
      <c r="QVD8" s="109"/>
      <c r="QVI8" s="46"/>
      <c r="QVJ8" s="109"/>
      <c r="QVK8" s="109"/>
      <c r="QVL8" s="109"/>
      <c r="QVQ8" s="46"/>
      <c r="QVR8" s="109"/>
      <c r="QVS8" s="109"/>
      <c r="QVT8" s="109"/>
      <c r="QVY8" s="46"/>
      <c r="QVZ8" s="109"/>
      <c r="QWA8" s="109"/>
      <c r="QWB8" s="109"/>
      <c r="QWG8" s="46"/>
      <c r="QWH8" s="109"/>
      <c r="QWI8" s="109"/>
      <c r="QWJ8" s="109"/>
      <c r="QWO8" s="46"/>
      <c r="QWP8" s="109"/>
      <c r="QWQ8" s="109"/>
      <c r="QWR8" s="109"/>
      <c r="QWW8" s="46"/>
      <c r="QWX8" s="109"/>
      <c r="QWY8" s="109"/>
      <c r="QWZ8" s="109"/>
      <c r="QXE8" s="46"/>
      <c r="QXF8" s="109"/>
      <c r="QXG8" s="109"/>
      <c r="QXH8" s="109"/>
      <c r="QXM8" s="46"/>
      <c r="QXN8" s="109"/>
      <c r="QXO8" s="109"/>
      <c r="QXP8" s="109"/>
      <c r="QXU8" s="46"/>
      <c r="QXV8" s="109"/>
      <c r="QXW8" s="109"/>
      <c r="QXX8" s="109"/>
      <c r="QYC8" s="46"/>
      <c r="QYD8" s="109"/>
      <c r="QYE8" s="109"/>
      <c r="QYF8" s="109"/>
      <c r="QYK8" s="46"/>
      <c r="QYL8" s="109"/>
      <c r="QYM8" s="109"/>
      <c r="QYN8" s="109"/>
      <c r="QYS8" s="46"/>
      <c r="QYT8" s="109"/>
      <c r="QYU8" s="109"/>
      <c r="QYV8" s="109"/>
      <c r="QZA8" s="46"/>
      <c r="QZB8" s="109"/>
      <c r="QZC8" s="109"/>
      <c r="QZD8" s="109"/>
      <c r="QZI8" s="46"/>
      <c r="QZJ8" s="109"/>
      <c r="QZK8" s="109"/>
      <c r="QZL8" s="109"/>
      <c r="QZQ8" s="46"/>
      <c r="QZR8" s="109"/>
      <c r="QZS8" s="109"/>
      <c r="QZT8" s="109"/>
      <c r="QZY8" s="46"/>
      <c r="QZZ8" s="109"/>
      <c r="RAA8" s="109"/>
      <c r="RAB8" s="109"/>
      <c r="RAG8" s="46"/>
      <c r="RAH8" s="109"/>
      <c r="RAI8" s="109"/>
      <c r="RAJ8" s="109"/>
      <c r="RAO8" s="46"/>
      <c r="RAP8" s="109"/>
      <c r="RAQ8" s="109"/>
      <c r="RAR8" s="109"/>
      <c r="RAW8" s="46"/>
      <c r="RAX8" s="109"/>
      <c r="RAY8" s="109"/>
      <c r="RAZ8" s="109"/>
      <c r="RBE8" s="46"/>
      <c r="RBF8" s="109"/>
      <c r="RBG8" s="109"/>
      <c r="RBH8" s="109"/>
      <c r="RBM8" s="46"/>
      <c r="RBN8" s="109"/>
      <c r="RBO8" s="109"/>
      <c r="RBP8" s="109"/>
      <c r="RBU8" s="46"/>
      <c r="RBV8" s="109"/>
      <c r="RBW8" s="109"/>
      <c r="RBX8" s="109"/>
      <c r="RCC8" s="46"/>
      <c r="RCD8" s="109"/>
      <c r="RCE8" s="109"/>
      <c r="RCF8" s="109"/>
      <c r="RCK8" s="46"/>
      <c r="RCL8" s="109"/>
      <c r="RCM8" s="109"/>
      <c r="RCN8" s="109"/>
      <c r="RCS8" s="46"/>
      <c r="RCT8" s="109"/>
      <c r="RCU8" s="109"/>
      <c r="RCV8" s="109"/>
      <c r="RDA8" s="46"/>
      <c r="RDB8" s="109"/>
      <c r="RDC8" s="109"/>
      <c r="RDD8" s="109"/>
      <c r="RDI8" s="46"/>
      <c r="RDJ8" s="109"/>
      <c r="RDK8" s="109"/>
      <c r="RDL8" s="109"/>
      <c r="RDQ8" s="46"/>
      <c r="RDR8" s="109"/>
      <c r="RDS8" s="109"/>
      <c r="RDT8" s="109"/>
      <c r="RDY8" s="46"/>
      <c r="RDZ8" s="109"/>
      <c r="REA8" s="109"/>
      <c r="REB8" s="109"/>
      <c r="REG8" s="46"/>
      <c r="REH8" s="109"/>
      <c r="REI8" s="109"/>
      <c r="REJ8" s="109"/>
      <c r="REO8" s="46"/>
      <c r="REP8" s="109"/>
      <c r="REQ8" s="109"/>
      <c r="RER8" s="109"/>
      <c r="REW8" s="46"/>
      <c r="REX8" s="109"/>
      <c r="REY8" s="109"/>
      <c r="REZ8" s="109"/>
      <c r="RFE8" s="46"/>
      <c r="RFF8" s="109"/>
      <c r="RFG8" s="109"/>
      <c r="RFH8" s="109"/>
      <c r="RFM8" s="46"/>
      <c r="RFN8" s="109"/>
      <c r="RFO8" s="109"/>
      <c r="RFP8" s="109"/>
      <c r="RFU8" s="46"/>
      <c r="RFV8" s="109"/>
      <c r="RFW8" s="109"/>
      <c r="RFX8" s="109"/>
      <c r="RGC8" s="46"/>
      <c r="RGD8" s="109"/>
      <c r="RGE8" s="109"/>
      <c r="RGF8" s="109"/>
      <c r="RGK8" s="46"/>
      <c r="RGL8" s="109"/>
      <c r="RGM8" s="109"/>
      <c r="RGN8" s="109"/>
      <c r="RGS8" s="46"/>
      <c r="RGT8" s="109"/>
      <c r="RGU8" s="109"/>
      <c r="RGV8" s="109"/>
      <c r="RHA8" s="46"/>
      <c r="RHB8" s="109"/>
      <c r="RHC8" s="109"/>
      <c r="RHD8" s="109"/>
      <c r="RHI8" s="46"/>
      <c r="RHJ8" s="109"/>
      <c r="RHK8" s="109"/>
      <c r="RHL8" s="109"/>
      <c r="RHQ8" s="46"/>
      <c r="RHR8" s="109"/>
      <c r="RHS8" s="109"/>
      <c r="RHT8" s="109"/>
      <c r="RHY8" s="46"/>
      <c r="RHZ8" s="109"/>
      <c r="RIA8" s="109"/>
      <c r="RIB8" s="109"/>
      <c r="RIG8" s="46"/>
      <c r="RIH8" s="109"/>
      <c r="RII8" s="109"/>
      <c r="RIJ8" s="109"/>
      <c r="RIO8" s="46"/>
      <c r="RIP8" s="109"/>
      <c r="RIQ8" s="109"/>
      <c r="RIR8" s="109"/>
      <c r="RIW8" s="46"/>
      <c r="RIX8" s="109"/>
      <c r="RIY8" s="109"/>
      <c r="RIZ8" s="109"/>
      <c r="RJE8" s="46"/>
      <c r="RJF8" s="109"/>
      <c r="RJG8" s="109"/>
      <c r="RJH8" s="109"/>
      <c r="RJM8" s="46"/>
      <c r="RJN8" s="109"/>
      <c r="RJO8" s="109"/>
      <c r="RJP8" s="109"/>
      <c r="RJU8" s="46"/>
      <c r="RJV8" s="109"/>
      <c r="RJW8" s="109"/>
      <c r="RJX8" s="109"/>
      <c r="RKC8" s="46"/>
      <c r="RKD8" s="109"/>
      <c r="RKE8" s="109"/>
      <c r="RKF8" s="109"/>
      <c r="RKK8" s="46"/>
      <c r="RKL8" s="109"/>
      <c r="RKM8" s="109"/>
      <c r="RKN8" s="109"/>
      <c r="RKS8" s="46"/>
      <c r="RKT8" s="109"/>
      <c r="RKU8" s="109"/>
      <c r="RKV8" s="109"/>
      <c r="RLA8" s="46"/>
      <c r="RLB8" s="109"/>
      <c r="RLC8" s="109"/>
      <c r="RLD8" s="109"/>
      <c r="RLI8" s="46"/>
      <c r="RLJ8" s="109"/>
      <c r="RLK8" s="109"/>
      <c r="RLL8" s="109"/>
      <c r="RLQ8" s="46"/>
      <c r="RLR8" s="109"/>
      <c r="RLS8" s="109"/>
      <c r="RLT8" s="109"/>
      <c r="RLY8" s="46"/>
      <c r="RLZ8" s="109"/>
      <c r="RMA8" s="109"/>
      <c r="RMB8" s="109"/>
      <c r="RMG8" s="46"/>
      <c r="RMH8" s="109"/>
      <c r="RMI8" s="109"/>
      <c r="RMJ8" s="109"/>
      <c r="RMO8" s="46"/>
      <c r="RMP8" s="109"/>
      <c r="RMQ8" s="109"/>
      <c r="RMR8" s="109"/>
      <c r="RMW8" s="46"/>
      <c r="RMX8" s="109"/>
      <c r="RMY8" s="109"/>
      <c r="RMZ8" s="109"/>
      <c r="RNE8" s="46"/>
      <c r="RNF8" s="109"/>
      <c r="RNG8" s="109"/>
      <c r="RNH8" s="109"/>
      <c r="RNM8" s="46"/>
      <c r="RNN8" s="109"/>
      <c r="RNO8" s="109"/>
      <c r="RNP8" s="109"/>
      <c r="RNU8" s="46"/>
      <c r="RNV8" s="109"/>
      <c r="RNW8" s="109"/>
      <c r="RNX8" s="109"/>
      <c r="ROC8" s="46"/>
      <c r="ROD8" s="109"/>
      <c r="ROE8" s="109"/>
      <c r="ROF8" s="109"/>
      <c r="ROK8" s="46"/>
      <c r="ROL8" s="109"/>
      <c r="ROM8" s="109"/>
      <c r="RON8" s="109"/>
      <c r="ROS8" s="46"/>
      <c r="ROT8" s="109"/>
      <c r="ROU8" s="109"/>
      <c r="ROV8" s="109"/>
      <c r="RPA8" s="46"/>
      <c r="RPB8" s="109"/>
      <c r="RPC8" s="109"/>
      <c r="RPD8" s="109"/>
      <c r="RPI8" s="46"/>
      <c r="RPJ8" s="109"/>
      <c r="RPK8" s="109"/>
      <c r="RPL8" s="109"/>
      <c r="RPQ8" s="46"/>
      <c r="RPR8" s="109"/>
      <c r="RPS8" s="109"/>
      <c r="RPT8" s="109"/>
      <c r="RPY8" s="46"/>
      <c r="RPZ8" s="109"/>
      <c r="RQA8" s="109"/>
      <c r="RQB8" s="109"/>
      <c r="RQG8" s="46"/>
      <c r="RQH8" s="109"/>
      <c r="RQI8" s="109"/>
      <c r="RQJ8" s="109"/>
      <c r="RQO8" s="46"/>
      <c r="RQP8" s="109"/>
      <c r="RQQ8" s="109"/>
      <c r="RQR8" s="109"/>
      <c r="RQW8" s="46"/>
      <c r="RQX8" s="109"/>
      <c r="RQY8" s="109"/>
      <c r="RQZ8" s="109"/>
      <c r="RRE8" s="46"/>
      <c r="RRF8" s="109"/>
      <c r="RRG8" s="109"/>
      <c r="RRH8" s="109"/>
      <c r="RRM8" s="46"/>
      <c r="RRN8" s="109"/>
      <c r="RRO8" s="109"/>
      <c r="RRP8" s="109"/>
      <c r="RRU8" s="46"/>
      <c r="RRV8" s="109"/>
      <c r="RRW8" s="109"/>
      <c r="RRX8" s="109"/>
      <c r="RSC8" s="46"/>
      <c r="RSD8" s="109"/>
      <c r="RSE8" s="109"/>
      <c r="RSF8" s="109"/>
      <c r="RSK8" s="46"/>
      <c r="RSL8" s="109"/>
      <c r="RSM8" s="109"/>
      <c r="RSN8" s="109"/>
      <c r="RSS8" s="46"/>
      <c r="RST8" s="109"/>
      <c r="RSU8" s="109"/>
      <c r="RSV8" s="109"/>
      <c r="RTA8" s="46"/>
      <c r="RTB8" s="109"/>
      <c r="RTC8" s="109"/>
      <c r="RTD8" s="109"/>
      <c r="RTI8" s="46"/>
      <c r="RTJ8" s="109"/>
      <c r="RTK8" s="109"/>
      <c r="RTL8" s="109"/>
      <c r="RTQ8" s="46"/>
      <c r="RTR8" s="109"/>
      <c r="RTS8" s="109"/>
      <c r="RTT8" s="109"/>
      <c r="RTY8" s="46"/>
      <c r="RTZ8" s="109"/>
      <c r="RUA8" s="109"/>
      <c r="RUB8" s="109"/>
      <c r="RUG8" s="46"/>
      <c r="RUH8" s="109"/>
      <c r="RUI8" s="109"/>
      <c r="RUJ8" s="109"/>
      <c r="RUO8" s="46"/>
      <c r="RUP8" s="109"/>
      <c r="RUQ8" s="109"/>
      <c r="RUR8" s="109"/>
      <c r="RUW8" s="46"/>
      <c r="RUX8" s="109"/>
      <c r="RUY8" s="109"/>
      <c r="RUZ8" s="109"/>
      <c r="RVE8" s="46"/>
      <c r="RVF8" s="109"/>
      <c r="RVG8" s="109"/>
      <c r="RVH8" s="109"/>
      <c r="RVM8" s="46"/>
      <c r="RVN8" s="109"/>
      <c r="RVO8" s="109"/>
      <c r="RVP8" s="109"/>
      <c r="RVU8" s="46"/>
      <c r="RVV8" s="109"/>
      <c r="RVW8" s="109"/>
      <c r="RVX8" s="109"/>
      <c r="RWC8" s="46"/>
      <c r="RWD8" s="109"/>
      <c r="RWE8" s="109"/>
      <c r="RWF8" s="109"/>
      <c r="RWK8" s="46"/>
      <c r="RWL8" s="109"/>
      <c r="RWM8" s="109"/>
      <c r="RWN8" s="109"/>
      <c r="RWS8" s="46"/>
      <c r="RWT8" s="109"/>
      <c r="RWU8" s="109"/>
      <c r="RWV8" s="109"/>
      <c r="RXA8" s="46"/>
      <c r="RXB8" s="109"/>
      <c r="RXC8" s="109"/>
      <c r="RXD8" s="109"/>
      <c r="RXI8" s="46"/>
      <c r="RXJ8" s="109"/>
      <c r="RXK8" s="109"/>
      <c r="RXL8" s="109"/>
      <c r="RXQ8" s="46"/>
      <c r="RXR8" s="109"/>
      <c r="RXS8" s="109"/>
      <c r="RXT8" s="109"/>
      <c r="RXY8" s="46"/>
      <c r="RXZ8" s="109"/>
      <c r="RYA8" s="109"/>
      <c r="RYB8" s="109"/>
      <c r="RYG8" s="46"/>
      <c r="RYH8" s="109"/>
      <c r="RYI8" s="109"/>
      <c r="RYJ8" s="109"/>
      <c r="RYO8" s="46"/>
      <c r="RYP8" s="109"/>
      <c r="RYQ8" s="109"/>
      <c r="RYR8" s="109"/>
      <c r="RYW8" s="46"/>
      <c r="RYX8" s="109"/>
      <c r="RYY8" s="109"/>
      <c r="RYZ8" s="109"/>
      <c r="RZE8" s="46"/>
      <c r="RZF8" s="109"/>
      <c r="RZG8" s="109"/>
      <c r="RZH8" s="109"/>
      <c r="RZM8" s="46"/>
      <c r="RZN8" s="109"/>
      <c r="RZO8" s="109"/>
      <c r="RZP8" s="109"/>
      <c r="RZU8" s="46"/>
      <c r="RZV8" s="109"/>
      <c r="RZW8" s="109"/>
      <c r="RZX8" s="109"/>
      <c r="SAC8" s="46"/>
      <c r="SAD8" s="109"/>
      <c r="SAE8" s="109"/>
      <c r="SAF8" s="109"/>
      <c r="SAK8" s="46"/>
      <c r="SAL8" s="109"/>
      <c r="SAM8" s="109"/>
      <c r="SAN8" s="109"/>
      <c r="SAS8" s="46"/>
      <c r="SAT8" s="109"/>
      <c r="SAU8" s="109"/>
      <c r="SAV8" s="109"/>
      <c r="SBA8" s="46"/>
      <c r="SBB8" s="109"/>
      <c r="SBC8" s="109"/>
      <c r="SBD8" s="109"/>
      <c r="SBI8" s="46"/>
      <c r="SBJ8" s="109"/>
      <c r="SBK8" s="109"/>
      <c r="SBL8" s="109"/>
      <c r="SBQ8" s="46"/>
      <c r="SBR8" s="109"/>
      <c r="SBS8" s="109"/>
      <c r="SBT8" s="109"/>
      <c r="SBY8" s="46"/>
      <c r="SBZ8" s="109"/>
      <c r="SCA8" s="109"/>
      <c r="SCB8" s="109"/>
      <c r="SCG8" s="46"/>
      <c r="SCH8" s="109"/>
      <c r="SCI8" s="109"/>
      <c r="SCJ8" s="109"/>
      <c r="SCO8" s="46"/>
      <c r="SCP8" s="109"/>
      <c r="SCQ8" s="109"/>
      <c r="SCR8" s="109"/>
      <c r="SCW8" s="46"/>
      <c r="SCX8" s="109"/>
      <c r="SCY8" s="109"/>
      <c r="SCZ8" s="109"/>
      <c r="SDE8" s="46"/>
      <c r="SDF8" s="109"/>
      <c r="SDG8" s="109"/>
      <c r="SDH8" s="109"/>
      <c r="SDM8" s="46"/>
      <c r="SDN8" s="109"/>
      <c r="SDO8" s="109"/>
      <c r="SDP8" s="109"/>
      <c r="SDU8" s="46"/>
      <c r="SDV8" s="109"/>
      <c r="SDW8" s="109"/>
      <c r="SDX8" s="109"/>
      <c r="SEC8" s="46"/>
      <c r="SED8" s="109"/>
      <c r="SEE8" s="109"/>
      <c r="SEF8" s="109"/>
      <c r="SEK8" s="46"/>
      <c r="SEL8" s="109"/>
      <c r="SEM8" s="109"/>
      <c r="SEN8" s="109"/>
      <c r="SES8" s="46"/>
      <c r="SET8" s="109"/>
      <c r="SEU8" s="109"/>
      <c r="SEV8" s="109"/>
      <c r="SFA8" s="46"/>
      <c r="SFB8" s="109"/>
      <c r="SFC8" s="109"/>
      <c r="SFD8" s="109"/>
      <c r="SFI8" s="46"/>
      <c r="SFJ8" s="109"/>
      <c r="SFK8" s="109"/>
      <c r="SFL8" s="109"/>
      <c r="SFQ8" s="46"/>
      <c r="SFR8" s="109"/>
      <c r="SFS8" s="109"/>
      <c r="SFT8" s="109"/>
      <c r="SFY8" s="46"/>
      <c r="SFZ8" s="109"/>
      <c r="SGA8" s="109"/>
      <c r="SGB8" s="109"/>
      <c r="SGG8" s="46"/>
      <c r="SGH8" s="109"/>
      <c r="SGI8" s="109"/>
      <c r="SGJ8" s="109"/>
      <c r="SGO8" s="46"/>
      <c r="SGP8" s="109"/>
      <c r="SGQ8" s="109"/>
      <c r="SGR8" s="109"/>
      <c r="SGW8" s="46"/>
      <c r="SGX8" s="109"/>
      <c r="SGY8" s="109"/>
      <c r="SGZ8" s="109"/>
      <c r="SHE8" s="46"/>
      <c r="SHF8" s="109"/>
      <c r="SHG8" s="109"/>
      <c r="SHH8" s="109"/>
      <c r="SHM8" s="46"/>
      <c r="SHN8" s="109"/>
      <c r="SHO8" s="109"/>
      <c r="SHP8" s="109"/>
      <c r="SHU8" s="46"/>
      <c r="SHV8" s="109"/>
      <c r="SHW8" s="109"/>
      <c r="SHX8" s="109"/>
      <c r="SIC8" s="46"/>
      <c r="SID8" s="109"/>
      <c r="SIE8" s="109"/>
      <c r="SIF8" s="109"/>
      <c r="SIK8" s="46"/>
      <c r="SIL8" s="109"/>
      <c r="SIM8" s="109"/>
      <c r="SIN8" s="109"/>
      <c r="SIS8" s="46"/>
      <c r="SIT8" s="109"/>
      <c r="SIU8" s="109"/>
      <c r="SIV8" s="109"/>
      <c r="SJA8" s="46"/>
      <c r="SJB8" s="109"/>
      <c r="SJC8" s="109"/>
      <c r="SJD8" s="109"/>
      <c r="SJI8" s="46"/>
      <c r="SJJ8" s="109"/>
      <c r="SJK8" s="109"/>
      <c r="SJL8" s="109"/>
      <c r="SJQ8" s="46"/>
      <c r="SJR8" s="109"/>
      <c r="SJS8" s="109"/>
      <c r="SJT8" s="109"/>
      <c r="SJY8" s="46"/>
      <c r="SJZ8" s="109"/>
      <c r="SKA8" s="109"/>
      <c r="SKB8" s="109"/>
      <c r="SKG8" s="46"/>
      <c r="SKH8" s="109"/>
      <c r="SKI8" s="109"/>
      <c r="SKJ8" s="109"/>
      <c r="SKO8" s="46"/>
      <c r="SKP8" s="109"/>
      <c r="SKQ8" s="109"/>
      <c r="SKR8" s="109"/>
      <c r="SKW8" s="46"/>
      <c r="SKX8" s="109"/>
      <c r="SKY8" s="109"/>
      <c r="SKZ8" s="109"/>
      <c r="SLE8" s="46"/>
      <c r="SLF8" s="109"/>
      <c r="SLG8" s="109"/>
      <c r="SLH8" s="109"/>
      <c r="SLM8" s="46"/>
      <c r="SLN8" s="109"/>
      <c r="SLO8" s="109"/>
      <c r="SLP8" s="109"/>
      <c r="SLU8" s="46"/>
      <c r="SLV8" s="109"/>
      <c r="SLW8" s="109"/>
      <c r="SLX8" s="109"/>
      <c r="SMC8" s="46"/>
      <c r="SMD8" s="109"/>
      <c r="SME8" s="109"/>
      <c r="SMF8" s="109"/>
      <c r="SMK8" s="46"/>
      <c r="SML8" s="109"/>
      <c r="SMM8" s="109"/>
      <c r="SMN8" s="109"/>
      <c r="SMS8" s="46"/>
      <c r="SMT8" s="109"/>
      <c r="SMU8" s="109"/>
      <c r="SMV8" s="109"/>
      <c r="SNA8" s="46"/>
      <c r="SNB8" s="109"/>
      <c r="SNC8" s="109"/>
      <c r="SND8" s="109"/>
      <c r="SNI8" s="46"/>
      <c r="SNJ8" s="109"/>
      <c r="SNK8" s="109"/>
      <c r="SNL8" s="109"/>
      <c r="SNQ8" s="46"/>
      <c r="SNR8" s="109"/>
      <c r="SNS8" s="109"/>
      <c r="SNT8" s="109"/>
      <c r="SNY8" s="46"/>
      <c r="SNZ8" s="109"/>
      <c r="SOA8" s="109"/>
      <c r="SOB8" s="109"/>
      <c r="SOG8" s="46"/>
      <c r="SOH8" s="109"/>
      <c r="SOI8" s="109"/>
      <c r="SOJ8" s="109"/>
      <c r="SOO8" s="46"/>
      <c r="SOP8" s="109"/>
      <c r="SOQ8" s="109"/>
      <c r="SOR8" s="109"/>
      <c r="SOW8" s="46"/>
      <c r="SOX8" s="109"/>
      <c r="SOY8" s="109"/>
      <c r="SOZ8" s="109"/>
      <c r="SPE8" s="46"/>
      <c r="SPF8" s="109"/>
      <c r="SPG8" s="109"/>
      <c r="SPH8" s="109"/>
      <c r="SPM8" s="46"/>
      <c r="SPN8" s="109"/>
      <c r="SPO8" s="109"/>
      <c r="SPP8" s="109"/>
      <c r="SPU8" s="46"/>
      <c r="SPV8" s="109"/>
      <c r="SPW8" s="109"/>
      <c r="SPX8" s="109"/>
      <c r="SQC8" s="46"/>
      <c r="SQD8" s="109"/>
      <c r="SQE8" s="109"/>
      <c r="SQF8" s="109"/>
      <c r="SQK8" s="46"/>
      <c r="SQL8" s="109"/>
      <c r="SQM8" s="109"/>
      <c r="SQN8" s="109"/>
      <c r="SQS8" s="46"/>
      <c r="SQT8" s="109"/>
      <c r="SQU8" s="109"/>
      <c r="SQV8" s="109"/>
      <c r="SRA8" s="46"/>
      <c r="SRB8" s="109"/>
      <c r="SRC8" s="109"/>
      <c r="SRD8" s="109"/>
      <c r="SRI8" s="46"/>
      <c r="SRJ8" s="109"/>
      <c r="SRK8" s="109"/>
      <c r="SRL8" s="109"/>
      <c r="SRQ8" s="46"/>
      <c r="SRR8" s="109"/>
      <c r="SRS8" s="109"/>
      <c r="SRT8" s="109"/>
      <c r="SRY8" s="46"/>
      <c r="SRZ8" s="109"/>
      <c r="SSA8" s="109"/>
      <c r="SSB8" s="109"/>
      <c r="SSG8" s="46"/>
      <c r="SSH8" s="109"/>
      <c r="SSI8" s="109"/>
      <c r="SSJ8" s="109"/>
      <c r="SSO8" s="46"/>
      <c r="SSP8" s="109"/>
      <c r="SSQ8" s="109"/>
      <c r="SSR8" s="109"/>
      <c r="SSW8" s="46"/>
      <c r="SSX8" s="109"/>
      <c r="SSY8" s="109"/>
      <c r="SSZ8" s="109"/>
      <c r="STE8" s="46"/>
      <c r="STF8" s="109"/>
      <c r="STG8" s="109"/>
      <c r="STH8" s="109"/>
      <c r="STM8" s="46"/>
      <c r="STN8" s="109"/>
      <c r="STO8" s="109"/>
      <c r="STP8" s="109"/>
      <c r="STU8" s="46"/>
      <c r="STV8" s="109"/>
      <c r="STW8" s="109"/>
      <c r="STX8" s="109"/>
      <c r="SUC8" s="46"/>
      <c r="SUD8" s="109"/>
      <c r="SUE8" s="109"/>
      <c r="SUF8" s="109"/>
      <c r="SUK8" s="46"/>
      <c r="SUL8" s="109"/>
      <c r="SUM8" s="109"/>
      <c r="SUN8" s="109"/>
      <c r="SUS8" s="46"/>
      <c r="SUT8" s="109"/>
      <c r="SUU8" s="109"/>
      <c r="SUV8" s="109"/>
      <c r="SVA8" s="46"/>
      <c r="SVB8" s="109"/>
      <c r="SVC8" s="109"/>
      <c r="SVD8" s="109"/>
      <c r="SVI8" s="46"/>
      <c r="SVJ8" s="109"/>
      <c r="SVK8" s="109"/>
      <c r="SVL8" s="109"/>
      <c r="SVQ8" s="46"/>
      <c r="SVR8" s="109"/>
      <c r="SVS8" s="109"/>
      <c r="SVT8" s="109"/>
      <c r="SVY8" s="46"/>
      <c r="SVZ8" s="109"/>
      <c r="SWA8" s="109"/>
      <c r="SWB8" s="109"/>
      <c r="SWG8" s="46"/>
      <c r="SWH8" s="109"/>
      <c r="SWI8" s="109"/>
      <c r="SWJ8" s="109"/>
      <c r="SWO8" s="46"/>
      <c r="SWP8" s="109"/>
      <c r="SWQ8" s="109"/>
      <c r="SWR8" s="109"/>
      <c r="SWW8" s="46"/>
      <c r="SWX8" s="109"/>
      <c r="SWY8" s="109"/>
      <c r="SWZ8" s="109"/>
      <c r="SXE8" s="46"/>
      <c r="SXF8" s="109"/>
      <c r="SXG8" s="109"/>
      <c r="SXH8" s="109"/>
      <c r="SXM8" s="46"/>
      <c r="SXN8" s="109"/>
      <c r="SXO8" s="109"/>
      <c r="SXP8" s="109"/>
      <c r="SXU8" s="46"/>
      <c r="SXV8" s="109"/>
      <c r="SXW8" s="109"/>
      <c r="SXX8" s="109"/>
      <c r="SYC8" s="46"/>
      <c r="SYD8" s="109"/>
      <c r="SYE8" s="109"/>
      <c r="SYF8" s="109"/>
      <c r="SYK8" s="46"/>
      <c r="SYL8" s="109"/>
      <c r="SYM8" s="109"/>
      <c r="SYN8" s="109"/>
      <c r="SYS8" s="46"/>
      <c r="SYT8" s="109"/>
      <c r="SYU8" s="109"/>
      <c r="SYV8" s="109"/>
      <c r="SZA8" s="46"/>
      <c r="SZB8" s="109"/>
      <c r="SZC8" s="109"/>
      <c r="SZD8" s="109"/>
      <c r="SZI8" s="46"/>
      <c r="SZJ8" s="109"/>
      <c r="SZK8" s="109"/>
      <c r="SZL8" s="109"/>
      <c r="SZQ8" s="46"/>
      <c r="SZR8" s="109"/>
      <c r="SZS8" s="109"/>
      <c r="SZT8" s="109"/>
      <c r="SZY8" s="46"/>
      <c r="SZZ8" s="109"/>
      <c r="TAA8" s="109"/>
      <c r="TAB8" s="109"/>
      <c r="TAG8" s="46"/>
      <c r="TAH8" s="109"/>
      <c r="TAI8" s="109"/>
      <c r="TAJ8" s="109"/>
      <c r="TAO8" s="46"/>
      <c r="TAP8" s="109"/>
      <c r="TAQ8" s="109"/>
      <c r="TAR8" s="109"/>
      <c r="TAW8" s="46"/>
      <c r="TAX8" s="109"/>
      <c r="TAY8" s="109"/>
      <c r="TAZ8" s="109"/>
      <c r="TBE8" s="46"/>
      <c r="TBF8" s="109"/>
      <c r="TBG8" s="109"/>
      <c r="TBH8" s="109"/>
      <c r="TBM8" s="46"/>
      <c r="TBN8" s="109"/>
      <c r="TBO8" s="109"/>
      <c r="TBP8" s="109"/>
      <c r="TBU8" s="46"/>
      <c r="TBV8" s="109"/>
      <c r="TBW8" s="109"/>
      <c r="TBX8" s="109"/>
      <c r="TCC8" s="46"/>
      <c r="TCD8" s="109"/>
      <c r="TCE8" s="109"/>
      <c r="TCF8" s="109"/>
      <c r="TCK8" s="46"/>
      <c r="TCL8" s="109"/>
      <c r="TCM8" s="109"/>
      <c r="TCN8" s="109"/>
      <c r="TCS8" s="46"/>
      <c r="TCT8" s="109"/>
      <c r="TCU8" s="109"/>
      <c r="TCV8" s="109"/>
      <c r="TDA8" s="46"/>
      <c r="TDB8" s="109"/>
      <c r="TDC8" s="109"/>
      <c r="TDD8" s="109"/>
      <c r="TDI8" s="46"/>
      <c r="TDJ8" s="109"/>
      <c r="TDK8" s="109"/>
      <c r="TDL8" s="109"/>
      <c r="TDQ8" s="46"/>
      <c r="TDR8" s="109"/>
      <c r="TDS8" s="109"/>
      <c r="TDT8" s="109"/>
      <c r="TDY8" s="46"/>
      <c r="TDZ8" s="109"/>
      <c r="TEA8" s="109"/>
      <c r="TEB8" s="109"/>
      <c r="TEG8" s="46"/>
      <c r="TEH8" s="109"/>
      <c r="TEI8" s="109"/>
      <c r="TEJ8" s="109"/>
      <c r="TEO8" s="46"/>
      <c r="TEP8" s="109"/>
      <c r="TEQ8" s="109"/>
      <c r="TER8" s="109"/>
      <c r="TEW8" s="46"/>
      <c r="TEX8" s="109"/>
      <c r="TEY8" s="109"/>
      <c r="TEZ8" s="109"/>
      <c r="TFE8" s="46"/>
      <c r="TFF8" s="109"/>
      <c r="TFG8" s="109"/>
      <c r="TFH8" s="109"/>
      <c r="TFM8" s="46"/>
      <c r="TFN8" s="109"/>
      <c r="TFO8" s="109"/>
      <c r="TFP8" s="109"/>
      <c r="TFU8" s="46"/>
      <c r="TFV8" s="109"/>
      <c r="TFW8" s="109"/>
      <c r="TFX8" s="109"/>
      <c r="TGC8" s="46"/>
      <c r="TGD8" s="109"/>
      <c r="TGE8" s="109"/>
      <c r="TGF8" s="109"/>
      <c r="TGK8" s="46"/>
      <c r="TGL8" s="109"/>
      <c r="TGM8" s="109"/>
      <c r="TGN8" s="109"/>
      <c r="TGS8" s="46"/>
      <c r="TGT8" s="109"/>
      <c r="TGU8" s="109"/>
      <c r="TGV8" s="109"/>
      <c r="THA8" s="46"/>
      <c r="THB8" s="109"/>
      <c r="THC8" s="109"/>
      <c r="THD8" s="109"/>
      <c r="THI8" s="46"/>
      <c r="THJ8" s="109"/>
      <c r="THK8" s="109"/>
      <c r="THL8" s="109"/>
      <c r="THQ8" s="46"/>
      <c r="THR8" s="109"/>
      <c r="THS8" s="109"/>
      <c r="THT8" s="109"/>
      <c r="THY8" s="46"/>
      <c r="THZ8" s="109"/>
      <c r="TIA8" s="109"/>
      <c r="TIB8" s="109"/>
      <c r="TIG8" s="46"/>
      <c r="TIH8" s="109"/>
      <c r="TII8" s="109"/>
      <c r="TIJ8" s="109"/>
      <c r="TIO8" s="46"/>
      <c r="TIP8" s="109"/>
      <c r="TIQ8" s="109"/>
      <c r="TIR8" s="109"/>
      <c r="TIW8" s="46"/>
      <c r="TIX8" s="109"/>
      <c r="TIY8" s="109"/>
      <c r="TIZ8" s="109"/>
      <c r="TJE8" s="46"/>
      <c r="TJF8" s="109"/>
      <c r="TJG8" s="109"/>
      <c r="TJH8" s="109"/>
      <c r="TJM8" s="46"/>
      <c r="TJN8" s="109"/>
      <c r="TJO8" s="109"/>
      <c r="TJP8" s="109"/>
      <c r="TJU8" s="46"/>
      <c r="TJV8" s="109"/>
      <c r="TJW8" s="109"/>
      <c r="TJX8" s="109"/>
      <c r="TKC8" s="46"/>
      <c r="TKD8" s="109"/>
      <c r="TKE8" s="109"/>
      <c r="TKF8" s="109"/>
      <c r="TKK8" s="46"/>
      <c r="TKL8" s="109"/>
      <c r="TKM8" s="109"/>
      <c r="TKN8" s="109"/>
      <c r="TKS8" s="46"/>
      <c r="TKT8" s="109"/>
      <c r="TKU8" s="109"/>
      <c r="TKV8" s="109"/>
      <c r="TLA8" s="46"/>
      <c r="TLB8" s="109"/>
      <c r="TLC8" s="109"/>
      <c r="TLD8" s="109"/>
      <c r="TLI8" s="46"/>
      <c r="TLJ8" s="109"/>
      <c r="TLK8" s="109"/>
      <c r="TLL8" s="109"/>
      <c r="TLQ8" s="46"/>
      <c r="TLR8" s="109"/>
      <c r="TLS8" s="109"/>
      <c r="TLT8" s="109"/>
      <c r="TLY8" s="46"/>
      <c r="TLZ8" s="109"/>
      <c r="TMA8" s="109"/>
      <c r="TMB8" s="109"/>
      <c r="TMG8" s="46"/>
      <c r="TMH8" s="109"/>
      <c r="TMI8" s="109"/>
      <c r="TMJ8" s="109"/>
      <c r="TMO8" s="46"/>
      <c r="TMP8" s="109"/>
      <c r="TMQ8" s="109"/>
      <c r="TMR8" s="109"/>
      <c r="TMW8" s="46"/>
      <c r="TMX8" s="109"/>
      <c r="TMY8" s="109"/>
      <c r="TMZ8" s="109"/>
      <c r="TNE8" s="46"/>
      <c r="TNF8" s="109"/>
      <c r="TNG8" s="109"/>
      <c r="TNH8" s="109"/>
      <c r="TNM8" s="46"/>
      <c r="TNN8" s="109"/>
      <c r="TNO8" s="109"/>
      <c r="TNP8" s="109"/>
      <c r="TNU8" s="46"/>
      <c r="TNV8" s="109"/>
      <c r="TNW8" s="109"/>
      <c r="TNX8" s="109"/>
      <c r="TOC8" s="46"/>
      <c r="TOD8" s="109"/>
      <c r="TOE8" s="109"/>
      <c r="TOF8" s="109"/>
      <c r="TOK8" s="46"/>
      <c r="TOL8" s="109"/>
      <c r="TOM8" s="109"/>
      <c r="TON8" s="109"/>
      <c r="TOS8" s="46"/>
      <c r="TOT8" s="109"/>
      <c r="TOU8" s="109"/>
      <c r="TOV8" s="109"/>
      <c r="TPA8" s="46"/>
      <c r="TPB8" s="109"/>
      <c r="TPC8" s="109"/>
      <c r="TPD8" s="109"/>
      <c r="TPI8" s="46"/>
      <c r="TPJ8" s="109"/>
      <c r="TPK8" s="109"/>
      <c r="TPL8" s="109"/>
      <c r="TPQ8" s="46"/>
      <c r="TPR8" s="109"/>
      <c r="TPS8" s="109"/>
      <c r="TPT8" s="109"/>
      <c r="TPY8" s="46"/>
      <c r="TPZ8" s="109"/>
      <c r="TQA8" s="109"/>
      <c r="TQB8" s="109"/>
      <c r="TQG8" s="46"/>
      <c r="TQH8" s="109"/>
      <c r="TQI8" s="109"/>
      <c r="TQJ8" s="109"/>
      <c r="TQO8" s="46"/>
      <c r="TQP8" s="109"/>
      <c r="TQQ8" s="109"/>
      <c r="TQR8" s="109"/>
      <c r="TQW8" s="46"/>
      <c r="TQX8" s="109"/>
      <c r="TQY8" s="109"/>
      <c r="TQZ8" s="109"/>
      <c r="TRE8" s="46"/>
      <c r="TRF8" s="109"/>
      <c r="TRG8" s="109"/>
      <c r="TRH8" s="109"/>
      <c r="TRM8" s="46"/>
      <c r="TRN8" s="109"/>
      <c r="TRO8" s="109"/>
      <c r="TRP8" s="109"/>
      <c r="TRU8" s="46"/>
      <c r="TRV8" s="109"/>
      <c r="TRW8" s="109"/>
      <c r="TRX8" s="109"/>
      <c r="TSC8" s="46"/>
      <c r="TSD8" s="109"/>
      <c r="TSE8" s="109"/>
      <c r="TSF8" s="109"/>
      <c r="TSK8" s="46"/>
      <c r="TSL8" s="109"/>
      <c r="TSM8" s="109"/>
      <c r="TSN8" s="109"/>
      <c r="TSS8" s="46"/>
      <c r="TST8" s="109"/>
      <c r="TSU8" s="109"/>
      <c r="TSV8" s="109"/>
      <c r="TTA8" s="46"/>
      <c r="TTB8" s="109"/>
      <c r="TTC8" s="109"/>
      <c r="TTD8" s="109"/>
      <c r="TTI8" s="46"/>
      <c r="TTJ8" s="109"/>
      <c r="TTK8" s="109"/>
      <c r="TTL8" s="109"/>
      <c r="TTQ8" s="46"/>
      <c r="TTR8" s="109"/>
      <c r="TTS8" s="109"/>
      <c r="TTT8" s="109"/>
      <c r="TTY8" s="46"/>
      <c r="TTZ8" s="109"/>
      <c r="TUA8" s="109"/>
      <c r="TUB8" s="109"/>
      <c r="TUG8" s="46"/>
      <c r="TUH8" s="109"/>
      <c r="TUI8" s="109"/>
      <c r="TUJ8" s="109"/>
      <c r="TUO8" s="46"/>
      <c r="TUP8" s="109"/>
      <c r="TUQ8" s="109"/>
      <c r="TUR8" s="109"/>
      <c r="TUW8" s="46"/>
      <c r="TUX8" s="109"/>
      <c r="TUY8" s="109"/>
      <c r="TUZ8" s="109"/>
      <c r="TVE8" s="46"/>
      <c r="TVF8" s="109"/>
      <c r="TVG8" s="109"/>
      <c r="TVH8" s="109"/>
      <c r="TVM8" s="46"/>
      <c r="TVN8" s="109"/>
      <c r="TVO8" s="109"/>
      <c r="TVP8" s="109"/>
      <c r="TVU8" s="46"/>
      <c r="TVV8" s="109"/>
      <c r="TVW8" s="109"/>
      <c r="TVX8" s="109"/>
      <c r="TWC8" s="46"/>
      <c r="TWD8" s="109"/>
      <c r="TWE8" s="109"/>
      <c r="TWF8" s="109"/>
      <c r="TWK8" s="46"/>
      <c r="TWL8" s="109"/>
      <c r="TWM8" s="109"/>
      <c r="TWN8" s="109"/>
      <c r="TWS8" s="46"/>
      <c r="TWT8" s="109"/>
      <c r="TWU8" s="109"/>
      <c r="TWV8" s="109"/>
      <c r="TXA8" s="46"/>
      <c r="TXB8" s="109"/>
      <c r="TXC8" s="109"/>
      <c r="TXD8" s="109"/>
      <c r="TXI8" s="46"/>
      <c r="TXJ8" s="109"/>
      <c r="TXK8" s="109"/>
      <c r="TXL8" s="109"/>
      <c r="TXQ8" s="46"/>
      <c r="TXR8" s="109"/>
      <c r="TXS8" s="109"/>
      <c r="TXT8" s="109"/>
      <c r="TXY8" s="46"/>
      <c r="TXZ8" s="109"/>
      <c r="TYA8" s="109"/>
      <c r="TYB8" s="109"/>
      <c r="TYG8" s="46"/>
      <c r="TYH8" s="109"/>
      <c r="TYI8" s="109"/>
      <c r="TYJ8" s="109"/>
      <c r="TYO8" s="46"/>
      <c r="TYP8" s="109"/>
      <c r="TYQ8" s="109"/>
      <c r="TYR8" s="109"/>
      <c r="TYW8" s="46"/>
      <c r="TYX8" s="109"/>
      <c r="TYY8" s="109"/>
      <c r="TYZ8" s="109"/>
      <c r="TZE8" s="46"/>
      <c r="TZF8" s="109"/>
      <c r="TZG8" s="109"/>
      <c r="TZH8" s="109"/>
      <c r="TZM8" s="46"/>
      <c r="TZN8" s="109"/>
      <c r="TZO8" s="109"/>
      <c r="TZP8" s="109"/>
      <c r="TZU8" s="46"/>
      <c r="TZV8" s="109"/>
      <c r="TZW8" s="109"/>
      <c r="TZX8" s="109"/>
      <c r="UAC8" s="46"/>
      <c r="UAD8" s="109"/>
      <c r="UAE8" s="109"/>
      <c r="UAF8" s="109"/>
      <c r="UAK8" s="46"/>
      <c r="UAL8" s="109"/>
      <c r="UAM8" s="109"/>
      <c r="UAN8" s="109"/>
      <c r="UAS8" s="46"/>
      <c r="UAT8" s="109"/>
      <c r="UAU8" s="109"/>
      <c r="UAV8" s="109"/>
      <c r="UBA8" s="46"/>
      <c r="UBB8" s="109"/>
      <c r="UBC8" s="109"/>
      <c r="UBD8" s="109"/>
      <c r="UBI8" s="46"/>
      <c r="UBJ8" s="109"/>
      <c r="UBK8" s="109"/>
      <c r="UBL8" s="109"/>
      <c r="UBQ8" s="46"/>
      <c r="UBR8" s="109"/>
      <c r="UBS8" s="109"/>
      <c r="UBT8" s="109"/>
      <c r="UBY8" s="46"/>
      <c r="UBZ8" s="109"/>
      <c r="UCA8" s="109"/>
      <c r="UCB8" s="109"/>
      <c r="UCG8" s="46"/>
      <c r="UCH8" s="109"/>
      <c r="UCI8" s="109"/>
      <c r="UCJ8" s="109"/>
      <c r="UCO8" s="46"/>
      <c r="UCP8" s="109"/>
      <c r="UCQ8" s="109"/>
      <c r="UCR8" s="109"/>
      <c r="UCW8" s="46"/>
      <c r="UCX8" s="109"/>
      <c r="UCY8" s="109"/>
      <c r="UCZ8" s="109"/>
      <c r="UDE8" s="46"/>
      <c r="UDF8" s="109"/>
      <c r="UDG8" s="109"/>
      <c r="UDH8" s="109"/>
      <c r="UDM8" s="46"/>
      <c r="UDN8" s="109"/>
      <c r="UDO8" s="109"/>
      <c r="UDP8" s="109"/>
      <c r="UDU8" s="46"/>
      <c r="UDV8" s="109"/>
      <c r="UDW8" s="109"/>
      <c r="UDX8" s="109"/>
      <c r="UEC8" s="46"/>
      <c r="UED8" s="109"/>
      <c r="UEE8" s="109"/>
      <c r="UEF8" s="109"/>
      <c r="UEK8" s="46"/>
      <c r="UEL8" s="109"/>
      <c r="UEM8" s="109"/>
      <c r="UEN8" s="109"/>
      <c r="UES8" s="46"/>
      <c r="UET8" s="109"/>
      <c r="UEU8" s="109"/>
      <c r="UEV8" s="109"/>
      <c r="UFA8" s="46"/>
      <c r="UFB8" s="109"/>
      <c r="UFC8" s="109"/>
      <c r="UFD8" s="109"/>
      <c r="UFI8" s="46"/>
      <c r="UFJ8" s="109"/>
      <c r="UFK8" s="109"/>
      <c r="UFL8" s="109"/>
      <c r="UFQ8" s="46"/>
      <c r="UFR8" s="109"/>
      <c r="UFS8" s="109"/>
      <c r="UFT8" s="109"/>
      <c r="UFY8" s="46"/>
      <c r="UFZ8" s="109"/>
      <c r="UGA8" s="109"/>
      <c r="UGB8" s="109"/>
      <c r="UGG8" s="46"/>
      <c r="UGH8" s="109"/>
      <c r="UGI8" s="109"/>
      <c r="UGJ8" s="109"/>
      <c r="UGO8" s="46"/>
      <c r="UGP8" s="109"/>
      <c r="UGQ8" s="109"/>
      <c r="UGR8" s="109"/>
      <c r="UGW8" s="46"/>
      <c r="UGX8" s="109"/>
      <c r="UGY8" s="109"/>
      <c r="UGZ8" s="109"/>
      <c r="UHE8" s="46"/>
      <c r="UHF8" s="109"/>
      <c r="UHG8" s="109"/>
      <c r="UHH8" s="109"/>
      <c r="UHM8" s="46"/>
      <c r="UHN8" s="109"/>
      <c r="UHO8" s="109"/>
      <c r="UHP8" s="109"/>
      <c r="UHU8" s="46"/>
      <c r="UHV8" s="109"/>
      <c r="UHW8" s="109"/>
      <c r="UHX8" s="109"/>
      <c r="UIC8" s="46"/>
      <c r="UID8" s="109"/>
      <c r="UIE8" s="109"/>
      <c r="UIF8" s="109"/>
      <c r="UIK8" s="46"/>
      <c r="UIL8" s="109"/>
      <c r="UIM8" s="109"/>
      <c r="UIN8" s="109"/>
      <c r="UIS8" s="46"/>
      <c r="UIT8" s="109"/>
      <c r="UIU8" s="109"/>
      <c r="UIV8" s="109"/>
      <c r="UJA8" s="46"/>
      <c r="UJB8" s="109"/>
      <c r="UJC8" s="109"/>
      <c r="UJD8" s="109"/>
      <c r="UJI8" s="46"/>
      <c r="UJJ8" s="109"/>
      <c r="UJK8" s="109"/>
      <c r="UJL8" s="109"/>
      <c r="UJQ8" s="46"/>
      <c r="UJR8" s="109"/>
      <c r="UJS8" s="109"/>
      <c r="UJT8" s="109"/>
      <c r="UJY8" s="46"/>
      <c r="UJZ8" s="109"/>
      <c r="UKA8" s="109"/>
      <c r="UKB8" s="109"/>
      <c r="UKG8" s="46"/>
      <c r="UKH8" s="109"/>
      <c r="UKI8" s="109"/>
      <c r="UKJ8" s="109"/>
      <c r="UKO8" s="46"/>
      <c r="UKP8" s="109"/>
      <c r="UKQ8" s="109"/>
      <c r="UKR8" s="109"/>
      <c r="UKW8" s="46"/>
      <c r="UKX8" s="109"/>
      <c r="UKY8" s="109"/>
      <c r="UKZ8" s="109"/>
      <c r="ULE8" s="46"/>
      <c r="ULF8" s="109"/>
      <c r="ULG8" s="109"/>
      <c r="ULH8" s="109"/>
      <c r="ULM8" s="46"/>
      <c r="ULN8" s="109"/>
      <c r="ULO8" s="109"/>
      <c r="ULP8" s="109"/>
      <c r="ULU8" s="46"/>
      <c r="ULV8" s="109"/>
      <c r="ULW8" s="109"/>
      <c r="ULX8" s="109"/>
      <c r="UMC8" s="46"/>
      <c r="UMD8" s="109"/>
      <c r="UME8" s="109"/>
      <c r="UMF8" s="109"/>
      <c r="UMK8" s="46"/>
      <c r="UML8" s="109"/>
      <c r="UMM8" s="109"/>
      <c r="UMN8" s="109"/>
      <c r="UMS8" s="46"/>
      <c r="UMT8" s="109"/>
      <c r="UMU8" s="109"/>
      <c r="UMV8" s="109"/>
      <c r="UNA8" s="46"/>
      <c r="UNB8" s="109"/>
      <c r="UNC8" s="109"/>
      <c r="UND8" s="109"/>
      <c r="UNI8" s="46"/>
      <c r="UNJ8" s="109"/>
      <c r="UNK8" s="109"/>
      <c r="UNL8" s="109"/>
      <c r="UNQ8" s="46"/>
      <c r="UNR8" s="109"/>
      <c r="UNS8" s="109"/>
      <c r="UNT8" s="109"/>
      <c r="UNY8" s="46"/>
      <c r="UNZ8" s="109"/>
      <c r="UOA8" s="109"/>
      <c r="UOB8" s="109"/>
      <c r="UOG8" s="46"/>
      <c r="UOH8" s="109"/>
      <c r="UOI8" s="109"/>
      <c r="UOJ8" s="109"/>
      <c r="UOO8" s="46"/>
      <c r="UOP8" s="109"/>
      <c r="UOQ8" s="109"/>
      <c r="UOR8" s="109"/>
      <c r="UOW8" s="46"/>
      <c r="UOX8" s="109"/>
      <c r="UOY8" s="109"/>
      <c r="UOZ8" s="109"/>
      <c r="UPE8" s="46"/>
      <c r="UPF8" s="109"/>
      <c r="UPG8" s="109"/>
      <c r="UPH8" s="109"/>
      <c r="UPM8" s="46"/>
      <c r="UPN8" s="109"/>
      <c r="UPO8" s="109"/>
      <c r="UPP8" s="109"/>
      <c r="UPU8" s="46"/>
      <c r="UPV8" s="109"/>
      <c r="UPW8" s="109"/>
      <c r="UPX8" s="109"/>
      <c r="UQC8" s="46"/>
      <c r="UQD8" s="109"/>
      <c r="UQE8" s="109"/>
      <c r="UQF8" s="109"/>
      <c r="UQK8" s="46"/>
      <c r="UQL8" s="109"/>
      <c r="UQM8" s="109"/>
      <c r="UQN8" s="109"/>
      <c r="UQS8" s="46"/>
      <c r="UQT8" s="109"/>
      <c r="UQU8" s="109"/>
      <c r="UQV8" s="109"/>
      <c r="URA8" s="46"/>
      <c r="URB8" s="109"/>
      <c r="URC8" s="109"/>
      <c r="URD8" s="109"/>
      <c r="URI8" s="46"/>
      <c r="URJ8" s="109"/>
      <c r="URK8" s="109"/>
      <c r="URL8" s="109"/>
      <c r="URQ8" s="46"/>
      <c r="URR8" s="109"/>
      <c r="URS8" s="109"/>
      <c r="URT8" s="109"/>
      <c r="URY8" s="46"/>
      <c r="URZ8" s="109"/>
      <c r="USA8" s="109"/>
      <c r="USB8" s="109"/>
      <c r="USG8" s="46"/>
      <c r="USH8" s="109"/>
      <c r="USI8" s="109"/>
      <c r="USJ8" s="109"/>
      <c r="USO8" s="46"/>
      <c r="USP8" s="109"/>
      <c r="USQ8" s="109"/>
      <c r="USR8" s="109"/>
      <c r="USW8" s="46"/>
      <c r="USX8" s="109"/>
      <c r="USY8" s="109"/>
      <c r="USZ8" s="109"/>
      <c r="UTE8" s="46"/>
      <c r="UTF8" s="109"/>
      <c r="UTG8" s="109"/>
      <c r="UTH8" s="109"/>
      <c r="UTM8" s="46"/>
      <c r="UTN8" s="109"/>
      <c r="UTO8" s="109"/>
      <c r="UTP8" s="109"/>
      <c r="UTU8" s="46"/>
      <c r="UTV8" s="109"/>
      <c r="UTW8" s="109"/>
      <c r="UTX8" s="109"/>
      <c r="UUC8" s="46"/>
      <c r="UUD8" s="109"/>
      <c r="UUE8" s="109"/>
      <c r="UUF8" s="109"/>
      <c r="UUK8" s="46"/>
      <c r="UUL8" s="109"/>
      <c r="UUM8" s="109"/>
      <c r="UUN8" s="109"/>
      <c r="UUS8" s="46"/>
      <c r="UUT8" s="109"/>
      <c r="UUU8" s="109"/>
      <c r="UUV8" s="109"/>
      <c r="UVA8" s="46"/>
      <c r="UVB8" s="109"/>
      <c r="UVC8" s="109"/>
      <c r="UVD8" s="109"/>
      <c r="UVI8" s="46"/>
      <c r="UVJ8" s="109"/>
      <c r="UVK8" s="109"/>
      <c r="UVL8" s="109"/>
      <c r="UVQ8" s="46"/>
      <c r="UVR8" s="109"/>
      <c r="UVS8" s="109"/>
      <c r="UVT8" s="109"/>
      <c r="UVY8" s="46"/>
      <c r="UVZ8" s="109"/>
      <c r="UWA8" s="109"/>
      <c r="UWB8" s="109"/>
      <c r="UWG8" s="46"/>
      <c r="UWH8" s="109"/>
      <c r="UWI8" s="109"/>
      <c r="UWJ8" s="109"/>
      <c r="UWO8" s="46"/>
      <c r="UWP8" s="109"/>
      <c r="UWQ8" s="109"/>
      <c r="UWR8" s="109"/>
      <c r="UWW8" s="46"/>
      <c r="UWX8" s="109"/>
      <c r="UWY8" s="109"/>
      <c r="UWZ8" s="109"/>
      <c r="UXE8" s="46"/>
      <c r="UXF8" s="109"/>
      <c r="UXG8" s="109"/>
      <c r="UXH8" s="109"/>
      <c r="UXM8" s="46"/>
      <c r="UXN8" s="109"/>
      <c r="UXO8" s="109"/>
      <c r="UXP8" s="109"/>
      <c r="UXU8" s="46"/>
      <c r="UXV8" s="109"/>
      <c r="UXW8" s="109"/>
      <c r="UXX8" s="109"/>
      <c r="UYC8" s="46"/>
      <c r="UYD8" s="109"/>
      <c r="UYE8" s="109"/>
      <c r="UYF8" s="109"/>
      <c r="UYK8" s="46"/>
      <c r="UYL8" s="109"/>
      <c r="UYM8" s="109"/>
      <c r="UYN8" s="109"/>
      <c r="UYS8" s="46"/>
      <c r="UYT8" s="109"/>
      <c r="UYU8" s="109"/>
      <c r="UYV8" s="109"/>
      <c r="UZA8" s="46"/>
      <c r="UZB8" s="109"/>
      <c r="UZC8" s="109"/>
      <c r="UZD8" s="109"/>
      <c r="UZI8" s="46"/>
      <c r="UZJ8" s="109"/>
      <c r="UZK8" s="109"/>
      <c r="UZL8" s="109"/>
      <c r="UZQ8" s="46"/>
      <c r="UZR8" s="109"/>
      <c r="UZS8" s="109"/>
      <c r="UZT8" s="109"/>
      <c r="UZY8" s="46"/>
      <c r="UZZ8" s="109"/>
      <c r="VAA8" s="109"/>
      <c r="VAB8" s="109"/>
      <c r="VAG8" s="46"/>
      <c r="VAH8" s="109"/>
      <c r="VAI8" s="109"/>
      <c r="VAJ8" s="109"/>
      <c r="VAO8" s="46"/>
      <c r="VAP8" s="109"/>
      <c r="VAQ8" s="109"/>
      <c r="VAR8" s="109"/>
      <c r="VAW8" s="46"/>
      <c r="VAX8" s="109"/>
      <c r="VAY8" s="109"/>
      <c r="VAZ8" s="109"/>
      <c r="VBE8" s="46"/>
      <c r="VBF8" s="109"/>
      <c r="VBG8" s="109"/>
      <c r="VBH8" s="109"/>
      <c r="VBM8" s="46"/>
      <c r="VBN8" s="109"/>
      <c r="VBO8" s="109"/>
      <c r="VBP8" s="109"/>
      <c r="VBU8" s="46"/>
      <c r="VBV8" s="109"/>
      <c r="VBW8" s="109"/>
      <c r="VBX8" s="109"/>
      <c r="VCC8" s="46"/>
      <c r="VCD8" s="109"/>
      <c r="VCE8" s="109"/>
      <c r="VCF8" s="109"/>
      <c r="VCK8" s="46"/>
      <c r="VCL8" s="109"/>
      <c r="VCM8" s="109"/>
      <c r="VCN8" s="109"/>
      <c r="VCS8" s="46"/>
      <c r="VCT8" s="109"/>
      <c r="VCU8" s="109"/>
      <c r="VCV8" s="109"/>
      <c r="VDA8" s="46"/>
      <c r="VDB8" s="109"/>
      <c r="VDC8" s="109"/>
      <c r="VDD8" s="109"/>
      <c r="VDI8" s="46"/>
      <c r="VDJ8" s="109"/>
      <c r="VDK8" s="109"/>
      <c r="VDL8" s="109"/>
      <c r="VDQ8" s="46"/>
      <c r="VDR8" s="109"/>
      <c r="VDS8" s="109"/>
      <c r="VDT8" s="109"/>
      <c r="VDY8" s="46"/>
      <c r="VDZ8" s="109"/>
      <c r="VEA8" s="109"/>
      <c r="VEB8" s="109"/>
      <c r="VEG8" s="46"/>
      <c r="VEH8" s="109"/>
      <c r="VEI8" s="109"/>
      <c r="VEJ8" s="109"/>
      <c r="VEO8" s="46"/>
      <c r="VEP8" s="109"/>
      <c r="VEQ8" s="109"/>
      <c r="VER8" s="109"/>
      <c r="VEW8" s="46"/>
      <c r="VEX8" s="109"/>
      <c r="VEY8" s="109"/>
      <c r="VEZ8" s="109"/>
      <c r="VFE8" s="46"/>
      <c r="VFF8" s="109"/>
      <c r="VFG8" s="109"/>
      <c r="VFH8" s="109"/>
      <c r="VFM8" s="46"/>
      <c r="VFN8" s="109"/>
      <c r="VFO8" s="109"/>
      <c r="VFP8" s="109"/>
      <c r="VFU8" s="46"/>
      <c r="VFV8" s="109"/>
      <c r="VFW8" s="109"/>
      <c r="VFX8" s="109"/>
      <c r="VGC8" s="46"/>
      <c r="VGD8" s="109"/>
      <c r="VGE8" s="109"/>
      <c r="VGF8" s="109"/>
      <c r="VGK8" s="46"/>
      <c r="VGL8" s="109"/>
      <c r="VGM8" s="109"/>
      <c r="VGN8" s="109"/>
      <c r="VGS8" s="46"/>
      <c r="VGT8" s="109"/>
      <c r="VGU8" s="109"/>
      <c r="VGV8" s="109"/>
      <c r="VHA8" s="46"/>
      <c r="VHB8" s="109"/>
      <c r="VHC8" s="109"/>
      <c r="VHD8" s="109"/>
      <c r="VHI8" s="46"/>
      <c r="VHJ8" s="109"/>
      <c r="VHK8" s="109"/>
      <c r="VHL8" s="109"/>
      <c r="VHQ8" s="46"/>
      <c r="VHR8" s="109"/>
      <c r="VHS8" s="109"/>
      <c r="VHT8" s="109"/>
      <c r="VHY8" s="46"/>
      <c r="VHZ8" s="109"/>
      <c r="VIA8" s="109"/>
      <c r="VIB8" s="109"/>
      <c r="VIG8" s="46"/>
      <c r="VIH8" s="109"/>
      <c r="VII8" s="109"/>
      <c r="VIJ8" s="109"/>
      <c r="VIO8" s="46"/>
      <c r="VIP8" s="109"/>
      <c r="VIQ8" s="109"/>
      <c r="VIR8" s="109"/>
      <c r="VIW8" s="46"/>
      <c r="VIX8" s="109"/>
      <c r="VIY8" s="109"/>
      <c r="VIZ8" s="109"/>
      <c r="VJE8" s="46"/>
      <c r="VJF8" s="109"/>
      <c r="VJG8" s="109"/>
      <c r="VJH8" s="109"/>
      <c r="VJM8" s="46"/>
      <c r="VJN8" s="109"/>
      <c r="VJO8" s="109"/>
      <c r="VJP8" s="109"/>
      <c r="VJU8" s="46"/>
      <c r="VJV8" s="109"/>
      <c r="VJW8" s="109"/>
      <c r="VJX8" s="109"/>
      <c r="VKC8" s="46"/>
      <c r="VKD8" s="109"/>
      <c r="VKE8" s="109"/>
      <c r="VKF8" s="109"/>
      <c r="VKK8" s="46"/>
      <c r="VKL8" s="109"/>
      <c r="VKM8" s="109"/>
      <c r="VKN8" s="109"/>
      <c r="VKS8" s="46"/>
      <c r="VKT8" s="109"/>
      <c r="VKU8" s="109"/>
      <c r="VKV8" s="109"/>
      <c r="VLA8" s="46"/>
      <c r="VLB8" s="109"/>
      <c r="VLC8" s="109"/>
      <c r="VLD8" s="109"/>
      <c r="VLI8" s="46"/>
      <c r="VLJ8" s="109"/>
      <c r="VLK8" s="109"/>
      <c r="VLL8" s="109"/>
      <c r="VLQ8" s="46"/>
      <c r="VLR8" s="109"/>
      <c r="VLS8" s="109"/>
      <c r="VLT8" s="109"/>
      <c r="VLY8" s="46"/>
      <c r="VLZ8" s="109"/>
      <c r="VMA8" s="109"/>
      <c r="VMB8" s="109"/>
      <c r="VMG8" s="46"/>
      <c r="VMH8" s="109"/>
      <c r="VMI8" s="109"/>
      <c r="VMJ8" s="109"/>
      <c r="VMO8" s="46"/>
      <c r="VMP8" s="109"/>
      <c r="VMQ8" s="109"/>
      <c r="VMR8" s="109"/>
      <c r="VMW8" s="46"/>
      <c r="VMX8" s="109"/>
      <c r="VMY8" s="109"/>
      <c r="VMZ8" s="109"/>
      <c r="VNE8" s="46"/>
      <c r="VNF8" s="109"/>
      <c r="VNG8" s="109"/>
      <c r="VNH8" s="109"/>
      <c r="VNM8" s="46"/>
      <c r="VNN8" s="109"/>
      <c r="VNO8" s="109"/>
      <c r="VNP8" s="109"/>
      <c r="VNU8" s="46"/>
      <c r="VNV8" s="109"/>
      <c r="VNW8" s="109"/>
      <c r="VNX8" s="109"/>
      <c r="VOC8" s="46"/>
      <c r="VOD8" s="109"/>
      <c r="VOE8" s="109"/>
      <c r="VOF8" s="109"/>
      <c r="VOK8" s="46"/>
      <c r="VOL8" s="109"/>
      <c r="VOM8" s="109"/>
      <c r="VON8" s="109"/>
      <c r="VOS8" s="46"/>
      <c r="VOT8" s="109"/>
      <c r="VOU8" s="109"/>
      <c r="VOV8" s="109"/>
      <c r="VPA8" s="46"/>
      <c r="VPB8" s="109"/>
      <c r="VPC8" s="109"/>
      <c r="VPD8" s="109"/>
      <c r="VPI8" s="46"/>
      <c r="VPJ8" s="109"/>
      <c r="VPK8" s="109"/>
      <c r="VPL8" s="109"/>
      <c r="VPQ8" s="46"/>
      <c r="VPR8" s="109"/>
      <c r="VPS8" s="109"/>
      <c r="VPT8" s="109"/>
      <c r="VPY8" s="46"/>
      <c r="VPZ8" s="109"/>
      <c r="VQA8" s="109"/>
      <c r="VQB8" s="109"/>
      <c r="VQG8" s="46"/>
      <c r="VQH8" s="109"/>
      <c r="VQI8" s="109"/>
      <c r="VQJ8" s="109"/>
      <c r="VQO8" s="46"/>
      <c r="VQP8" s="109"/>
      <c r="VQQ8" s="109"/>
      <c r="VQR8" s="109"/>
      <c r="VQW8" s="46"/>
      <c r="VQX8" s="109"/>
      <c r="VQY8" s="109"/>
      <c r="VQZ8" s="109"/>
      <c r="VRE8" s="46"/>
      <c r="VRF8" s="109"/>
      <c r="VRG8" s="109"/>
      <c r="VRH8" s="109"/>
      <c r="VRM8" s="46"/>
      <c r="VRN8" s="109"/>
      <c r="VRO8" s="109"/>
      <c r="VRP8" s="109"/>
      <c r="VRU8" s="46"/>
      <c r="VRV8" s="109"/>
      <c r="VRW8" s="109"/>
      <c r="VRX8" s="109"/>
      <c r="VSC8" s="46"/>
      <c r="VSD8" s="109"/>
      <c r="VSE8" s="109"/>
      <c r="VSF8" s="109"/>
      <c r="VSK8" s="46"/>
      <c r="VSL8" s="109"/>
      <c r="VSM8" s="109"/>
      <c r="VSN8" s="109"/>
      <c r="VSS8" s="46"/>
      <c r="VST8" s="109"/>
      <c r="VSU8" s="109"/>
      <c r="VSV8" s="109"/>
      <c r="VTA8" s="46"/>
      <c r="VTB8" s="109"/>
      <c r="VTC8" s="109"/>
      <c r="VTD8" s="109"/>
      <c r="VTI8" s="46"/>
      <c r="VTJ8" s="109"/>
      <c r="VTK8" s="109"/>
      <c r="VTL8" s="109"/>
      <c r="VTQ8" s="46"/>
      <c r="VTR8" s="109"/>
      <c r="VTS8" s="109"/>
      <c r="VTT8" s="109"/>
      <c r="VTY8" s="46"/>
      <c r="VTZ8" s="109"/>
      <c r="VUA8" s="109"/>
      <c r="VUB8" s="109"/>
      <c r="VUG8" s="46"/>
      <c r="VUH8" s="109"/>
      <c r="VUI8" s="109"/>
      <c r="VUJ8" s="109"/>
      <c r="VUO8" s="46"/>
      <c r="VUP8" s="109"/>
      <c r="VUQ8" s="109"/>
      <c r="VUR8" s="109"/>
      <c r="VUW8" s="46"/>
      <c r="VUX8" s="109"/>
      <c r="VUY8" s="109"/>
      <c r="VUZ8" s="109"/>
      <c r="VVE8" s="46"/>
      <c r="VVF8" s="109"/>
      <c r="VVG8" s="109"/>
      <c r="VVH8" s="109"/>
      <c r="VVM8" s="46"/>
      <c r="VVN8" s="109"/>
      <c r="VVO8" s="109"/>
      <c r="VVP8" s="109"/>
      <c r="VVU8" s="46"/>
      <c r="VVV8" s="109"/>
      <c r="VVW8" s="109"/>
      <c r="VVX8" s="109"/>
      <c r="VWC8" s="46"/>
      <c r="VWD8" s="109"/>
      <c r="VWE8" s="109"/>
      <c r="VWF8" s="109"/>
      <c r="VWK8" s="46"/>
      <c r="VWL8" s="109"/>
      <c r="VWM8" s="109"/>
      <c r="VWN8" s="109"/>
      <c r="VWS8" s="46"/>
      <c r="VWT8" s="109"/>
      <c r="VWU8" s="109"/>
      <c r="VWV8" s="109"/>
      <c r="VXA8" s="46"/>
      <c r="VXB8" s="109"/>
      <c r="VXC8" s="109"/>
      <c r="VXD8" s="109"/>
      <c r="VXI8" s="46"/>
      <c r="VXJ8" s="109"/>
      <c r="VXK8" s="109"/>
      <c r="VXL8" s="109"/>
      <c r="VXQ8" s="46"/>
      <c r="VXR8" s="109"/>
      <c r="VXS8" s="109"/>
      <c r="VXT8" s="109"/>
      <c r="VXY8" s="46"/>
      <c r="VXZ8" s="109"/>
      <c r="VYA8" s="109"/>
      <c r="VYB8" s="109"/>
      <c r="VYG8" s="46"/>
      <c r="VYH8" s="109"/>
      <c r="VYI8" s="109"/>
      <c r="VYJ8" s="109"/>
      <c r="VYO8" s="46"/>
      <c r="VYP8" s="109"/>
      <c r="VYQ8" s="109"/>
      <c r="VYR8" s="109"/>
      <c r="VYW8" s="46"/>
      <c r="VYX8" s="109"/>
      <c r="VYY8" s="109"/>
      <c r="VYZ8" s="109"/>
      <c r="VZE8" s="46"/>
      <c r="VZF8" s="109"/>
      <c r="VZG8" s="109"/>
      <c r="VZH8" s="109"/>
      <c r="VZM8" s="46"/>
      <c r="VZN8" s="109"/>
      <c r="VZO8" s="109"/>
      <c r="VZP8" s="109"/>
      <c r="VZU8" s="46"/>
      <c r="VZV8" s="109"/>
      <c r="VZW8" s="109"/>
      <c r="VZX8" s="109"/>
      <c r="WAC8" s="46"/>
      <c r="WAD8" s="109"/>
      <c r="WAE8" s="109"/>
      <c r="WAF8" s="109"/>
      <c r="WAK8" s="46"/>
      <c r="WAL8" s="109"/>
      <c r="WAM8" s="109"/>
      <c r="WAN8" s="109"/>
      <c r="WAS8" s="46"/>
      <c r="WAT8" s="109"/>
      <c r="WAU8" s="109"/>
      <c r="WAV8" s="109"/>
      <c r="WBA8" s="46"/>
      <c r="WBB8" s="109"/>
      <c r="WBC8" s="109"/>
      <c r="WBD8" s="109"/>
      <c r="WBI8" s="46"/>
      <c r="WBJ8" s="109"/>
      <c r="WBK8" s="109"/>
      <c r="WBL8" s="109"/>
      <c r="WBQ8" s="46"/>
      <c r="WBR8" s="109"/>
      <c r="WBS8" s="109"/>
      <c r="WBT8" s="109"/>
      <c r="WBY8" s="46"/>
      <c r="WBZ8" s="109"/>
      <c r="WCA8" s="109"/>
      <c r="WCB8" s="109"/>
      <c r="WCG8" s="46"/>
      <c r="WCH8" s="109"/>
      <c r="WCI8" s="109"/>
      <c r="WCJ8" s="109"/>
      <c r="WCO8" s="46"/>
      <c r="WCP8" s="109"/>
      <c r="WCQ8" s="109"/>
      <c r="WCR8" s="109"/>
      <c r="WCW8" s="46"/>
      <c r="WCX8" s="109"/>
      <c r="WCY8" s="109"/>
      <c r="WCZ8" s="109"/>
      <c r="WDE8" s="46"/>
      <c r="WDF8" s="109"/>
      <c r="WDG8" s="109"/>
      <c r="WDH8" s="109"/>
      <c r="WDM8" s="46"/>
      <c r="WDN8" s="109"/>
      <c r="WDO8" s="109"/>
      <c r="WDP8" s="109"/>
      <c r="WDU8" s="46"/>
      <c r="WDV8" s="109"/>
      <c r="WDW8" s="109"/>
      <c r="WDX8" s="109"/>
      <c r="WEC8" s="46"/>
      <c r="WED8" s="109"/>
      <c r="WEE8" s="109"/>
      <c r="WEF8" s="109"/>
      <c r="WEK8" s="46"/>
      <c r="WEL8" s="109"/>
      <c r="WEM8" s="109"/>
      <c r="WEN8" s="109"/>
      <c r="WES8" s="46"/>
      <c r="WET8" s="109"/>
      <c r="WEU8" s="109"/>
      <c r="WEV8" s="109"/>
      <c r="WFA8" s="46"/>
      <c r="WFB8" s="109"/>
      <c r="WFC8" s="109"/>
      <c r="WFD8" s="109"/>
      <c r="WFI8" s="46"/>
      <c r="WFJ8" s="109"/>
      <c r="WFK8" s="109"/>
      <c r="WFL8" s="109"/>
      <c r="WFQ8" s="46"/>
      <c r="WFR8" s="109"/>
      <c r="WFS8" s="109"/>
      <c r="WFT8" s="109"/>
      <c r="WFY8" s="46"/>
      <c r="WFZ8" s="109"/>
      <c r="WGA8" s="109"/>
      <c r="WGB8" s="109"/>
      <c r="WGG8" s="46"/>
      <c r="WGH8" s="109"/>
      <c r="WGI8" s="109"/>
      <c r="WGJ8" s="109"/>
      <c r="WGO8" s="46"/>
      <c r="WGP8" s="109"/>
      <c r="WGQ8" s="109"/>
      <c r="WGR8" s="109"/>
      <c r="WGW8" s="46"/>
      <c r="WGX8" s="109"/>
      <c r="WGY8" s="109"/>
      <c r="WGZ8" s="109"/>
      <c r="WHE8" s="46"/>
      <c r="WHF8" s="109"/>
      <c r="WHG8" s="109"/>
      <c r="WHH8" s="109"/>
      <c r="WHM8" s="46"/>
      <c r="WHN8" s="109"/>
      <c r="WHO8" s="109"/>
      <c r="WHP8" s="109"/>
      <c r="WHU8" s="46"/>
      <c r="WHV8" s="109"/>
      <c r="WHW8" s="109"/>
      <c r="WHX8" s="109"/>
      <c r="WIC8" s="46"/>
      <c r="WID8" s="109"/>
      <c r="WIE8" s="109"/>
      <c r="WIF8" s="109"/>
      <c r="WIK8" s="46"/>
      <c r="WIL8" s="109"/>
      <c r="WIM8" s="109"/>
      <c r="WIN8" s="109"/>
      <c r="WIS8" s="46"/>
      <c r="WIT8" s="109"/>
      <c r="WIU8" s="109"/>
      <c r="WIV8" s="109"/>
      <c r="WJA8" s="46"/>
      <c r="WJB8" s="109"/>
      <c r="WJC8" s="109"/>
      <c r="WJD8" s="109"/>
      <c r="WJI8" s="46"/>
      <c r="WJJ8" s="109"/>
      <c r="WJK8" s="109"/>
      <c r="WJL8" s="109"/>
      <c r="WJQ8" s="46"/>
      <c r="WJR8" s="109"/>
      <c r="WJS8" s="109"/>
      <c r="WJT8" s="109"/>
      <c r="WJY8" s="46"/>
      <c r="WJZ8" s="109"/>
      <c r="WKA8" s="109"/>
      <c r="WKB8" s="109"/>
      <c r="WKG8" s="46"/>
      <c r="WKH8" s="109"/>
      <c r="WKI8" s="109"/>
      <c r="WKJ8" s="109"/>
      <c r="WKO8" s="46"/>
      <c r="WKP8" s="109"/>
      <c r="WKQ8" s="109"/>
      <c r="WKR8" s="109"/>
      <c r="WKW8" s="46"/>
      <c r="WKX8" s="109"/>
      <c r="WKY8" s="109"/>
      <c r="WKZ8" s="109"/>
      <c r="WLE8" s="46"/>
      <c r="WLF8" s="109"/>
      <c r="WLG8" s="109"/>
      <c r="WLH8" s="109"/>
      <c r="WLM8" s="46"/>
      <c r="WLN8" s="109"/>
      <c r="WLO8" s="109"/>
      <c r="WLP8" s="109"/>
      <c r="WLU8" s="46"/>
      <c r="WLV8" s="109"/>
      <c r="WLW8" s="109"/>
      <c r="WLX8" s="109"/>
      <c r="WMC8" s="46"/>
      <c r="WMD8" s="109"/>
      <c r="WME8" s="109"/>
      <c r="WMF8" s="109"/>
      <c r="WMK8" s="46"/>
      <c r="WML8" s="109"/>
      <c r="WMM8" s="109"/>
      <c r="WMN8" s="109"/>
      <c r="WMS8" s="46"/>
      <c r="WMT8" s="109"/>
      <c r="WMU8" s="109"/>
      <c r="WMV8" s="109"/>
      <c r="WNA8" s="46"/>
      <c r="WNB8" s="109"/>
      <c r="WNC8" s="109"/>
      <c r="WND8" s="109"/>
      <c r="WNI8" s="46"/>
      <c r="WNJ8" s="109"/>
      <c r="WNK8" s="109"/>
      <c r="WNL8" s="109"/>
      <c r="WNQ8" s="46"/>
      <c r="WNR8" s="109"/>
      <c r="WNS8" s="109"/>
      <c r="WNT8" s="109"/>
      <c r="WNY8" s="46"/>
      <c r="WNZ8" s="109"/>
      <c r="WOA8" s="109"/>
      <c r="WOB8" s="109"/>
      <c r="WOG8" s="46"/>
      <c r="WOH8" s="109"/>
      <c r="WOI8" s="109"/>
      <c r="WOJ8" s="109"/>
      <c r="WOO8" s="46"/>
      <c r="WOP8" s="109"/>
      <c r="WOQ8" s="109"/>
      <c r="WOR8" s="109"/>
      <c r="WOW8" s="46"/>
      <c r="WOX8" s="109"/>
      <c r="WOY8" s="109"/>
      <c r="WOZ8" s="109"/>
      <c r="WPE8" s="46"/>
      <c r="WPF8" s="109"/>
      <c r="WPG8" s="109"/>
      <c r="WPH8" s="109"/>
      <c r="WPM8" s="46"/>
      <c r="WPN8" s="109"/>
      <c r="WPO8" s="109"/>
      <c r="WPP8" s="109"/>
      <c r="WPU8" s="46"/>
      <c r="WPV8" s="109"/>
      <c r="WPW8" s="109"/>
      <c r="WPX8" s="109"/>
      <c r="WQC8" s="46"/>
      <c r="WQD8" s="109"/>
      <c r="WQE8" s="109"/>
      <c r="WQF8" s="109"/>
      <c r="WQK8" s="46"/>
      <c r="WQL8" s="109"/>
      <c r="WQM8" s="109"/>
      <c r="WQN8" s="109"/>
      <c r="WQS8" s="46"/>
      <c r="WQT8" s="109"/>
      <c r="WQU8" s="109"/>
      <c r="WQV8" s="109"/>
      <c r="WRA8" s="46"/>
      <c r="WRB8" s="109"/>
      <c r="WRC8" s="109"/>
      <c r="WRD8" s="109"/>
      <c r="WRI8" s="46"/>
      <c r="WRJ8" s="109"/>
      <c r="WRK8" s="109"/>
      <c r="WRL8" s="109"/>
      <c r="WRQ8" s="46"/>
      <c r="WRR8" s="109"/>
      <c r="WRS8" s="109"/>
      <c r="WRT8" s="109"/>
      <c r="WRY8" s="46"/>
      <c r="WRZ8" s="109"/>
      <c r="WSA8" s="109"/>
      <c r="WSB8" s="109"/>
      <c r="WSG8" s="46"/>
      <c r="WSH8" s="109"/>
      <c r="WSI8" s="109"/>
      <c r="WSJ8" s="109"/>
      <c r="WSO8" s="46"/>
      <c r="WSP8" s="109"/>
      <c r="WSQ8" s="109"/>
      <c r="WSR8" s="109"/>
      <c r="WSW8" s="46"/>
      <c r="WSX8" s="109"/>
      <c r="WSY8" s="109"/>
      <c r="WSZ8" s="109"/>
      <c r="WTE8" s="46"/>
      <c r="WTF8" s="109"/>
      <c r="WTG8" s="109"/>
      <c r="WTH8" s="109"/>
      <c r="WTM8" s="46"/>
      <c r="WTN8" s="109"/>
      <c r="WTO8" s="109"/>
      <c r="WTP8" s="109"/>
      <c r="WTU8" s="46"/>
      <c r="WTV8" s="109"/>
      <c r="WTW8" s="109"/>
      <c r="WTX8" s="109"/>
      <c r="WUC8" s="46"/>
      <c r="WUD8" s="109"/>
      <c r="WUE8" s="109"/>
      <c r="WUF8" s="109"/>
      <c r="WUK8" s="46"/>
      <c r="WUL8" s="109"/>
      <c r="WUM8" s="109"/>
      <c r="WUN8" s="109"/>
      <c r="WUS8" s="46"/>
      <c r="WUT8" s="109"/>
      <c r="WUU8" s="109"/>
      <c r="WUV8" s="109"/>
      <c r="WVA8" s="46"/>
      <c r="WVB8" s="109"/>
      <c r="WVC8" s="109"/>
      <c r="WVD8" s="109"/>
      <c r="WVI8" s="46"/>
      <c r="WVJ8" s="109"/>
      <c r="WVK8" s="109"/>
      <c r="WVL8" s="109"/>
      <c r="WVQ8" s="46"/>
      <c r="WVR8" s="109"/>
      <c r="WVS8" s="109"/>
      <c r="WVT8" s="109"/>
      <c r="WVY8" s="46"/>
      <c r="WVZ8" s="109"/>
      <c r="WWA8" s="109"/>
      <c r="WWB8" s="109"/>
      <c r="WWG8" s="46"/>
      <c r="WWH8" s="109"/>
      <c r="WWI8" s="109"/>
      <c r="WWJ8" s="109"/>
      <c r="WWO8" s="46"/>
      <c r="WWP8" s="109"/>
      <c r="WWQ8" s="109"/>
      <c r="WWR8" s="109"/>
      <c r="WWW8" s="46"/>
      <c r="WWX8" s="109"/>
      <c r="WWY8" s="109"/>
      <c r="WWZ8" s="109"/>
      <c r="WXE8" s="46"/>
      <c r="WXF8" s="109"/>
      <c r="WXG8" s="109"/>
      <c r="WXH8" s="109"/>
      <c r="WXM8" s="46"/>
      <c r="WXN8" s="109"/>
      <c r="WXO8" s="109"/>
      <c r="WXP8" s="109"/>
      <c r="WXU8" s="46"/>
      <c r="WXV8" s="109"/>
      <c r="WXW8" s="109"/>
      <c r="WXX8" s="109"/>
      <c r="WYC8" s="46"/>
      <c r="WYD8" s="109"/>
      <c r="WYE8" s="109"/>
      <c r="WYF8" s="109"/>
      <c r="WYK8" s="46"/>
      <c r="WYL8" s="109"/>
      <c r="WYM8" s="109"/>
      <c r="WYN8" s="109"/>
      <c r="WYS8" s="46"/>
      <c r="WYT8" s="109"/>
      <c r="WYU8" s="109"/>
      <c r="WYV8" s="109"/>
      <c r="WZA8" s="46"/>
      <c r="WZB8" s="109"/>
      <c r="WZC8" s="109"/>
      <c r="WZD8" s="109"/>
      <c r="WZI8" s="46"/>
      <c r="WZJ8" s="109"/>
      <c r="WZK8" s="109"/>
      <c r="WZL8" s="109"/>
      <c r="WZQ8" s="46"/>
      <c r="WZR8" s="109"/>
      <c r="WZS8" s="109"/>
      <c r="WZT8" s="109"/>
      <c r="WZY8" s="46"/>
      <c r="WZZ8" s="109"/>
      <c r="XAA8" s="109"/>
      <c r="XAB8" s="109"/>
      <c r="XAG8" s="46"/>
      <c r="XAH8" s="109"/>
      <c r="XAI8" s="109"/>
      <c r="XAJ8" s="109"/>
      <c r="XAO8" s="46"/>
      <c r="XAP8" s="109"/>
      <c r="XAQ8" s="109"/>
      <c r="XAR8" s="109"/>
      <c r="XAW8" s="46"/>
      <c r="XAX8" s="109"/>
      <c r="XAY8" s="109"/>
      <c r="XAZ8" s="109"/>
      <c r="XBE8" s="46"/>
      <c r="XBF8" s="109"/>
      <c r="XBG8" s="109"/>
      <c r="XBH8" s="109"/>
      <c r="XBM8" s="46"/>
      <c r="XBN8" s="109"/>
      <c r="XBO8" s="109"/>
      <c r="XBP8" s="109"/>
      <c r="XBU8" s="46"/>
      <c r="XBV8" s="109"/>
      <c r="XBW8" s="109"/>
      <c r="XBX8" s="109"/>
      <c r="XCC8" s="46"/>
      <c r="XCD8" s="109"/>
      <c r="XCE8" s="109"/>
      <c r="XCF8" s="109"/>
      <c r="XCK8" s="46"/>
      <c r="XCL8" s="109"/>
      <c r="XCM8" s="109"/>
      <c r="XCN8" s="109"/>
      <c r="XCS8" s="46"/>
      <c r="XCT8" s="109"/>
      <c r="XCU8" s="109"/>
      <c r="XCV8" s="109"/>
      <c r="XDA8" s="46"/>
      <c r="XDB8" s="109"/>
      <c r="XDC8" s="109"/>
      <c r="XDD8" s="109"/>
      <c r="XDI8" s="46"/>
      <c r="XDJ8" s="109"/>
      <c r="XDK8" s="109"/>
      <c r="XDL8" s="109"/>
      <c r="XDQ8" s="46"/>
      <c r="XDR8" s="109"/>
      <c r="XDS8" s="109"/>
      <c r="XDT8" s="109"/>
      <c r="XDY8" s="46"/>
      <c r="XDZ8" s="109"/>
      <c r="XEA8" s="109"/>
      <c r="XEB8" s="109"/>
      <c r="XEG8" s="46"/>
      <c r="XEH8" s="109"/>
      <c r="XEI8" s="109"/>
      <c r="XEJ8" s="109"/>
      <c r="XEO8" s="46"/>
      <c r="XEP8" s="109"/>
      <c r="XEQ8" s="109"/>
      <c r="XER8" s="109"/>
      <c r="XEW8" s="46"/>
      <c r="XEX8" s="109"/>
      <c r="XEY8" s="109"/>
      <c r="XEZ8" s="109"/>
    </row>
    <row r="9" spans="1:1022 1025:2046 2049:3070 3073:4094 4097:5118 5121:6142 6145:7166 7169:8190 8193:9214 9217:10238 10241:11262 11265:12286 12289:13310 13313:14334 14337:15358 15361:16382" ht="17.25">
      <c r="A9" s="86" t="s">
        <v>267</v>
      </c>
      <c r="B9" s="88" t="s">
        <v>271</v>
      </c>
      <c r="C9" s="88" t="s">
        <v>272</v>
      </c>
      <c r="D9" s="88" t="s">
        <v>422</v>
      </c>
      <c r="E9" s="88" t="s">
        <v>591</v>
      </c>
      <c r="F9" s="89"/>
      <c r="I9" s="86"/>
      <c r="J9" s="88"/>
      <c r="K9" s="88"/>
      <c r="L9" s="88"/>
      <c r="M9" s="88"/>
      <c r="N9" s="89"/>
      <c r="Q9" s="86"/>
      <c r="R9" s="88"/>
      <c r="S9" s="88"/>
      <c r="T9" s="88"/>
      <c r="U9" s="88"/>
      <c r="V9" s="89"/>
      <c r="Y9" s="86"/>
      <c r="Z9" s="88"/>
      <c r="AA9" s="88"/>
      <c r="AB9" s="88"/>
      <c r="AC9" s="88"/>
      <c r="AD9" s="89"/>
      <c r="AG9" s="86"/>
      <c r="AH9" s="88"/>
      <c r="AI9" s="88"/>
      <c r="AJ9" s="88"/>
      <c r="AK9" s="88"/>
      <c r="AL9" s="89"/>
      <c r="AO9" s="86"/>
      <c r="AP9" s="88"/>
      <c r="AQ9" s="88"/>
      <c r="AR9" s="88"/>
      <c r="AS9" s="88"/>
      <c r="AT9" s="89"/>
      <c r="AW9" s="86"/>
      <c r="AX9" s="88"/>
      <c r="AY9" s="88"/>
      <c r="AZ9" s="88"/>
      <c r="BA9" s="88"/>
      <c r="BB9" s="89"/>
      <c r="BE9" s="86"/>
      <c r="BF9" s="88"/>
      <c r="BG9" s="88"/>
      <c r="BH9" s="88"/>
      <c r="BI9" s="88"/>
      <c r="BJ9" s="89"/>
      <c r="BM9" s="86"/>
      <c r="BN9" s="88"/>
      <c r="BO9" s="88"/>
      <c r="BP9" s="88"/>
      <c r="BQ9" s="88"/>
      <c r="BR9" s="89"/>
      <c r="BU9" s="86"/>
      <c r="BV9" s="88"/>
      <c r="BW9" s="88"/>
      <c r="BX9" s="88"/>
      <c r="BY9" s="88"/>
      <c r="BZ9" s="89"/>
      <c r="CC9" s="86"/>
      <c r="CD9" s="88"/>
      <c r="CE9" s="88"/>
      <c r="CF9" s="88"/>
      <c r="CG9" s="88"/>
      <c r="CH9" s="89"/>
      <c r="CK9" s="86"/>
      <c r="CL9" s="88"/>
      <c r="CM9" s="88"/>
      <c r="CN9" s="88"/>
      <c r="CO9" s="88"/>
      <c r="CP9" s="89"/>
      <c r="CS9" s="86"/>
      <c r="CT9" s="88"/>
      <c r="CU9" s="88"/>
      <c r="CV9" s="88"/>
      <c r="CW9" s="88"/>
      <c r="CX9" s="89"/>
      <c r="DA9" s="86"/>
      <c r="DB9" s="88"/>
      <c r="DC9" s="88"/>
      <c r="DD9" s="88"/>
      <c r="DE9" s="88"/>
      <c r="DF9" s="89"/>
      <c r="DI9" s="86"/>
      <c r="DJ9" s="88"/>
      <c r="DK9" s="88"/>
      <c r="DL9" s="88"/>
      <c r="DM9" s="88"/>
      <c r="DN9" s="89"/>
      <c r="DQ9" s="86"/>
      <c r="DR9" s="88"/>
      <c r="DS9" s="88"/>
      <c r="DT9" s="88"/>
      <c r="DU9" s="88"/>
      <c r="DV9" s="89"/>
      <c r="DY9" s="86"/>
      <c r="DZ9" s="88"/>
      <c r="EA9" s="88"/>
      <c r="EB9" s="88"/>
      <c r="EC9" s="88"/>
      <c r="ED9" s="89"/>
      <c r="EG9" s="86"/>
      <c r="EH9" s="88"/>
      <c r="EI9" s="88"/>
      <c r="EJ9" s="88"/>
      <c r="EK9" s="88"/>
      <c r="EL9" s="89"/>
      <c r="EO9" s="86"/>
      <c r="EP9" s="88"/>
      <c r="EQ9" s="88"/>
      <c r="ER9" s="88"/>
      <c r="ES9" s="88"/>
      <c r="ET9" s="89"/>
      <c r="EW9" s="86"/>
      <c r="EX9" s="88"/>
      <c r="EY9" s="88"/>
      <c r="EZ9" s="88"/>
      <c r="FA9" s="88"/>
      <c r="FB9" s="89"/>
      <c r="FE9" s="86"/>
      <c r="FF9" s="88"/>
      <c r="FG9" s="88"/>
      <c r="FH9" s="88"/>
      <c r="FI9" s="88"/>
      <c r="FJ9" s="89"/>
      <c r="FM9" s="86"/>
      <c r="FN9" s="88"/>
      <c r="FO9" s="88"/>
      <c r="FP9" s="88"/>
      <c r="FQ9" s="88"/>
      <c r="FR9" s="89"/>
      <c r="FU9" s="86"/>
      <c r="FV9" s="88"/>
      <c r="FW9" s="88"/>
      <c r="FX9" s="88"/>
      <c r="FY9" s="88"/>
      <c r="FZ9" s="89"/>
      <c r="GC9" s="86"/>
      <c r="GD9" s="88"/>
      <c r="GE9" s="88"/>
      <c r="GF9" s="88"/>
      <c r="GG9" s="88"/>
      <c r="GH9" s="89"/>
      <c r="GK9" s="86"/>
      <c r="GL9" s="88"/>
      <c r="GM9" s="88"/>
      <c r="GN9" s="88"/>
      <c r="GO9" s="88"/>
      <c r="GP9" s="89"/>
      <c r="GS9" s="86"/>
      <c r="GT9" s="88"/>
      <c r="GU9" s="88"/>
      <c r="GV9" s="88"/>
      <c r="GW9" s="88"/>
      <c r="GX9" s="89"/>
      <c r="HA9" s="86"/>
      <c r="HB9" s="88"/>
      <c r="HC9" s="88"/>
      <c r="HD9" s="88"/>
      <c r="HE9" s="88"/>
      <c r="HF9" s="89"/>
      <c r="HI9" s="86"/>
      <c r="HJ9" s="88"/>
      <c r="HK9" s="88"/>
      <c r="HL9" s="88"/>
      <c r="HM9" s="88"/>
      <c r="HN9" s="89"/>
      <c r="HQ9" s="86"/>
      <c r="HR9" s="88"/>
      <c r="HS9" s="88"/>
      <c r="HT9" s="88"/>
      <c r="HU9" s="88"/>
      <c r="HV9" s="89"/>
      <c r="HY9" s="86"/>
      <c r="HZ9" s="88"/>
      <c r="IA9" s="88"/>
      <c r="IB9" s="88"/>
      <c r="IC9" s="88"/>
      <c r="ID9" s="89"/>
      <c r="IG9" s="86"/>
      <c r="IH9" s="88"/>
      <c r="II9" s="88"/>
      <c r="IJ9" s="88"/>
      <c r="IK9" s="88"/>
      <c r="IL9" s="89"/>
      <c r="IO9" s="86"/>
      <c r="IP9" s="88"/>
      <c r="IQ9" s="88"/>
      <c r="IR9" s="88"/>
      <c r="IS9" s="88"/>
      <c r="IT9" s="89"/>
      <c r="IW9" s="86"/>
      <c r="IX9" s="88"/>
      <c r="IY9" s="88"/>
      <c r="IZ9" s="88"/>
      <c r="JA9" s="88"/>
      <c r="JB9" s="89"/>
      <c r="JE9" s="86"/>
      <c r="JF9" s="88"/>
      <c r="JG9" s="88"/>
      <c r="JH9" s="88"/>
      <c r="JI9" s="88"/>
      <c r="JJ9" s="89"/>
      <c r="JM9" s="86"/>
      <c r="JN9" s="88"/>
      <c r="JO9" s="88"/>
      <c r="JP9" s="88"/>
      <c r="JQ9" s="88"/>
      <c r="JR9" s="89"/>
      <c r="JU9" s="86"/>
      <c r="JV9" s="88"/>
      <c r="JW9" s="88"/>
      <c r="JX9" s="88"/>
      <c r="JY9" s="88"/>
      <c r="JZ9" s="89"/>
      <c r="KC9" s="86"/>
      <c r="KD9" s="88"/>
      <c r="KE9" s="88"/>
      <c r="KF9" s="88"/>
      <c r="KG9" s="88"/>
      <c r="KH9" s="89"/>
      <c r="KK9" s="86"/>
      <c r="KL9" s="88"/>
      <c r="KM9" s="88"/>
      <c r="KN9" s="88"/>
      <c r="KO9" s="88"/>
      <c r="KP9" s="89"/>
      <c r="KS9" s="86"/>
      <c r="KT9" s="88"/>
      <c r="KU9" s="88"/>
      <c r="KV9" s="88"/>
      <c r="KW9" s="88"/>
      <c r="KX9" s="89"/>
      <c r="LA9" s="86"/>
      <c r="LB9" s="88"/>
      <c r="LC9" s="88"/>
      <c r="LD9" s="88"/>
      <c r="LE9" s="88"/>
      <c r="LF9" s="89"/>
      <c r="LI9" s="86"/>
      <c r="LJ9" s="88"/>
      <c r="LK9" s="88"/>
      <c r="LL9" s="88"/>
      <c r="LM9" s="88"/>
      <c r="LN9" s="89"/>
      <c r="LQ9" s="86"/>
      <c r="LR9" s="88"/>
      <c r="LS9" s="88"/>
      <c r="LT9" s="88"/>
      <c r="LU9" s="88"/>
      <c r="LV9" s="89"/>
      <c r="LY9" s="86"/>
      <c r="LZ9" s="88"/>
      <c r="MA9" s="88"/>
      <c r="MB9" s="88"/>
      <c r="MC9" s="88"/>
      <c r="MD9" s="89"/>
      <c r="MG9" s="86"/>
      <c r="MH9" s="88"/>
      <c r="MI9" s="88"/>
      <c r="MJ9" s="88"/>
      <c r="MK9" s="88"/>
      <c r="ML9" s="89"/>
      <c r="MO9" s="86"/>
      <c r="MP9" s="88"/>
      <c r="MQ9" s="88"/>
      <c r="MR9" s="88"/>
      <c r="MS9" s="88"/>
      <c r="MT9" s="89"/>
      <c r="MW9" s="86"/>
      <c r="MX9" s="88"/>
      <c r="MY9" s="88"/>
      <c r="MZ9" s="88"/>
      <c r="NA9" s="88"/>
      <c r="NB9" s="89"/>
      <c r="NE9" s="86"/>
      <c r="NF9" s="88"/>
      <c r="NG9" s="88"/>
      <c r="NH9" s="88"/>
      <c r="NI9" s="88"/>
      <c r="NJ9" s="89"/>
      <c r="NM9" s="86"/>
      <c r="NN9" s="88"/>
      <c r="NO9" s="88"/>
      <c r="NP9" s="88"/>
      <c r="NQ9" s="88"/>
      <c r="NR9" s="89"/>
      <c r="NU9" s="86"/>
      <c r="NV9" s="88"/>
      <c r="NW9" s="88"/>
      <c r="NX9" s="88"/>
      <c r="NY9" s="88"/>
      <c r="NZ9" s="89"/>
      <c r="OC9" s="86"/>
      <c r="OD9" s="88"/>
      <c r="OE9" s="88"/>
      <c r="OF9" s="88"/>
      <c r="OG9" s="88"/>
      <c r="OH9" s="89"/>
      <c r="OK9" s="86"/>
      <c r="OL9" s="88"/>
      <c r="OM9" s="88"/>
      <c r="ON9" s="88"/>
      <c r="OO9" s="88"/>
      <c r="OP9" s="89"/>
      <c r="OS9" s="86"/>
      <c r="OT9" s="88"/>
      <c r="OU9" s="88"/>
      <c r="OV9" s="88"/>
      <c r="OW9" s="88"/>
      <c r="OX9" s="89"/>
      <c r="PA9" s="86"/>
      <c r="PB9" s="88"/>
      <c r="PC9" s="88"/>
      <c r="PD9" s="88"/>
      <c r="PE9" s="88"/>
      <c r="PF9" s="89"/>
      <c r="PI9" s="86"/>
      <c r="PJ9" s="88"/>
      <c r="PK9" s="88"/>
      <c r="PL9" s="88"/>
      <c r="PM9" s="88"/>
      <c r="PN9" s="89"/>
      <c r="PQ9" s="86"/>
      <c r="PR9" s="88"/>
      <c r="PS9" s="88"/>
      <c r="PT9" s="88"/>
      <c r="PU9" s="88"/>
      <c r="PV9" s="89"/>
      <c r="PY9" s="86"/>
      <c r="PZ9" s="88"/>
      <c r="QA9" s="88"/>
      <c r="QB9" s="88"/>
      <c r="QC9" s="88"/>
      <c r="QD9" s="89"/>
      <c r="QG9" s="86"/>
      <c r="QH9" s="88"/>
      <c r="QI9" s="88"/>
      <c r="QJ9" s="88"/>
      <c r="QK9" s="88"/>
      <c r="QL9" s="89"/>
      <c r="QO9" s="86"/>
      <c r="QP9" s="88"/>
      <c r="QQ9" s="88"/>
      <c r="QR9" s="88"/>
      <c r="QS9" s="88"/>
      <c r="QT9" s="89"/>
      <c r="QW9" s="86"/>
      <c r="QX9" s="88"/>
      <c r="QY9" s="88"/>
      <c r="QZ9" s="88"/>
      <c r="RA9" s="88"/>
      <c r="RB9" s="89"/>
      <c r="RE9" s="86"/>
      <c r="RF9" s="88"/>
      <c r="RG9" s="88"/>
      <c r="RH9" s="88"/>
      <c r="RI9" s="88"/>
      <c r="RJ9" s="89"/>
      <c r="RM9" s="86"/>
      <c r="RN9" s="88"/>
      <c r="RO9" s="88"/>
      <c r="RP9" s="88"/>
      <c r="RQ9" s="88"/>
      <c r="RR9" s="89"/>
      <c r="RU9" s="86"/>
      <c r="RV9" s="88"/>
      <c r="RW9" s="88"/>
      <c r="RX9" s="88"/>
      <c r="RY9" s="88"/>
      <c r="RZ9" s="89"/>
      <c r="SC9" s="86"/>
      <c r="SD9" s="88"/>
      <c r="SE9" s="88"/>
      <c r="SF9" s="88"/>
      <c r="SG9" s="88"/>
      <c r="SH9" s="89"/>
      <c r="SK9" s="86"/>
      <c r="SL9" s="88"/>
      <c r="SM9" s="88"/>
      <c r="SN9" s="88"/>
      <c r="SO9" s="88"/>
      <c r="SP9" s="89"/>
      <c r="SS9" s="86"/>
      <c r="ST9" s="88"/>
      <c r="SU9" s="88"/>
      <c r="SV9" s="88"/>
      <c r="SW9" s="88"/>
      <c r="SX9" s="89"/>
      <c r="TA9" s="86"/>
      <c r="TB9" s="88"/>
      <c r="TC9" s="88"/>
      <c r="TD9" s="88"/>
      <c r="TE9" s="88"/>
      <c r="TF9" s="89"/>
      <c r="TI9" s="86"/>
      <c r="TJ9" s="88"/>
      <c r="TK9" s="88"/>
      <c r="TL9" s="88"/>
      <c r="TM9" s="88"/>
      <c r="TN9" s="89"/>
      <c r="TQ9" s="86"/>
      <c r="TR9" s="88"/>
      <c r="TS9" s="88"/>
      <c r="TT9" s="88"/>
      <c r="TU9" s="88"/>
      <c r="TV9" s="89"/>
      <c r="TY9" s="86"/>
      <c r="TZ9" s="88"/>
      <c r="UA9" s="88"/>
      <c r="UB9" s="88"/>
      <c r="UC9" s="88"/>
      <c r="UD9" s="89"/>
      <c r="UG9" s="86"/>
      <c r="UH9" s="88"/>
      <c r="UI9" s="88"/>
      <c r="UJ9" s="88"/>
      <c r="UK9" s="88"/>
      <c r="UL9" s="89"/>
      <c r="UO9" s="86"/>
      <c r="UP9" s="88"/>
      <c r="UQ9" s="88"/>
      <c r="UR9" s="88"/>
      <c r="US9" s="88"/>
      <c r="UT9" s="89"/>
      <c r="UW9" s="86"/>
      <c r="UX9" s="88"/>
      <c r="UY9" s="88"/>
      <c r="UZ9" s="88"/>
      <c r="VA9" s="88"/>
      <c r="VB9" s="89"/>
      <c r="VE9" s="86"/>
      <c r="VF9" s="88"/>
      <c r="VG9" s="88"/>
      <c r="VH9" s="88"/>
      <c r="VI9" s="88"/>
      <c r="VJ9" s="89"/>
      <c r="VM9" s="86"/>
      <c r="VN9" s="88"/>
      <c r="VO9" s="88"/>
      <c r="VP9" s="88"/>
      <c r="VQ9" s="88"/>
      <c r="VR9" s="89"/>
      <c r="VU9" s="86"/>
      <c r="VV9" s="88"/>
      <c r="VW9" s="88"/>
      <c r="VX9" s="88"/>
      <c r="VY9" s="88"/>
      <c r="VZ9" s="89"/>
      <c r="WC9" s="86"/>
      <c r="WD9" s="88"/>
      <c r="WE9" s="88"/>
      <c r="WF9" s="88"/>
      <c r="WG9" s="88"/>
      <c r="WH9" s="89"/>
      <c r="WK9" s="86"/>
      <c r="WL9" s="88"/>
      <c r="WM9" s="88"/>
      <c r="WN9" s="88"/>
      <c r="WO9" s="88"/>
      <c r="WP9" s="89"/>
      <c r="WS9" s="86"/>
      <c r="WT9" s="88"/>
      <c r="WU9" s="88"/>
      <c r="WV9" s="88"/>
      <c r="WW9" s="88"/>
      <c r="WX9" s="89"/>
      <c r="XA9" s="86"/>
      <c r="XB9" s="88"/>
      <c r="XC9" s="88"/>
      <c r="XD9" s="88"/>
      <c r="XE9" s="88"/>
      <c r="XF9" s="89"/>
      <c r="XI9" s="86"/>
      <c r="XJ9" s="88"/>
      <c r="XK9" s="88"/>
      <c r="XL9" s="88"/>
      <c r="XM9" s="88"/>
      <c r="XN9" s="89"/>
      <c r="XQ9" s="86"/>
      <c r="XR9" s="88"/>
      <c r="XS9" s="88"/>
      <c r="XT9" s="88"/>
      <c r="XU9" s="88"/>
      <c r="XV9" s="89"/>
      <c r="XY9" s="86"/>
      <c r="XZ9" s="88"/>
      <c r="YA9" s="88"/>
      <c r="YB9" s="88"/>
      <c r="YC9" s="88"/>
      <c r="YD9" s="89"/>
      <c r="YG9" s="86"/>
      <c r="YH9" s="88"/>
      <c r="YI9" s="88"/>
      <c r="YJ9" s="88"/>
      <c r="YK9" s="88"/>
      <c r="YL9" s="89"/>
      <c r="YO9" s="86"/>
      <c r="YP9" s="88"/>
      <c r="YQ9" s="88"/>
      <c r="YR9" s="88"/>
      <c r="YS9" s="88"/>
      <c r="YT9" s="89"/>
      <c r="YW9" s="86"/>
      <c r="YX9" s="88"/>
      <c r="YY9" s="88"/>
      <c r="YZ9" s="88"/>
      <c r="ZA9" s="88"/>
      <c r="ZB9" s="89"/>
      <c r="ZE9" s="86"/>
      <c r="ZF9" s="88"/>
      <c r="ZG9" s="88"/>
      <c r="ZH9" s="88"/>
      <c r="ZI9" s="88"/>
      <c r="ZJ9" s="89"/>
      <c r="ZM9" s="86"/>
      <c r="ZN9" s="88"/>
      <c r="ZO9" s="88"/>
      <c r="ZP9" s="88"/>
      <c r="ZQ9" s="88"/>
      <c r="ZR9" s="89"/>
      <c r="ZU9" s="86"/>
      <c r="ZV9" s="88"/>
      <c r="ZW9" s="88"/>
      <c r="ZX9" s="88"/>
      <c r="ZY9" s="88"/>
      <c r="ZZ9" s="89"/>
      <c r="AAC9" s="86"/>
      <c r="AAD9" s="88"/>
      <c r="AAE9" s="88"/>
      <c r="AAF9" s="88"/>
      <c r="AAG9" s="88"/>
      <c r="AAH9" s="89"/>
      <c r="AAK9" s="86"/>
      <c r="AAL9" s="88"/>
      <c r="AAM9" s="88"/>
      <c r="AAN9" s="88"/>
      <c r="AAO9" s="88"/>
      <c r="AAP9" s="89"/>
      <c r="AAS9" s="86"/>
      <c r="AAT9" s="88"/>
      <c r="AAU9" s="88"/>
      <c r="AAV9" s="88"/>
      <c r="AAW9" s="88"/>
      <c r="AAX9" s="89"/>
      <c r="ABA9" s="86"/>
      <c r="ABB9" s="88"/>
      <c r="ABC9" s="88"/>
      <c r="ABD9" s="88"/>
      <c r="ABE9" s="88"/>
      <c r="ABF9" s="89"/>
      <c r="ABI9" s="86"/>
      <c r="ABJ9" s="88"/>
      <c r="ABK9" s="88"/>
      <c r="ABL9" s="88"/>
      <c r="ABM9" s="88"/>
      <c r="ABN9" s="89"/>
      <c r="ABQ9" s="86"/>
      <c r="ABR9" s="88"/>
      <c r="ABS9" s="88"/>
      <c r="ABT9" s="88"/>
      <c r="ABU9" s="88"/>
      <c r="ABV9" s="89"/>
      <c r="ABY9" s="86"/>
      <c r="ABZ9" s="88"/>
      <c r="ACA9" s="88"/>
      <c r="ACB9" s="88"/>
      <c r="ACC9" s="88"/>
      <c r="ACD9" s="89"/>
      <c r="ACG9" s="86"/>
      <c r="ACH9" s="88"/>
      <c r="ACI9" s="88"/>
      <c r="ACJ9" s="88"/>
      <c r="ACK9" s="88"/>
      <c r="ACL9" s="89"/>
      <c r="ACO9" s="86"/>
      <c r="ACP9" s="88"/>
      <c r="ACQ9" s="88"/>
      <c r="ACR9" s="88"/>
      <c r="ACS9" s="88"/>
      <c r="ACT9" s="89"/>
      <c r="ACW9" s="86"/>
      <c r="ACX9" s="88"/>
      <c r="ACY9" s="88"/>
      <c r="ACZ9" s="88"/>
      <c r="ADA9" s="88"/>
      <c r="ADB9" s="89"/>
      <c r="ADE9" s="86"/>
      <c r="ADF9" s="88"/>
      <c r="ADG9" s="88"/>
      <c r="ADH9" s="88"/>
      <c r="ADI9" s="88"/>
      <c r="ADJ9" s="89"/>
      <c r="ADM9" s="86"/>
      <c r="ADN9" s="88"/>
      <c r="ADO9" s="88"/>
      <c r="ADP9" s="88"/>
      <c r="ADQ9" s="88"/>
      <c r="ADR9" s="89"/>
      <c r="ADU9" s="86"/>
      <c r="ADV9" s="88"/>
      <c r="ADW9" s="88"/>
      <c r="ADX9" s="88"/>
      <c r="ADY9" s="88"/>
      <c r="ADZ9" s="89"/>
      <c r="AEC9" s="86"/>
      <c r="AED9" s="88"/>
      <c r="AEE9" s="88"/>
      <c r="AEF9" s="88"/>
      <c r="AEG9" s="88"/>
      <c r="AEH9" s="89"/>
      <c r="AEK9" s="86"/>
      <c r="AEL9" s="88"/>
      <c r="AEM9" s="88"/>
      <c r="AEN9" s="88"/>
      <c r="AEO9" s="88"/>
      <c r="AEP9" s="89"/>
      <c r="AES9" s="86"/>
      <c r="AET9" s="88"/>
      <c r="AEU9" s="88"/>
      <c r="AEV9" s="88"/>
      <c r="AEW9" s="88"/>
      <c r="AEX9" s="89"/>
      <c r="AFA9" s="86"/>
      <c r="AFB9" s="88"/>
      <c r="AFC9" s="88"/>
      <c r="AFD9" s="88"/>
      <c r="AFE9" s="88"/>
      <c r="AFF9" s="89"/>
      <c r="AFI9" s="86"/>
      <c r="AFJ9" s="88"/>
      <c r="AFK9" s="88"/>
      <c r="AFL9" s="88"/>
      <c r="AFM9" s="88"/>
      <c r="AFN9" s="89"/>
      <c r="AFQ9" s="86"/>
      <c r="AFR9" s="88"/>
      <c r="AFS9" s="88"/>
      <c r="AFT9" s="88"/>
      <c r="AFU9" s="88"/>
      <c r="AFV9" s="89"/>
      <c r="AFY9" s="86"/>
      <c r="AFZ9" s="88"/>
      <c r="AGA9" s="88"/>
      <c r="AGB9" s="88"/>
      <c r="AGC9" s="88"/>
      <c r="AGD9" s="89"/>
      <c r="AGG9" s="86"/>
      <c r="AGH9" s="88"/>
      <c r="AGI9" s="88"/>
      <c r="AGJ9" s="88"/>
      <c r="AGK9" s="88"/>
      <c r="AGL9" s="89"/>
      <c r="AGO9" s="86"/>
      <c r="AGP9" s="88"/>
      <c r="AGQ9" s="88"/>
      <c r="AGR9" s="88"/>
      <c r="AGS9" s="88"/>
      <c r="AGT9" s="89"/>
      <c r="AGW9" s="86"/>
      <c r="AGX9" s="88"/>
      <c r="AGY9" s="88"/>
      <c r="AGZ9" s="88"/>
      <c r="AHA9" s="88"/>
      <c r="AHB9" s="89"/>
      <c r="AHE9" s="86"/>
      <c r="AHF9" s="88"/>
      <c r="AHG9" s="88"/>
      <c r="AHH9" s="88"/>
      <c r="AHI9" s="88"/>
      <c r="AHJ9" s="89"/>
      <c r="AHM9" s="86"/>
      <c r="AHN9" s="88"/>
      <c r="AHO9" s="88"/>
      <c r="AHP9" s="88"/>
      <c r="AHQ9" s="88"/>
      <c r="AHR9" s="89"/>
      <c r="AHU9" s="86"/>
      <c r="AHV9" s="88"/>
      <c r="AHW9" s="88"/>
      <c r="AHX9" s="88"/>
      <c r="AHY9" s="88"/>
      <c r="AHZ9" s="89"/>
      <c r="AIC9" s="86"/>
      <c r="AID9" s="88"/>
      <c r="AIE9" s="88"/>
      <c r="AIF9" s="88"/>
      <c r="AIG9" s="88"/>
      <c r="AIH9" s="89"/>
      <c r="AIK9" s="86"/>
      <c r="AIL9" s="88"/>
      <c r="AIM9" s="88"/>
      <c r="AIN9" s="88"/>
      <c r="AIO9" s="88"/>
      <c r="AIP9" s="89"/>
      <c r="AIS9" s="86"/>
      <c r="AIT9" s="88"/>
      <c r="AIU9" s="88"/>
      <c r="AIV9" s="88"/>
      <c r="AIW9" s="88"/>
      <c r="AIX9" s="89"/>
      <c r="AJA9" s="86"/>
      <c r="AJB9" s="88"/>
      <c r="AJC9" s="88"/>
      <c r="AJD9" s="88"/>
      <c r="AJE9" s="88"/>
      <c r="AJF9" s="89"/>
      <c r="AJI9" s="86"/>
      <c r="AJJ9" s="88"/>
      <c r="AJK9" s="88"/>
      <c r="AJL9" s="88"/>
      <c r="AJM9" s="88"/>
      <c r="AJN9" s="89"/>
      <c r="AJQ9" s="86"/>
      <c r="AJR9" s="88"/>
      <c r="AJS9" s="88"/>
      <c r="AJT9" s="88"/>
      <c r="AJU9" s="88"/>
      <c r="AJV9" s="89"/>
      <c r="AJY9" s="86"/>
      <c r="AJZ9" s="88"/>
      <c r="AKA9" s="88"/>
      <c r="AKB9" s="88"/>
      <c r="AKC9" s="88"/>
      <c r="AKD9" s="89"/>
      <c r="AKG9" s="86"/>
      <c r="AKH9" s="88"/>
      <c r="AKI9" s="88"/>
      <c r="AKJ9" s="88"/>
      <c r="AKK9" s="88"/>
      <c r="AKL9" s="89"/>
      <c r="AKO9" s="86"/>
      <c r="AKP9" s="88"/>
      <c r="AKQ9" s="88"/>
      <c r="AKR9" s="88"/>
      <c r="AKS9" s="88"/>
      <c r="AKT9" s="89"/>
      <c r="AKW9" s="86"/>
      <c r="AKX9" s="88"/>
      <c r="AKY9" s="88"/>
      <c r="AKZ9" s="88"/>
      <c r="ALA9" s="88"/>
      <c r="ALB9" s="89"/>
      <c r="ALE9" s="86"/>
      <c r="ALF9" s="88"/>
      <c r="ALG9" s="88"/>
      <c r="ALH9" s="88"/>
      <c r="ALI9" s="88"/>
      <c r="ALJ9" s="89"/>
      <c r="ALM9" s="86"/>
      <c r="ALN9" s="88"/>
      <c r="ALO9" s="88"/>
      <c r="ALP9" s="88"/>
      <c r="ALQ9" s="88"/>
      <c r="ALR9" s="89"/>
      <c r="ALU9" s="86"/>
      <c r="ALV9" s="88"/>
      <c r="ALW9" s="88"/>
      <c r="ALX9" s="88"/>
      <c r="ALY9" s="88"/>
      <c r="ALZ9" s="89"/>
      <c r="AMC9" s="86"/>
      <c r="AMD9" s="88"/>
      <c r="AME9" s="88"/>
      <c r="AMF9" s="88"/>
      <c r="AMG9" s="88"/>
      <c r="AMH9" s="89"/>
      <c r="AMK9" s="86"/>
      <c r="AML9" s="88"/>
      <c r="AMM9" s="88"/>
      <c r="AMN9" s="88"/>
      <c r="AMO9" s="88"/>
      <c r="AMP9" s="89"/>
      <c r="AMS9" s="86"/>
      <c r="AMT9" s="88"/>
      <c r="AMU9" s="88"/>
      <c r="AMV9" s="88"/>
      <c r="AMW9" s="88"/>
      <c r="AMX9" s="89"/>
      <c r="ANA9" s="86"/>
      <c r="ANB9" s="88"/>
      <c r="ANC9" s="88"/>
      <c r="AND9" s="88"/>
      <c r="ANE9" s="88"/>
      <c r="ANF9" s="89"/>
      <c r="ANI9" s="86"/>
      <c r="ANJ9" s="88"/>
      <c r="ANK9" s="88"/>
      <c r="ANL9" s="88"/>
      <c r="ANM9" s="88"/>
      <c r="ANN9" s="89"/>
      <c r="ANQ9" s="86"/>
      <c r="ANR9" s="88"/>
      <c r="ANS9" s="88"/>
      <c r="ANT9" s="88"/>
      <c r="ANU9" s="88"/>
      <c r="ANV9" s="89"/>
      <c r="ANY9" s="86"/>
      <c r="ANZ9" s="88"/>
      <c r="AOA9" s="88"/>
      <c r="AOB9" s="88"/>
      <c r="AOC9" s="88"/>
      <c r="AOD9" s="89"/>
      <c r="AOG9" s="86"/>
      <c r="AOH9" s="88"/>
      <c r="AOI9" s="88"/>
      <c r="AOJ9" s="88"/>
      <c r="AOK9" s="88"/>
      <c r="AOL9" s="89"/>
      <c r="AOO9" s="86"/>
      <c r="AOP9" s="88"/>
      <c r="AOQ9" s="88"/>
      <c r="AOR9" s="88"/>
      <c r="AOS9" s="88"/>
      <c r="AOT9" s="89"/>
      <c r="AOW9" s="86"/>
      <c r="AOX9" s="88"/>
      <c r="AOY9" s="88"/>
      <c r="AOZ9" s="88"/>
      <c r="APA9" s="88"/>
      <c r="APB9" s="89"/>
      <c r="APE9" s="86"/>
      <c r="APF9" s="88"/>
      <c r="APG9" s="88"/>
      <c r="APH9" s="88"/>
      <c r="API9" s="88"/>
      <c r="APJ9" s="89"/>
      <c r="APM9" s="86"/>
      <c r="APN9" s="88"/>
      <c r="APO9" s="88"/>
      <c r="APP9" s="88"/>
      <c r="APQ9" s="88"/>
      <c r="APR9" s="89"/>
      <c r="APU9" s="86"/>
      <c r="APV9" s="88"/>
      <c r="APW9" s="88"/>
      <c r="APX9" s="88"/>
      <c r="APY9" s="88"/>
      <c r="APZ9" s="89"/>
      <c r="AQC9" s="86"/>
      <c r="AQD9" s="88"/>
      <c r="AQE9" s="88"/>
      <c r="AQF9" s="88"/>
      <c r="AQG9" s="88"/>
      <c r="AQH9" s="89"/>
      <c r="AQK9" s="86"/>
      <c r="AQL9" s="88"/>
      <c r="AQM9" s="88"/>
      <c r="AQN9" s="88"/>
      <c r="AQO9" s="88"/>
      <c r="AQP9" s="89"/>
      <c r="AQS9" s="86"/>
      <c r="AQT9" s="88"/>
      <c r="AQU9" s="88"/>
      <c r="AQV9" s="88"/>
      <c r="AQW9" s="88"/>
      <c r="AQX9" s="89"/>
      <c r="ARA9" s="86"/>
      <c r="ARB9" s="88"/>
      <c r="ARC9" s="88"/>
      <c r="ARD9" s="88"/>
      <c r="ARE9" s="88"/>
      <c r="ARF9" s="89"/>
      <c r="ARI9" s="86"/>
      <c r="ARJ9" s="88"/>
      <c r="ARK9" s="88"/>
      <c r="ARL9" s="88"/>
      <c r="ARM9" s="88"/>
      <c r="ARN9" s="89"/>
      <c r="ARQ9" s="86"/>
      <c r="ARR9" s="88"/>
      <c r="ARS9" s="88"/>
      <c r="ART9" s="88"/>
      <c r="ARU9" s="88"/>
      <c r="ARV9" s="89"/>
      <c r="ARY9" s="86"/>
      <c r="ARZ9" s="88"/>
      <c r="ASA9" s="88"/>
      <c r="ASB9" s="88"/>
      <c r="ASC9" s="88"/>
      <c r="ASD9" s="89"/>
      <c r="ASG9" s="86"/>
      <c r="ASH9" s="88"/>
      <c r="ASI9" s="88"/>
      <c r="ASJ9" s="88"/>
      <c r="ASK9" s="88"/>
      <c r="ASL9" s="89"/>
      <c r="ASO9" s="86"/>
      <c r="ASP9" s="88"/>
      <c r="ASQ9" s="88"/>
      <c r="ASR9" s="88"/>
      <c r="ASS9" s="88"/>
      <c r="AST9" s="89"/>
      <c r="ASW9" s="86"/>
      <c r="ASX9" s="88"/>
      <c r="ASY9" s="88"/>
      <c r="ASZ9" s="88"/>
      <c r="ATA9" s="88"/>
      <c r="ATB9" s="89"/>
      <c r="ATE9" s="86"/>
      <c r="ATF9" s="88"/>
      <c r="ATG9" s="88"/>
      <c r="ATH9" s="88"/>
      <c r="ATI9" s="88"/>
      <c r="ATJ9" s="89"/>
      <c r="ATM9" s="86"/>
      <c r="ATN9" s="88"/>
      <c r="ATO9" s="88"/>
      <c r="ATP9" s="88"/>
      <c r="ATQ9" s="88"/>
      <c r="ATR9" s="89"/>
      <c r="ATU9" s="86"/>
      <c r="ATV9" s="88"/>
      <c r="ATW9" s="88"/>
      <c r="ATX9" s="88"/>
      <c r="ATY9" s="88"/>
      <c r="ATZ9" s="89"/>
      <c r="AUC9" s="86"/>
      <c r="AUD9" s="88"/>
      <c r="AUE9" s="88"/>
      <c r="AUF9" s="88"/>
      <c r="AUG9" s="88"/>
      <c r="AUH9" s="89"/>
      <c r="AUK9" s="86"/>
      <c r="AUL9" s="88"/>
      <c r="AUM9" s="88"/>
      <c r="AUN9" s="88"/>
      <c r="AUO9" s="88"/>
      <c r="AUP9" s="89"/>
      <c r="AUS9" s="86"/>
      <c r="AUT9" s="88"/>
      <c r="AUU9" s="88"/>
      <c r="AUV9" s="88"/>
      <c r="AUW9" s="88"/>
      <c r="AUX9" s="89"/>
      <c r="AVA9" s="86"/>
      <c r="AVB9" s="88"/>
      <c r="AVC9" s="88"/>
      <c r="AVD9" s="88"/>
      <c r="AVE9" s="88"/>
      <c r="AVF9" s="89"/>
      <c r="AVI9" s="86"/>
      <c r="AVJ9" s="88"/>
      <c r="AVK9" s="88"/>
      <c r="AVL9" s="88"/>
      <c r="AVM9" s="88"/>
      <c r="AVN9" s="89"/>
      <c r="AVQ9" s="86"/>
      <c r="AVR9" s="88"/>
      <c r="AVS9" s="88"/>
      <c r="AVT9" s="88"/>
      <c r="AVU9" s="88"/>
      <c r="AVV9" s="89"/>
      <c r="AVY9" s="86"/>
      <c r="AVZ9" s="88"/>
      <c r="AWA9" s="88"/>
      <c r="AWB9" s="88"/>
      <c r="AWC9" s="88"/>
      <c r="AWD9" s="89"/>
      <c r="AWG9" s="86"/>
      <c r="AWH9" s="88"/>
      <c r="AWI9" s="88"/>
      <c r="AWJ9" s="88"/>
      <c r="AWK9" s="88"/>
      <c r="AWL9" s="89"/>
      <c r="AWO9" s="86"/>
      <c r="AWP9" s="88"/>
      <c r="AWQ9" s="88"/>
      <c r="AWR9" s="88"/>
      <c r="AWS9" s="88"/>
      <c r="AWT9" s="89"/>
      <c r="AWW9" s="86"/>
      <c r="AWX9" s="88"/>
      <c r="AWY9" s="88"/>
      <c r="AWZ9" s="88"/>
      <c r="AXA9" s="88"/>
      <c r="AXB9" s="89"/>
      <c r="AXE9" s="86"/>
      <c r="AXF9" s="88"/>
      <c r="AXG9" s="88"/>
      <c r="AXH9" s="88"/>
      <c r="AXI9" s="88"/>
      <c r="AXJ9" s="89"/>
      <c r="AXM9" s="86"/>
      <c r="AXN9" s="88"/>
      <c r="AXO9" s="88"/>
      <c r="AXP9" s="88"/>
      <c r="AXQ9" s="88"/>
      <c r="AXR9" s="89"/>
      <c r="AXU9" s="86"/>
      <c r="AXV9" s="88"/>
      <c r="AXW9" s="88"/>
      <c r="AXX9" s="88"/>
      <c r="AXY9" s="88"/>
      <c r="AXZ9" s="89"/>
      <c r="AYC9" s="86"/>
      <c r="AYD9" s="88"/>
      <c r="AYE9" s="88"/>
      <c r="AYF9" s="88"/>
      <c r="AYG9" s="88"/>
      <c r="AYH9" s="89"/>
      <c r="AYK9" s="86"/>
      <c r="AYL9" s="88"/>
      <c r="AYM9" s="88"/>
      <c r="AYN9" s="88"/>
      <c r="AYO9" s="88"/>
      <c r="AYP9" s="89"/>
      <c r="AYS9" s="86"/>
      <c r="AYT9" s="88"/>
      <c r="AYU9" s="88"/>
      <c r="AYV9" s="88"/>
      <c r="AYW9" s="88"/>
      <c r="AYX9" s="89"/>
      <c r="AZA9" s="86"/>
      <c r="AZB9" s="88"/>
      <c r="AZC9" s="88"/>
      <c r="AZD9" s="88"/>
      <c r="AZE9" s="88"/>
      <c r="AZF9" s="89"/>
      <c r="AZI9" s="86"/>
      <c r="AZJ9" s="88"/>
      <c r="AZK9" s="88"/>
      <c r="AZL9" s="88"/>
      <c r="AZM9" s="88"/>
      <c r="AZN9" s="89"/>
      <c r="AZQ9" s="86"/>
      <c r="AZR9" s="88"/>
      <c r="AZS9" s="88"/>
      <c r="AZT9" s="88"/>
      <c r="AZU9" s="88"/>
      <c r="AZV9" s="89"/>
      <c r="AZY9" s="86"/>
      <c r="AZZ9" s="88"/>
      <c r="BAA9" s="88"/>
      <c r="BAB9" s="88"/>
      <c r="BAC9" s="88"/>
      <c r="BAD9" s="89"/>
      <c r="BAG9" s="86"/>
      <c r="BAH9" s="88"/>
      <c r="BAI9" s="88"/>
      <c r="BAJ9" s="88"/>
      <c r="BAK9" s="88"/>
      <c r="BAL9" s="89"/>
      <c r="BAO9" s="86"/>
      <c r="BAP9" s="88"/>
      <c r="BAQ9" s="88"/>
      <c r="BAR9" s="88"/>
      <c r="BAS9" s="88"/>
      <c r="BAT9" s="89"/>
      <c r="BAW9" s="86"/>
      <c r="BAX9" s="88"/>
      <c r="BAY9" s="88"/>
      <c r="BAZ9" s="88"/>
      <c r="BBA9" s="88"/>
      <c r="BBB9" s="89"/>
      <c r="BBE9" s="86"/>
      <c r="BBF9" s="88"/>
      <c r="BBG9" s="88"/>
      <c r="BBH9" s="88"/>
      <c r="BBI9" s="88"/>
      <c r="BBJ9" s="89"/>
      <c r="BBM9" s="86"/>
      <c r="BBN9" s="88"/>
      <c r="BBO9" s="88"/>
      <c r="BBP9" s="88"/>
      <c r="BBQ9" s="88"/>
      <c r="BBR9" s="89"/>
      <c r="BBU9" s="86"/>
      <c r="BBV9" s="88"/>
      <c r="BBW9" s="88"/>
      <c r="BBX9" s="88"/>
      <c r="BBY9" s="88"/>
      <c r="BBZ9" s="89"/>
      <c r="BCC9" s="86"/>
      <c r="BCD9" s="88"/>
      <c r="BCE9" s="88"/>
      <c r="BCF9" s="88"/>
      <c r="BCG9" s="88"/>
      <c r="BCH9" s="89"/>
      <c r="BCK9" s="86"/>
      <c r="BCL9" s="88"/>
      <c r="BCM9" s="88"/>
      <c r="BCN9" s="88"/>
      <c r="BCO9" s="88"/>
      <c r="BCP9" s="89"/>
      <c r="BCS9" s="86"/>
      <c r="BCT9" s="88"/>
      <c r="BCU9" s="88"/>
      <c r="BCV9" s="88"/>
      <c r="BCW9" s="88"/>
      <c r="BCX9" s="89"/>
      <c r="BDA9" s="86"/>
      <c r="BDB9" s="88"/>
      <c r="BDC9" s="88"/>
      <c r="BDD9" s="88"/>
      <c r="BDE9" s="88"/>
      <c r="BDF9" s="89"/>
      <c r="BDI9" s="86"/>
      <c r="BDJ9" s="88"/>
      <c r="BDK9" s="88"/>
      <c r="BDL9" s="88"/>
      <c r="BDM9" s="88"/>
      <c r="BDN9" s="89"/>
      <c r="BDQ9" s="86"/>
      <c r="BDR9" s="88"/>
      <c r="BDS9" s="88"/>
      <c r="BDT9" s="88"/>
      <c r="BDU9" s="88"/>
      <c r="BDV9" s="89"/>
      <c r="BDY9" s="86"/>
      <c r="BDZ9" s="88"/>
      <c r="BEA9" s="88"/>
      <c r="BEB9" s="88"/>
      <c r="BEC9" s="88"/>
      <c r="BED9" s="89"/>
      <c r="BEG9" s="86"/>
      <c r="BEH9" s="88"/>
      <c r="BEI9" s="88"/>
      <c r="BEJ9" s="88"/>
      <c r="BEK9" s="88"/>
      <c r="BEL9" s="89"/>
      <c r="BEO9" s="86"/>
      <c r="BEP9" s="88"/>
      <c r="BEQ9" s="88"/>
      <c r="BER9" s="88"/>
      <c r="BES9" s="88"/>
      <c r="BET9" s="89"/>
      <c r="BEW9" s="86"/>
      <c r="BEX9" s="88"/>
      <c r="BEY9" s="88"/>
      <c r="BEZ9" s="88"/>
      <c r="BFA9" s="88"/>
      <c r="BFB9" s="89"/>
      <c r="BFE9" s="86"/>
      <c r="BFF9" s="88"/>
      <c r="BFG9" s="88"/>
      <c r="BFH9" s="88"/>
      <c r="BFI9" s="88"/>
      <c r="BFJ9" s="89"/>
      <c r="BFM9" s="86"/>
      <c r="BFN9" s="88"/>
      <c r="BFO9" s="88"/>
      <c r="BFP9" s="88"/>
      <c r="BFQ9" s="88"/>
      <c r="BFR9" s="89"/>
      <c r="BFU9" s="86"/>
      <c r="BFV9" s="88"/>
      <c r="BFW9" s="88"/>
      <c r="BFX9" s="88"/>
      <c r="BFY9" s="88"/>
      <c r="BFZ9" s="89"/>
      <c r="BGC9" s="86"/>
      <c r="BGD9" s="88"/>
      <c r="BGE9" s="88"/>
      <c r="BGF9" s="88"/>
      <c r="BGG9" s="88"/>
      <c r="BGH9" s="89"/>
      <c r="BGK9" s="86"/>
      <c r="BGL9" s="88"/>
      <c r="BGM9" s="88"/>
      <c r="BGN9" s="88"/>
      <c r="BGO9" s="88"/>
      <c r="BGP9" s="89"/>
      <c r="BGS9" s="86"/>
      <c r="BGT9" s="88"/>
      <c r="BGU9" s="88"/>
      <c r="BGV9" s="88"/>
      <c r="BGW9" s="88"/>
      <c r="BGX9" s="89"/>
      <c r="BHA9" s="86"/>
      <c r="BHB9" s="88"/>
      <c r="BHC9" s="88"/>
      <c r="BHD9" s="88"/>
      <c r="BHE9" s="88"/>
      <c r="BHF9" s="89"/>
      <c r="BHI9" s="86"/>
      <c r="BHJ9" s="88"/>
      <c r="BHK9" s="88"/>
      <c r="BHL9" s="88"/>
      <c r="BHM9" s="88"/>
      <c r="BHN9" s="89"/>
      <c r="BHQ9" s="86"/>
      <c r="BHR9" s="88"/>
      <c r="BHS9" s="88"/>
      <c r="BHT9" s="88"/>
      <c r="BHU9" s="88"/>
      <c r="BHV9" s="89"/>
      <c r="BHY9" s="86"/>
      <c r="BHZ9" s="88"/>
      <c r="BIA9" s="88"/>
      <c r="BIB9" s="88"/>
      <c r="BIC9" s="88"/>
      <c r="BID9" s="89"/>
      <c r="BIG9" s="86"/>
      <c r="BIH9" s="88"/>
      <c r="BII9" s="88"/>
      <c r="BIJ9" s="88"/>
      <c r="BIK9" s="88"/>
      <c r="BIL9" s="89"/>
      <c r="BIO9" s="86"/>
      <c r="BIP9" s="88"/>
      <c r="BIQ9" s="88"/>
      <c r="BIR9" s="88"/>
      <c r="BIS9" s="88"/>
      <c r="BIT9" s="89"/>
      <c r="BIW9" s="86"/>
      <c r="BIX9" s="88"/>
      <c r="BIY9" s="88"/>
      <c r="BIZ9" s="88"/>
      <c r="BJA9" s="88"/>
      <c r="BJB9" s="89"/>
      <c r="BJE9" s="86"/>
      <c r="BJF9" s="88"/>
      <c r="BJG9" s="88"/>
      <c r="BJH9" s="88"/>
      <c r="BJI9" s="88"/>
      <c r="BJJ9" s="89"/>
      <c r="BJM9" s="86"/>
      <c r="BJN9" s="88"/>
      <c r="BJO9" s="88"/>
      <c r="BJP9" s="88"/>
      <c r="BJQ9" s="88"/>
      <c r="BJR9" s="89"/>
      <c r="BJU9" s="86"/>
      <c r="BJV9" s="88"/>
      <c r="BJW9" s="88"/>
      <c r="BJX9" s="88"/>
      <c r="BJY9" s="88"/>
      <c r="BJZ9" s="89"/>
      <c r="BKC9" s="86"/>
      <c r="BKD9" s="88"/>
      <c r="BKE9" s="88"/>
      <c r="BKF9" s="88"/>
      <c r="BKG9" s="88"/>
      <c r="BKH9" s="89"/>
      <c r="BKK9" s="86"/>
      <c r="BKL9" s="88"/>
      <c r="BKM9" s="88"/>
      <c r="BKN9" s="88"/>
      <c r="BKO9" s="88"/>
      <c r="BKP9" s="89"/>
      <c r="BKS9" s="86"/>
      <c r="BKT9" s="88"/>
      <c r="BKU9" s="88"/>
      <c r="BKV9" s="88"/>
      <c r="BKW9" s="88"/>
      <c r="BKX9" s="89"/>
      <c r="BLA9" s="86"/>
      <c r="BLB9" s="88"/>
      <c r="BLC9" s="88"/>
      <c r="BLD9" s="88"/>
      <c r="BLE9" s="88"/>
      <c r="BLF9" s="89"/>
      <c r="BLI9" s="86"/>
      <c r="BLJ9" s="88"/>
      <c r="BLK9" s="88"/>
      <c r="BLL9" s="88"/>
      <c r="BLM9" s="88"/>
      <c r="BLN9" s="89"/>
      <c r="BLQ9" s="86"/>
      <c r="BLR9" s="88"/>
      <c r="BLS9" s="88"/>
      <c r="BLT9" s="88"/>
      <c r="BLU9" s="88"/>
      <c r="BLV9" s="89"/>
      <c r="BLY9" s="86"/>
      <c r="BLZ9" s="88"/>
      <c r="BMA9" s="88"/>
      <c r="BMB9" s="88"/>
      <c r="BMC9" s="88"/>
      <c r="BMD9" s="89"/>
      <c r="BMG9" s="86"/>
      <c r="BMH9" s="88"/>
      <c r="BMI9" s="88"/>
      <c r="BMJ9" s="88"/>
      <c r="BMK9" s="88"/>
      <c r="BML9" s="89"/>
      <c r="BMO9" s="86"/>
      <c r="BMP9" s="88"/>
      <c r="BMQ9" s="88"/>
      <c r="BMR9" s="88"/>
      <c r="BMS9" s="88"/>
      <c r="BMT9" s="89"/>
      <c r="BMW9" s="86"/>
      <c r="BMX9" s="88"/>
      <c r="BMY9" s="88"/>
      <c r="BMZ9" s="88"/>
      <c r="BNA9" s="88"/>
      <c r="BNB9" s="89"/>
      <c r="BNE9" s="86"/>
      <c r="BNF9" s="88"/>
      <c r="BNG9" s="88"/>
      <c r="BNH9" s="88"/>
      <c r="BNI9" s="88"/>
      <c r="BNJ9" s="89"/>
      <c r="BNM9" s="86"/>
      <c r="BNN9" s="88"/>
      <c r="BNO9" s="88"/>
      <c r="BNP9" s="88"/>
      <c r="BNQ9" s="88"/>
      <c r="BNR9" s="89"/>
      <c r="BNU9" s="86"/>
      <c r="BNV9" s="88"/>
      <c r="BNW9" s="88"/>
      <c r="BNX9" s="88"/>
      <c r="BNY9" s="88"/>
      <c r="BNZ9" s="89"/>
      <c r="BOC9" s="86"/>
      <c r="BOD9" s="88"/>
      <c r="BOE9" s="88"/>
      <c r="BOF9" s="88"/>
      <c r="BOG9" s="88"/>
      <c r="BOH9" s="89"/>
      <c r="BOK9" s="86"/>
      <c r="BOL9" s="88"/>
      <c r="BOM9" s="88"/>
      <c r="BON9" s="88"/>
      <c r="BOO9" s="88"/>
      <c r="BOP9" s="89"/>
      <c r="BOS9" s="86"/>
      <c r="BOT9" s="88"/>
      <c r="BOU9" s="88"/>
      <c r="BOV9" s="88"/>
      <c r="BOW9" s="88"/>
      <c r="BOX9" s="89"/>
      <c r="BPA9" s="86"/>
      <c r="BPB9" s="88"/>
      <c r="BPC9" s="88"/>
      <c r="BPD9" s="88"/>
      <c r="BPE9" s="88"/>
      <c r="BPF9" s="89"/>
      <c r="BPI9" s="86"/>
      <c r="BPJ9" s="88"/>
      <c r="BPK9" s="88"/>
      <c r="BPL9" s="88"/>
      <c r="BPM9" s="88"/>
      <c r="BPN9" s="89"/>
      <c r="BPQ9" s="86"/>
      <c r="BPR9" s="88"/>
      <c r="BPS9" s="88"/>
      <c r="BPT9" s="88"/>
      <c r="BPU9" s="88"/>
      <c r="BPV9" s="89"/>
      <c r="BPY9" s="86"/>
      <c r="BPZ9" s="88"/>
      <c r="BQA9" s="88"/>
      <c r="BQB9" s="88"/>
      <c r="BQC9" s="88"/>
      <c r="BQD9" s="89"/>
      <c r="BQG9" s="86"/>
      <c r="BQH9" s="88"/>
      <c r="BQI9" s="88"/>
      <c r="BQJ9" s="88"/>
      <c r="BQK9" s="88"/>
      <c r="BQL9" s="89"/>
      <c r="BQO9" s="86"/>
      <c r="BQP9" s="88"/>
      <c r="BQQ9" s="88"/>
      <c r="BQR9" s="88"/>
      <c r="BQS9" s="88"/>
      <c r="BQT9" s="89"/>
      <c r="BQW9" s="86"/>
      <c r="BQX9" s="88"/>
      <c r="BQY9" s="88"/>
      <c r="BQZ9" s="88"/>
      <c r="BRA9" s="88"/>
      <c r="BRB9" s="89"/>
      <c r="BRE9" s="86"/>
      <c r="BRF9" s="88"/>
      <c r="BRG9" s="88"/>
      <c r="BRH9" s="88"/>
      <c r="BRI9" s="88"/>
      <c r="BRJ9" s="89"/>
      <c r="BRM9" s="86"/>
      <c r="BRN9" s="88"/>
      <c r="BRO9" s="88"/>
      <c r="BRP9" s="88"/>
      <c r="BRQ9" s="88"/>
      <c r="BRR9" s="89"/>
      <c r="BRU9" s="86"/>
      <c r="BRV9" s="88"/>
      <c r="BRW9" s="88"/>
      <c r="BRX9" s="88"/>
      <c r="BRY9" s="88"/>
      <c r="BRZ9" s="89"/>
      <c r="BSC9" s="86"/>
      <c r="BSD9" s="88"/>
      <c r="BSE9" s="88"/>
      <c r="BSF9" s="88"/>
      <c r="BSG9" s="88"/>
      <c r="BSH9" s="89"/>
      <c r="BSK9" s="86"/>
      <c r="BSL9" s="88"/>
      <c r="BSM9" s="88"/>
      <c r="BSN9" s="88"/>
      <c r="BSO9" s="88"/>
      <c r="BSP9" s="89"/>
      <c r="BSS9" s="86"/>
      <c r="BST9" s="88"/>
      <c r="BSU9" s="88"/>
      <c r="BSV9" s="88"/>
      <c r="BSW9" s="88"/>
      <c r="BSX9" s="89"/>
      <c r="BTA9" s="86"/>
      <c r="BTB9" s="88"/>
      <c r="BTC9" s="88"/>
      <c r="BTD9" s="88"/>
      <c r="BTE9" s="88"/>
      <c r="BTF9" s="89"/>
      <c r="BTI9" s="86"/>
      <c r="BTJ9" s="88"/>
      <c r="BTK9" s="88"/>
      <c r="BTL9" s="88"/>
      <c r="BTM9" s="88"/>
      <c r="BTN9" s="89"/>
      <c r="BTQ9" s="86"/>
      <c r="BTR9" s="88"/>
      <c r="BTS9" s="88"/>
      <c r="BTT9" s="88"/>
      <c r="BTU9" s="88"/>
      <c r="BTV9" s="89"/>
      <c r="BTY9" s="86"/>
      <c r="BTZ9" s="88"/>
      <c r="BUA9" s="88"/>
      <c r="BUB9" s="88"/>
      <c r="BUC9" s="88"/>
      <c r="BUD9" s="89"/>
      <c r="BUG9" s="86"/>
      <c r="BUH9" s="88"/>
      <c r="BUI9" s="88"/>
      <c r="BUJ9" s="88"/>
      <c r="BUK9" s="88"/>
      <c r="BUL9" s="89"/>
      <c r="BUO9" s="86"/>
      <c r="BUP9" s="88"/>
      <c r="BUQ9" s="88"/>
      <c r="BUR9" s="88"/>
      <c r="BUS9" s="88"/>
      <c r="BUT9" s="89"/>
      <c r="BUW9" s="86"/>
      <c r="BUX9" s="88"/>
      <c r="BUY9" s="88"/>
      <c r="BUZ9" s="88"/>
      <c r="BVA9" s="88"/>
      <c r="BVB9" s="89"/>
      <c r="BVE9" s="86"/>
      <c r="BVF9" s="88"/>
      <c r="BVG9" s="88"/>
      <c r="BVH9" s="88"/>
      <c r="BVI9" s="88"/>
      <c r="BVJ9" s="89"/>
      <c r="BVM9" s="86"/>
      <c r="BVN9" s="88"/>
      <c r="BVO9" s="88"/>
      <c r="BVP9" s="88"/>
      <c r="BVQ9" s="88"/>
      <c r="BVR9" s="89"/>
      <c r="BVU9" s="86"/>
      <c r="BVV9" s="88"/>
      <c r="BVW9" s="88"/>
      <c r="BVX9" s="88"/>
      <c r="BVY9" s="88"/>
      <c r="BVZ9" s="89"/>
      <c r="BWC9" s="86"/>
      <c r="BWD9" s="88"/>
      <c r="BWE9" s="88"/>
      <c r="BWF9" s="88"/>
      <c r="BWG9" s="88"/>
      <c r="BWH9" s="89"/>
      <c r="BWK9" s="86"/>
      <c r="BWL9" s="88"/>
      <c r="BWM9" s="88"/>
      <c r="BWN9" s="88"/>
      <c r="BWO9" s="88"/>
      <c r="BWP9" s="89"/>
      <c r="BWS9" s="86"/>
      <c r="BWT9" s="88"/>
      <c r="BWU9" s="88"/>
      <c r="BWV9" s="88"/>
      <c r="BWW9" s="88"/>
      <c r="BWX9" s="89"/>
      <c r="BXA9" s="86"/>
      <c r="BXB9" s="88"/>
      <c r="BXC9" s="88"/>
      <c r="BXD9" s="88"/>
      <c r="BXE9" s="88"/>
      <c r="BXF9" s="89"/>
      <c r="BXI9" s="86"/>
      <c r="BXJ9" s="88"/>
      <c r="BXK9" s="88"/>
      <c r="BXL9" s="88"/>
      <c r="BXM9" s="88"/>
      <c r="BXN9" s="89"/>
      <c r="BXQ9" s="86"/>
      <c r="BXR9" s="88"/>
      <c r="BXS9" s="88"/>
      <c r="BXT9" s="88"/>
      <c r="BXU9" s="88"/>
      <c r="BXV9" s="89"/>
      <c r="BXY9" s="86"/>
      <c r="BXZ9" s="88"/>
      <c r="BYA9" s="88"/>
      <c r="BYB9" s="88"/>
      <c r="BYC9" s="88"/>
      <c r="BYD9" s="89"/>
      <c r="BYG9" s="86"/>
      <c r="BYH9" s="88"/>
      <c r="BYI9" s="88"/>
      <c r="BYJ9" s="88"/>
      <c r="BYK9" s="88"/>
      <c r="BYL9" s="89"/>
      <c r="BYO9" s="86"/>
      <c r="BYP9" s="88"/>
      <c r="BYQ9" s="88"/>
      <c r="BYR9" s="88"/>
      <c r="BYS9" s="88"/>
      <c r="BYT9" s="89"/>
      <c r="BYW9" s="86"/>
      <c r="BYX9" s="88"/>
      <c r="BYY9" s="88"/>
      <c r="BYZ9" s="88"/>
      <c r="BZA9" s="88"/>
      <c r="BZB9" s="89"/>
      <c r="BZE9" s="86"/>
      <c r="BZF9" s="88"/>
      <c r="BZG9" s="88"/>
      <c r="BZH9" s="88"/>
      <c r="BZI9" s="88"/>
      <c r="BZJ9" s="89"/>
      <c r="BZM9" s="86"/>
      <c r="BZN9" s="88"/>
      <c r="BZO9" s="88"/>
      <c r="BZP9" s="88"/>
      <c r="BZQ9" s="88"/>
      <c r="BZR9" s="89"/>
      <c r="BZU9" s="86"/>
      <c r="BZV9" s="88"/>
      <c r="BZW9" s="88"/>
      <c r="BZX9" s="88"/>
      <c r="BZY9" s="88"/>
      <c r="BZZ9" s="89"/>
      <c r="CAC9" s="86"/>
      <c r="CAD9" s="88"/>
      <c r="CAE9" s="88"/>
      <c r="CAF9" s="88"/>
      <c r="CAG9" s="88"/>
      <c r="CAH9" s="89"/>
      <c r="CAK9" s="86"/>
      <c r="CAL9" s="88"/>
      <c r="CAM9" s="88"/>
      <c r="CAN9" s="88"/>
      <c r="CAO9" s="88"/>
      <c r="CAP9" s="89"/>
      <c r="CAS9" s="86"/>
      <c r="CAT9" s="88"/>
      <c r="CAU9" s="88"/>
      <c r="CAV9" s="88"/>
      <c r="CAW9" s="88"/>
      <c r="CAX9" s="89"/>
      <c r="CBA9" s="86"/>
      <c r="CBB9" s="88"/>
      <c r="CBC9" s="88"/>
      <c r="CBD9" s="88"/>
      <c r="CBE9" s="88"/>
      <c r="CBF9" s="89"/>
      <c r="CBI9" s="86"/>
      <c r="CBJ9" s="88"/>
      <c r="CBK9" s="88"/>
      <c r="CBL9" s="88"/>
      <c r="CBM9" s="88"/>
      <c r="CBN9" s="89"/>
      <c r="CBQ9" s="86"/>
      <c r="CBR9" s="88"/>
      <c r="CBS9" s="88"/>
      <c r="CBT9" s="88"/>
      <c r="CBU9" s="88"/>
      <c r="CBV9" s="89"/>
      <c r="CBY9" s="86"/>
      <c r="CBZ9" s="88"/>
      <c r="CCA9" s="88"/>
      <c r="CCB9" s="88"/>
      <c r="CCC9" s="88"/>
      <c r="CCD9" s="89"/>
      <c r="CCG9" s="86"/>
      <c r="CCH9" s="88"/>
      <c r="CCI9" s="88"/>
      <c r="CCJ9" s="88"/>
      <c r="CCK9" s="88"/>
      <c r="CCL9" s="89"/>
      <c r="CCO9" s="86"/>
      <c r="CCP9" s="88"/>
      <c r="CCQ9" s="88"/>
      <c r="CCR9" s="88"/>
      <c r="CCS9" s="88"/>
      <c r="CCT9" s="89"/>
      <c r="CCW9" s="86"/>
      <c r="CCX9" s="88"/>
      <c r="CCY9" s="88"/>
      <c r="CCZ9" s="88"/>
      <c r="CDA9" s="88"/>
      <c r="CDB9" s="89"/>
      <c r="CDE9" s="86"/>
      <c r="CDF9" s="88"/>
      <c r="CDG9" s="88"/>
      <c r="CDH9" s="88"/>
      <c r="CDI9" s="88"/>
      <c r="CDJ9" s="89"/>
      <c r="CDM9" s="86"/>
      <c r="CDN9" s="88"/>
      <c r="CDO9" s="88"/>
      <c r="CDP9" s="88"/>
      <c r="CDQ9" s="88"/>
      <c r="CDR9" s="89"/>
      <c r="CDU9" s="86"/>
      <c r="CDV9" s="88"/>
      <c r="CDW9" s="88"/>
      <c r="CDX9" s="88"/>
      <c r="CDY9" s="88"/>
      <c r="CDZ9" s="89"/>
      <c r="CEC9" s="86"/>
      <c r="CED9" s="88"/>
      <c r="CEE9" s="88"/>
      <c r="CEF9" s="88"/>
      <c r="CEG9" s="88"/>
      <c r="CEH9" s="89"/>
      <c r="CEK9" s="86"/>
      <c r="CEL9" s="88"/>
      <c r="CEM9" s="88"/>
      <c r="CEN9" s="88"/>
      <c r="CEO9" s="88"/>
      <c r="CEP9" s="89"/>
      <c r="CES9" s="86"/>
      <c r="CET9" s="88"/>
      <c r="CEU9" s="88"/>
      <c r="CEV9" s="88"/>
      <c r="CEW9" s="88"/>
      <c r="CEX9" s="89"/>
      <c r="CFA9" s="86"/>
      <c r="CFB9" s="88"/>
      <c r="CFC9" s="88"/>
      <c r="CFD9" s="88"/>
      <c r="CFE9" s="88"/>
      <c r="CFF9" s="89"/>
      <c r="CFI9" s="86"/>
      <c r="CFJ9" s="88"/>
      <c r="CFK9" s="88"/>
      <c r="CFL9" s="88"/>
      <c r="CFM9" s="88"/>
      <c r="CFN9" s="89"/>
      <c r="CFQ9" s="86"/>
      <c r="CFR9" s="88"/>
      <c r="CFS9" s="88"/>
      <c r="CFT9" s="88"/>
      <c r="CFU9" s="88"/>
      <c r="CFV9" s="89"/>
      <c r="CFY9" s="86"/>
      <c r="CFZ9" s="88"/>
      <c r="CGA9" s="88"/>
      <c r="CGB9" s="88"/>
      <c r="CGC9" s="88"/>
      <c r="CGD9" s="89"/>
      <c r="CGG9" s="86"/>
      <c r="CGH9" s="88"/>
      <c r="CGI9" s="88"/>
      <c r="CGJ9" s="88"/>
      <c r="CGK9" s="88"/>
      <c r="CGL9" s="89"/>
      <c r="CGO9" s="86"/>
      <c r="CGP9" s="88"/>
      <c r="CGQ9" s="88"/>
      <c r="CGR9" s="88"/>
      <c r="CGS9" s="88"/>
      <c r="CGT9" s="89"/>
      <c r="CGW9" s="86"/>
      <c r="CGX9" s="88"/>
      <c r="CGY9" s="88"/>
      <c r="CGZ9" s="88"/>
      <c r="CHA9" s="88"/>
      <c r="CHB9" s="89"/>
      <c r="CHE9" s="86"/>
      <c r="CHF9" s="88"/>
      <c r="CHG9" s="88"/>
      <c r="CHH9" s="88"/>
      <c r="CHI9" s="88"/>
      <c r="CHJ9" s="89"/>
      <c r="CHM9" s="86"/>
      <c r="CHN9" s="88"/>
      <c r="CHO9" s="88"/>
      <c r="CHP9" s="88"/>
      <c r="CHQ9" s="88"/>
      <c r="CHR9" s="89"/>
      <c r="CHU9" s="86"/>
      <c r="CHV9" s="88"/>
      <c r="CHW9" s="88"/>
      <c r="CHX9" s="88"/>
      <c r="CHY9" s="88"/>
      <c r="CHZ9" s="89"/>
      <c r="CIC9" s="86"/>
      <c r="CID9" s="88"/>
      <c r="CIE9" s="88"/>
      <c r="CIF9" s="88"/>
      <c r="CIG9" s="88"/>
      <c r="CIH9" s="89"/>
      <c r="CIK9" s="86"/>
      <c r="CIL9" s="88"/>
      <c r="CIM9" s="88"/>
      <c r="CIN9" s="88"/>
      <c r="CIO9" s="88"/>
      <c r="CIP9" s="89"/>
      <c r="CIS9" s="86"/>
      <c r="CIT9" s="88"/>
      <c r="CIU9" s="88"/>
      <c r="CIV9" s="88"/>
      <c r="CIW9" s="88"/>
      <c r="CIX9" s="89"/>
      <c r="CJA9" s="86"/>
      <c r="CJB9" s="88"/>
      <c r="CJC9" s="88"/>
      <c r="CJD9" s="88"/>
      <c r="CJE9" s="88"/>
      <c r="CJF9" s="89"/>
      <c r="CJI9" s="86"/>
      <c r="CJJ9" s="88"/>
      <c r="CJK9" s="88"/>
      <c r="CJL9" s="88"/>
      <c r="CJM9" s="88"/>
      <c r="CJN9" s="89"/>
      <c r="CJQ9" s="86"/>
      <c r="CJR9" s="88"/>
      <c r="CJS9" s="88"/>
      <c r="CJT9" s="88"/>
      <c r="CJU9" s="88"/>
      <c r="CJV9" s="89"/>
      <c r="CJY9" s="86"/>
      <c r="CJZ9" s="88"/>
      <c r="CKA9" s="88"/>
      <c r="CKB9" s="88"/>
      <c r="CKC9" s="88"/>
      <c r="CKD9" s="89"/>
      <c r="CKG9" s="86"/>
      <c r="CKH9" s="88"/>
      <c r="CKI9" s="88"/>
      <c r="CKJ9" s="88"/>
      <c r="CKK9" s="88"/>
      <c r="CKL9" s="89"/>
      <c r="CKO9" s="86"/>
      <c r="CKP9" s="88"/>
      <c r="CKQ9" s="88"/>
      <c r="CKR9" s="88"/>
      <c r="CKS9" s="88"/>
      <c r="CKT9" s="89"/>
      <c r="CKW9" s="86"/>
      <c r="CKX9" s="88"/>
      <c r="CKY9" s="88"/>
      <c r="CKZ9" s="88"/>
      <c r="CLA9" s="88"/>
      <c r="CLB9" s="89"/>
      <c r="CLE9" s="86"/>
      <c r="CLF9" s="88"/>
      <c r="CLG9" s="88"/>
      <c r="CLH9" s="88"/>
      <c r="CLI9" s="88"/>
      <c r="CLJ9" s="89"/>
      <c r="CLM9" s="86"/>
      <c r="CLN9" s="88"/>
      <c r="CLO9" s="88"/>
      <c r="CLP9" s="88"/>
      <c r="CLQ9" s="88"/>
      <c r="CLR9" s="89"/>
      <c r="CLU9" s="86"/>
      <c r="CLV9" s="88"/>
      <c r="CLW9" s="88"/>
      <c r="CLX9" s="88"/>
      <c r="CLY9" s="88"/>
      <c r="CLZ9" s="89"/>
      <c r="CMC9" s="86"/>
      <c r="CMD9" s="88"/>
      <c r="CME9" s="88"/>
      <c r="CMF9" s="88"/>
      <c r="CMG9" s="88"/>
      <c r="CMH9" s="89"/>
      <c r="CMK9" s="86"/>
      <c r="CML9" s="88"/>
      <c r="CMM9" s="88"/>
      <c r="CMN9" s="88"/>
      <c r="CMO9" s="88"/>
      <c r="CMP9" s="89"/>
      <c r="CMS9" s="86"/>
      <c r="CMT9" s="88"/>
      <c r="CMU9" s="88"/>
      <c r="CMV9" s="88"/>
      <c r="CMW9" s="88"/>
      <c r="CMX9" s="89"/>
      <c r="CNA9" s="86"/>
      <c r="CNB9" s="88"/>
      <c r="CNC9" s="88"/>
      <c r="CND9" s="88"/>
      <c r="CNE9" s="88"/>
      <c r="CNF9" s="89"/>
      <c r="CNI9" s="86"/>
      <c r="CNJ9" s="88"/>
      <c r="CNK9" s="88"/>
      <c r="CNL9" s="88"/>
      <c r="CNM9" s="88"/>
      <c r="CNN9" s="89"/>
      <c r="CNQ9" s="86"/>
      <c r="CNR9" s="88"/>
      <c r="CNS9" s="88"/>
      <c r="CNT9" s="88"/>
      <c r="CNU9" s="88"/>
      <c r="CNV9" s="89"/>
      <c r="CNY9" s="86"/>
      <c r="CNZ9" s="88"/>
      <c r="COA9" s="88"/>
      <c r="COB9" s="88"/>
      <c r="COC9" s="88"/>
      <c r="COD9" s="89"/>
      <c r="COG9" s="86"/>
      <c r="COH9" s="88"/>
      <c r="COI9" s="88"/>
      <c r="COJ9" s="88"/>
      <c r="COK9" s="88"/>
      <c r="COL9" s="89"/>
      <c r="COO9" s="86"/>
      <c r="COP9" s="88"/>
      <c r="COQ9" s="88"/>
      <c r="COR9" s="88"/>
      <c r="COS9" s="88"/>
      <c r="COT9" s="89"/>
      <c r="COW9" s="86"/>
      <c r="COX9" s="88"/>
      <c r="COY9" s="88"/>
      <c r="COZ9" s="88"/>
      <c r="CPA9" s="88"/>
      <c r="CPB9" s="89"/>
      <c r="CPE9" s="86"/>
      <c r="CPF9" s="88"/>
      <c r="CPG9" s="88"/>
      <c r="CPH9" s="88"/>
      <c r="CPI9" s="88"/>
      <c r="CPJ9" s="89"/>
      <c r="CPM9" s="86"/>
      <c r="CPN9" s="88"/>
      <c r="CPO9" s="88"/>
      <c r="CPP9" s="88"/>
      <c r="CPQ9" s="88"/>
      <c r="CPR9" s="89"/>
      <c r="CPU9" s="86"/>
      <c r="CPV9" s="88"/>
      <c r="CPW9" s="88"/>
      <c r="CPX9" s="88"/>
      <c r="CPY9" s="88"/>
      <c r="CPZ9" s="89"/>
      <c r="CQC9" s="86"/>
      <c r="CQD9" s="88"/>
      <c r="CQE9" s="88"/>
      <c r="CQF9" s="88"/>
      <c r="CQG9" s="88"/>
      <c r="CQH9" s="89"/>
      <c r="CQK9" s="86"/>
      <c r="CQL9" s="88"/>
      <c r="CQM9" s="88"/>
      <c r="CQN9" s="88"/>
      <c r="CQO9" s="88"/>
      <c r="CQP9" s="89"/>
      <c r="CQS9" s="86"/>
      <c r="CQT9" s="88"/>
      <c r="CQU9" s="88"/>
      <c r="CQV9" s="88"/>
      <c r="CQW9" s="88"/>
      <c r="CQX9" s="89"/>
      <c r="CRA9" s="86"/>
      <c r="CRB9" s="88"/>
      <c r="CRC9" s="88"/>
      <c r="CRD9" s="88"/>
      <c r="CRE9" s="88"/>
      <c r="CRF9" s="89"/>
      <c r="CRI9" s="86"/>
      <c r="CRJ9" s="88"/>
      <c r="CRK9" s="88"/>
      <c r="CRL9" s="88"/>
      <c r="CRM9" s="88"/>
      <c r="CRN9" s="89"/>
      <c r="CRQ9" s="86"/>
      <c r="CRR9" s="88"/>
      <c r="CRS9" s="88"/>
      <c r="CRT9" s="88"/>
      <c r="CRU9" s="88"/>
      <c r="CRV9" s="89"/>
      <c r="CRY9" s="86"/>
      <c r="CRZ9" s="88"/>
      <c r="CSA9" s="88"/>
      <c r="CSB9" s="88"/>
      <c r="CSC9" s="88"/>
      <c r="CSD9" s="89"/>
      <c r="CSG9" s="86"/>
      <c r="CSH9" s="88"/>
      <c r="CSI9" s="88"/>
      <c r="CSJ9" s="88"/>
      <c r="CSK9" s="88"/>
      <c r="CSL9" s="89"/>
      <c r="CSO9" s="86"/>
      <c r="CSP9" s="88"/>
      <c r="CSQ9" s="88"/>
      <c r="CSR9" s="88"/>
      <c r="CSS9" s="88"/>
      <c r="CST9" s="89"/>
      <c r="CSW9" s="86"/>
      <c r="CSX9" s="88"/>
      <c r="CSY9" s="88"/>
      <c r="CSZ9" s="88"/>
      <c r="CTA9" s="88"/>
      <c r="CTB9" s="89"/>
      <c r="CTE9" s="86"/>
      <c r="CTF9" s="88"/>
      <c r="CTG9" s="88"/>
      <c r="CTH9" s="88"/>
      <c r="CTI9" s="88"/>
      <c r="CTJ9" s="89"/>
      <c r="CTM9" s="86"/>
      <c r="CTN9" s="88"/>
      <c r="CTO9" s="88"/>
      <c r="CTP9" s="88"/>
      <c r="CTQ9" s="88"/>
      <c r="CTR9" s="89"/>
      <c r="CTU9" s="86"/>
      <c r="CTV9" s="88"/>
      <c r="CTW9" s="88"/>
      <c r="CTX9" s="88"/>
      <c r="CTY9" s="88"/>
      <c r="CTZ9" s="89"/>
      <c r="CUC9" s="86"/>
      <c r="CUD9" s="88"/>
      <c r="CUE9" s="88"/>
      <c r="CUF9" s="88"/>
      <c r="CUG9" s="88"/>
      <c r="CUH9" s="89"/>
      <c r="CUK9" s="86"/>
      <c r="CUL9" s="88"/>
      <c r="CUM9" s="88"/>
      <c r="CUN9" s="88"/>
      <c r="CUO9" s="88"/>
      <c r="CUP9" s="89"/>
      <c r="CUS9" s="86"/>
      <c r="CUT9" s="88"/>
      <c r="CUU9" s="88"/>
      <c r="CUV9" s="88"/>
      <c r="CUW9" s="88"/>
      <c r="CUX9" s="89"/>
      <c r="CVA9" s="86"/>
      <c r="CVB9" s="88"/>
      <c r="CVC9" s="88"/>
      <c r="CVD9" s="88"/>
      <c r="CVE9" s="88"/>
      <c r="CVF9" s="89"/>
      <c r="CVI9" s="86"/>
      <c r="CVJ9" s="88"/>
      <c r="CVK9" s="88"/>
      <c r="CVL9" s="88"/>
      <c r="CVM9" s="88"/>
      <c r="CVN9" s="89"/>
      <c r="CVQ9" s="86"/>
      <c r="CVR9" s="88"/>
      <c r="CVS9" s="88"/>
      <c r="CVT9" s="88"/>
      <c r="CVU9" s="88"/>
      <c r="CVV9" s="89"/>
      <c r="CVY9" s="86"/>
      <c r="CVZ9" s="88"/>
      <c r="CWA9" s="88"/>
      <c r="CWB9" s="88"/>
      <c r="CWC9" s="88"/>
      <c r="CWD9" s="89"/>
      <c r="CWG9" s="86"/>
      <c r="CWH9" s="88"/>
      <c r="CWI9" s="88"/>
      <c r="CWJ9" s="88"/>
      <c r="CWK9" s="88"/>
      <c r="CWL9" s="89"/>
      <c r="CWO9" s="86"/>
      <c r="CWP9" s="88"/>
      <c r="CWQ9" s="88"/>
      <c r="CWR9" s="88"/>
      <c r="CWS9" s="88"/>
      <c r="CWT9" s="89"/>
      <c r="CWW9" s="86"/>
      <c r="CWX9" s="88"/>
      <c r="CWY9" s="88"/>
      <c r="CWZ9" s="88"/>
      <c r="CXA9" s="88"/>
      <c r="CXB9" s="89"/>
      <c r="CXE9" s="86"/>
      <c r="CXF9" s="88"/>
      <c r="CXG9" s="88"/>
      <c r="CXH9" s="88"/>
      <c r="CXI9" s="88"/>
      <c r="CXJ9" s="89"/>
      <c r="CXM9" s="86"/>
      <c r="CXN9" s="88"/>
      <c r="CXO9" s="88"/>
      <c r="CXP9" s="88"/>
      <c r="CXQ9" s="88"/>
      <c r="CXR9" s="89"/>
      <c r="CXU9" s="86"/>
      <c r="CXV9" s="88"/>
      <c r="CXW9" s="88"/>
      <c r="CXX9" s="88"/>
      <c r="CXY9" s="88"/>
      <c r="CXZ9" s="89"/>
      <c r="CYC9" s="86"/>
      <c r="CYD9" s="88"/>
      <c r="CYE9" s="88"/>
      <c r="CYF9" s="88"/>
      <c r="CYG9" s="88"/>
      <c r="CYH9" s="89"/>
      <c r="CYK9" s="86"/>
      <c r="CYL9" s="88"/>
      <c r="CYM9" s="88"/>
      <c r="CYN9" s="88"/>
      <c r="CYO9" s="88"/>
      <c r="CYP9" s="89"/>
      <c r="CYS9" s="86"/>
      <c r="CYT9" s="88"/>
      <c r="CYU9" s="88"/>
      <c r="CYV9" s="88"/>
      <c r="CYW9" s="88"/>
      <c r="CYX9" s="89"/>
      <c r="CZA9" s="86"/>
      <c r="CZB9" s="88"/>
      <c r="CZC9" s="88"/>
      <c r="CZD9" s="88"/>
      <c r="CZE9" s="88"/>
      <c r="CZF9" s="89"/>
      <c r="CZI9" s="86"/>
      <c r="CZJ9" s="88"/>
      <c r="CZK9" s="88"/>
      <c r="CZL9" s="88"/>
      <c r="CZM9" s="88"/>
      <c r="CZN9" s="89"/>
      <c r="CZQ9" s="86"/>
      <c r="CZR9" s="88"/>
      <c r="CZS9" s="88"/>
      <c r="CZT9" s="88"/>
      <c r="CZU9" s="88"/>
      <c r="CZV9" s="89"/>
      <c r="CZY9" s="86"/>
      <c r="CZZ9" s="88"/>
      <c r="DAA9" s="88"/>
      <c r="DAB9" s="88"/>
      <c r="DAC9" s="88"/>
      <c r="DAD9" s="89"/>
      <c r="DAG9" s="86"/>
      <c r="DAH9" s="88"/>
      <c r="DAI9" s="88"/>
      <c r="DAJ9" s="88"/>
      <c r="DAK9" s="88"/>
      <c r="DAL9" s="89"/>
      <c r="DAO9" s="86"/>
      <c r="DAP9" s="88"/>
      <c r="DAQ9" s="88"/>
      <c r="DAR9" s="88"/>
      <c r="DAS9" s="88"/>
      <c r="DAT9" s="89"/>
      <c r="DAW9" s="86"/>
      <c r="DAX9" s="88"/>
      <c r="DAY9" s="88"/>
      <c r="DAZ9" s="88"/>
      <c r="DBA9" s="88"/>
      <c r="DBB9" s="89"/>
      <c r="DBE9" s="86"/>
      <c r="DBF9" s="88"/>
      <c r="DBG9" s="88"/>
      <c r="DBH9" s="88"/>
      <c r="DBI9" s="88"/>
      <c r="DBJ9" s="89"/>
      <c r="DBM9" s="86"/>
      <c r="DBN9" s="88"/>
      <c r="DBO9" s="88"/>
      <c r="DBP9" s="88"/>
      <c r="DBQ9" s="88"/>
      <c r="DBR9" s="89"/>
      <c r="DBU9" s="86"/>
      <c r="DBV9" s="88"/>
      <c r="DBW9" s="88"/>
      <c r="DBX9" s="88"/>
      <c r="DBY9" s="88"/>
      <c r="DBZ9" s="89"/>
      <c r="DCC9" s="86"/>
      <c r="DCD9" s="88"/>
      <c r="DCE9" s="88"/>
      <c r="DCF9" s="88"/>
      <c r="DCG9" s="88"/>
      <c r="DCH9" s="89"/>
      <c r="DCK9" s="86"/>
      <c r="DCL9" s="88"/>
      <c r="DCM9" s="88"/>
      <c r="DCN9" s="88"/>
      <c r="DCO9" s="88"/>
      <c r="DCP9" s="89"/>
      <c r="DCS9" s="86"/>
      <c r="DCT9" s="88"/>
      <c r="DCU9" s="88"/>
      <c r="DCV9" s="88"/>
      <c r="DCW9" s="88"/>
      <c r="DCX9" s="89"/>
      <c r="DDA9" s="86"/>
      <c r="DDB9" s="88"/>
      <c r="DDC9" s="88"/>
      <c r="DDD9" s="88"/>
      <c r="DDE9" s="88"/>
      <c r="DDF9" s="89"/>
      <c r="DDI9" s="86"/>
      <c r="DDJ9" s="88"/>
      <c r="DDK9" s="88"/>
      <c r="DDL9" s="88"/>
      <c r="DDM9" s="88"/>
      <c r="DDN9" s="89"/>
      <c r="DDQ9" s="86"/>
      <c r="DDR9" s="88"/>
      <c r="DDS9" s="88"/>
      <c r="DDT9" s="88"/>
      <c r="DDU9" s="88"/>
      <c r="DDV9" s="89"/>
      <c r="DDY9" s="86"/>
      <c r="DDZ9" s="88"/>
      <c r="DEA9" s="88"/>
      <c r="DEB9" s="88"/>
      <c r="DEC9" s="88"/>
      <c r="DED9" s="89"/>
      <c r="DEG9" s="86"/>
      <c r="DEH9" s="88"/>
      <c r="DEI9" s="88"/>
      <c r="DEJ9" s="88"/>
      <c r="DEK9" s="88"/>
      <c r="DEL9" s="89"/>
      <c r="DEO9" s="86"/>
      <c r="DEP9" s="88"/>
      <c r="DEQ9" s="88"/>
      <c r="DER9" s="88"/>
      <c r="DES9" s="88"/>
      <c r="DET9" s="89"/>
      <c r="DEW9" s="86"/>
      <c r="DEX9" s="88"/>
      <c r="DEY9" s="88"/>
      <c r="DEZ9" s="88"/>
      <c r="DFA9" s="88"/>
      <c r="DFB9" s="89"/>
      <c r="DFE9" s="86"/>
      <c r="DFF9" s="88"/>
      <c r="DFG9" s="88"/>
      <c r="DFH9" s="88"/>
      <c r="DFI9" s="88"/>
      <c r="DFJ9" s="89"/>
      <c r="DFM9" s="86"/>
      <c r="DFN9" s="88"/>
      <c r="DFO9" s="88"/>
      <c r="DFP9" s="88"/>
      <c r="DFQ9" s="88"/>
      <c r="DFR9" s="89"/>
      <c r="DFU9" s="86"/>
      <c r="DFV9" s="88"/>
      <c r="DFW9" s="88"/>
      <c r="DFX9" s="88"/>
      <c r="DFY9" s="88"/>
      <c r="DFZ9" s="89"/>
      <c r="DGC9" s="86"/>
      <c r="DGD9" s="88"/>
      <c r="DGE9" s="88"/>
      <c r="DGF9" s="88"/>
      <c r="DGG9" s="88"/>
      <c r="DGH9" s="89"/>
      <c r="DGK9" s="86"/>
      <c r="DGL9" s="88"/>
      <c r="DGM9" s="88"/>
      <c r="DGN9" s="88"/>
      <c r="DGO9" s="88"/>
      <c r="DGP9" s="89"/>
      <c r="DGS9" s="86"/>
      <c r="DGT9" s="88"/>
      <c r="DGU9" s="88"/>
      <c r="DGV9" s="88"/>
      <c r="DGW9" s="88"/>
      <c r="DGX9" s="89"/>
      <c r="DHA9" s="86"/>
      <c r="DHB9" s="88"/>
      <c r="DHC9" s="88"/>
      <c r="DHD9" s="88"/>
      <c r="DHE9" s="88"/>
      <c r="DHF9" s="89"/>
      <c r="DHI9" s="86"/>
      <c r="DHJ9" s="88"/>
      <c r="DHK9" s="88"/>
      <c r="DHL9" s="88"/>
      <c r="DHM9" s="88"/>
      <c r="DHN9" s="89"/>
      <c r="DHQ9" s="86"/>
      <c r="DHR9" s="88"/>
      <c r="DHS9" s="88"/>
      <c r="DHT9" s="88"/>
      <c r="DHU9" s="88"/>
      <c r="DHV9" s="89"/>
      <c r="DHY9" s="86"/>
      <c r="DHZ9" s="88"/>
      <c r="DIA9" s="88"/>
      <c r="DIB9" s="88"/>
      <c r="DIC9" s="88"/>
      <c r="DID9" s="89"/>
      <c r="DIG9" s="86"/>
      <c r="DIH9" s="88"/>
      <c r="DII9" s="88"/>
      <c r="DIJ9" s="88"/>
      <c r="DIK9" s="88"/>
      <c r="DIL9" s="89"/>
      <c r="DIO9" s="86"/>
      <c r="DIP9" s="88"/>
      <c r="DIQ9" s="88"/>
      <c r="DIR9" s="88"/>
      <c r="DIS9" s="88"/>
      <c r="DIT9" s="89"/>
      <c r="DIW9" s="86"/>
      <c r="DIX9" s="88"/>
      <c r="DIY9" s="88"/>
      <c r="DIZ9" s="88"/>
      <c r="DJA9" s="88"/>
      <c r="DJB9" s="89"/>
      <c r="DJE9" s="86"/>
      <c r="DJF9" s="88"/>
      <c r="DJG9" s="88"/>
      <c r="DJH9" s="88"/>
      <c r="DJI9" s="88"/>
      <c r="DJJ9" s="89"/>
      <c r="DJM9" s="86"/>
      <c r="DJN9" s="88"/>
      <c r="DJO9" s="88"/>
      <c r="DJP9" s="88"/>
      <c r="DJQ9" s="88"/>
      <c r="DJR9" s="89"/>
      <c r="DJU9" s="86"/>
      <c r="DJV9" s="88"/>
      <c r="DJW9" s="88"/>
      <c r="DJX9" s="88"/>
      <c r="DJY9" s="88"/>
      <c r="DJZ9" s="89"/>
      <c r="DKC9" s="86"/>
      <c r="DKD9" s="88"/>
      <c r="DKE9" s="88"/>
      <c r="DKF9" s="88"/>
      <c r="DKG9" s="88"/>
      <c r="DKH9" s="89"/>
      <c r="DKK9" s="86"/>
      <c r="DKL9" s="88"/>
      <c r="DKM9" s="88"/>
      <c r="DKN9" s="88"/>
      <c r="DKO9" s="88"/>
      <c r="DKP9" s="89"/>
      <c r="DKS9" s="86"/>
      <c r="DKT9" s="88"/>
      <c r="DKU9" s="88"/>
      <c r="DKV9" s="88"/>
      <c r="DKW9" s="88"/>
      <c r="DKX9" s="89"/>
      <c r="DLA9" s="86"/>
      <c r="DLB9" s="88"/>
      <c r="DLC9" s="88"/>
      <c r="DLD9" s="88"/>
      <c r="DLE9" s="88"/>
      <c r="DLF9" s="89"/>
      <c r="DLI9" s="86"/>
      <c r="DLJ9" s="88"/>
      <c r="DLK9" s="88"/>
      <c r="DLL9" s="88"/>
      <c r="DLM9" s="88"/>
      <c r="DLN9" s="89"/>
      <c r="DLQ9" s="86"/>
      <c r="DLR9" s="88"/>
      <c r="DLS9" s="88"/>
      <c r="DLT9" s="88"/>
      <c r="DLU9" s="88"/>
      <c r="DLV9" s="89"/>
      <c r="DLY9" s="86"/>
      <c r="DLZ9" s="88"/>
      <c r="DMA9" s="88"/>
      <c r="DMB9" s="88"/>
      <c r="DMC9" s="88"/>
      <c r="DMD9" s="89"/>
      <c r="DMG9" s="86"/>
      <c r="DMH9" s="88"/>
      <c r="DMI9" s="88"/>
      <c r="DMJ9" s="88"/>
      <c r="DMK9" s="88"/>
      <c r="DML9" s="89"/>
      <c r="DMO9" s="86"/>
      <c r="DMP9" s="88"/>
      <c r="DMQ9" s="88"/>
      <c r="DMR9" s="88"/>
      <c r="DMS9" s="88"/>
      <c r="DMT9" s="89"/>
      <c r="DMW9" s="86"/>
      <c r="DMX9" s="88"/>
      <c r="DMY9" s="88"/>
      <c r="DMZ9" s="88"/>
      <c r="DNA9" s="88"/>
      <c r="DNB9" s="89"/>
      <c r="DNE9" s="86"/>
      <c r="DNF9" s="88"/>
      <c r="DNG9" s="88"/>
      <c r="DNH9" s="88"/>
      <c r="DNI9" s="88"/>
      <c r="DNJ9" s="89"/>
      <c r="DNM9" s="86"/>
      <c r="DNN9" s="88"/>
      <c r="DNO9" s="88"/>
      <c r="DNP9" s="88"/>
      <c r="DNQ9" s="88"/>
      <c r="DNR9" s="89"/>
      <c r="DNU9" s="86"/>
      <c r="DNV9" s="88"/>
      <c r="DNW9" s="88"/>
      <c r="DNX9" s="88"/>
      <c r="DNY9" s="88"/>
      <c r="DNZ9" s="89"/>
      <c r="DOC9" s="86"/>
      <c r="DOD9" s="88"/>
      <c r="DOE9" s="88"/>
      <c r="DOF9" s="88"/>
      <c r="DOG9" s="88"/>
      <c r="DOH9" s="89"/>
      <c r="DOK9" s="86"/>
      <c r="DOL9" s="88"/>
      <c r="DOM9" s="88"/>
      <c r="DON9" s="88"/>
      <c r="DOO9" s="88"/>
      <c r="DOP9" s="89"/>
      <c r="DOS9" s="86"/>
      <c r="DOT9" s="88"/>
      <c r="DOU9" s="88"/>
      <c r="DOV9" s="88"/>
      <c r="DOW9" s="88"/>
      <c r="DOX9" s="89"/>
      <c r="DPA9" s="86"/>
      <c r="DPB9" s="88"/>
      <c r="DPC9" s="88"/>
      <c r="DPD9" s="88"/>
      <c r="DPE9" s="88"/>
      <c r="DPF9" s="89"/>
      <c r="DPI9" s="86"/>
      <c r="DPJ9" s="88"/>
      <c r="DPK9" s="88"/>
      <c r="DPL9" s="88"/>
      <c r="DPM9" s="88"/>
      <c r="DPN9" s="89"/>
      <c r="DPQ9" s="86"/>
      <c r="DPR9" s="88"/>
      <c r="DPS9" s="88"/>
      <c r="DPT9" s="88"/>
      <c r="DPU9" s="88"/>
      <c r="DPV9" s="89"/>
      <c r="DPY9" s="86"/>
      <c r="DPZ9" s="88"/>
      <c r="DQA9" s="88"/>
      <c r="DQB9" s="88"/>
      <c r="DQC9" s="88"/>
      <c r="DQD9" s="89"/>
      <c r="DQG9" s="86"/>
      <c r="DQH9" s="88"/>
      <c r="DQI9" s="88"/>
      <c r="DQJ9" s="88"/>
      <c r="DQK9" s="88"/>
      <c r="DQL9" s="89"/>
      <c r="DQO9" s="86"/>
      <c r="DQP9" s="88"/>
      <c r="DQQ9" s="88"/>
      <c r="DQR9" s="88"/>
      <c r="DQS9" s="88"/>
      <c r="DQT9" s="89"/>
      <c r="DQW9" s="86"/>
      <c r="DQX9" s="88"/>
      <c r="DQY9" s="88"/>
      <c r="DQZ9" s="88"/>
      <c r="DRA9" s="88"/>
      <c r="DRB9" s="89"/>
      <c r="DRE9" s="86"/>
      <c r="DRF9" s="88"/>
      <c r="DRG9" s="88"/>
      <c r="DRH9" s="88"/>
      <c r="DRI9" s="88"/>
      <c r="DRJ9" s="89"/>
      <c r="DRM9" s="86"/>
      <c r="DRN9" s="88"/>
      <c r="DRO9" s="88"/>
      <c r="DRP9" s="88"/>
      <c r="DRQ9" s="88"/>
      <c r="DRR9" s="89"/>
      <c r="DRU9" s="86"/>
      <c r="DRV9" s="88"/>
      <c r="DRW9" s="88"/>
      <c r="DRX9" s="88"/>
      <c r="DRY9" s="88"/>
      <c r="DRZ9" s="89"/>
      <c r="DSC9" s="86"/>
      <c r="DSD9" s="88"/>
      <c r="DSE9" s="88"/>
      <c r="DSF9" s="88"/>
      <c r="DSG9" s="88"/>
      <c r="DSH9" s="89"/>
      <c r="DSK9" s="86"/>
      <c r="DSL9" s="88"/>
      <c r="DSM9" s="88"/>
      <c r="DSN9" s="88"/>
      <c r="DSO9" s="88"/>
      <c r="DSP9" s="89"/>
      <c r="DSS9" s="86"/>
      <c r="DST9" s="88"/>
      <c r="DSU9" s="88"/>
      <c r="DSV9" s="88"/>
      <c r="DSW9" s="88"/>
      <c r="DSX9" s="89"/>
      <c r="DTA9" s="86"/>
      <c r="DTB9" s="88"/>
      <c r="DTC9" s="88"/>
      <c r="DTD9" s="88"/>
      <c r="DTE9" s="88"/>
      <c r="DTF9" s="89"/>
      <c r="DTI9" s="86"/>
      <c r="DTJ9" s="88"/>
      <c r="DTK9" s="88"/>
      <c r="DTL9" s="88"/>
      <c r="DTM9" s="88"/>
      <c r="DTN9" s="89"/>
      <c r="DTQ9" s="86"/>
      <c r="DTR9" s="88"/>
      <c r="DTS9" s="88"/>
      <c r="DTT9" s="88"/>
      <c r="DTU9" s="88"/>
      <c r="DTV9" s="89"/>
      <c r="DTY9" s="86"/>
      <c r="DTZ9" s="88"/>
      <c r="DUA9" s="88"/>
      <c r="DUB9" s="88"/>
      <c r="DUC9" s="88"/>
      <c r="DUD9" s="89"/>
      <c r="DUG9" s="86"/>
      <c r="DUH9" s="88"/>
      <c r="DUI9" s="88"/>
      <c r="DUJ9" s="88"/>
      <c r="DUK9" s="88"/>
      <c r="DUL9" s="89"/>
      <c r="DUO9" s="86"/>
      <c r="DUP9" s="88"/>
      <c r="DUQ9" s="88"/>
      <c r="DUR9" s="88"/>
      <c r="DUS9" s="88"/>
      <c r="DUT9" s="89"/>
      <c r="DUW9" s="86"/>
      <c r="DUX9" s="88"/>
      <c r="DUY9" s="88"/>
      <c r="DUZ9" s="88"/>
      <c r="DVA9" s="88"/>
      <c r="DVB9" s="89"/>
      <c r="DVE9" s="86"/>
      <c r="DVF9" s="88"/>
      <c r="DVG9" s="88"/>
      <c r="DVH9" s="88"/>
      <c r="DVI9" s="88"/>
      <c r="DVJ9" s="89"/>
      <c r="DVM9" s="86"/>
      <c r="DVN9" s="88"/>
      <c r="DVO9" s="88"/>
      <c r="DVP9" s="88"/>
      <c r="DVQ9" s="88"/>
      <c r="DVR9" s="89"/>
      <c r="DVU9" s="86"/>
      <c r="DVV9" s="88"/>
      <c r="DVW9" s="88"/>
      <c r="DVX9" s="88"/>
      <c r="DVY9" s="88"/>
      <c r="DVZ9" s="89"/>
      <c r="DWC9" s="86"/>
      <c r="DWD9" s="88"/>
      <c r="DWE9" s="88"/>
      <c r="DWF9" s="88"/>
      <c r="DWG9" s="88"/>
      <c r="DWH9" s="89"/>
      <c r="DWK9" s="86"/>
      <c r="DWL9" s="88"/>
      <c r="DWM9" s="88"/>
      <c r="DWN9" s="88"/>
      <c r="DWO9" s="88"/>
      <c r="DWP9" s="89"/>
      <c r="DWS9" s="86"/>
      <c r="DWT9" s="88"/>
      <c r="DWU9" s="88"/>
      <c r="DWV9" s="88"/>
      <c r="DWW9" s="88"/>
      <c r="DWX9" s="89"/>
      <c r="DXA9" s="86"/>
      <c r="DXB9" s="88"/>
      <c r="DXC9" s="88"/>
      <c r="DXD9" s="88"/>
      <c r="DXE9" s="88"/>
      <c r="DXF9" s="89"/>
      <c r="DXI9" s="86"/>
      <c r="DXJ9" s="88"/>
      <c r="DXK9" s="88"/>
      <c r="DXL9" s="88"/>
      <c r="DXM9" s="88"/>
      <c r="DXN9" s="89"/>
      <c r="DXQ9" s="86"/>
      <c r="DXR9" s="88"/>
      <c r="DXS9" s="88"/>
      <c r="DXT9" s="88"/>
      <c r="DXU9" s="88"/>
      <c r="DXV9" s="89"/>
      <c r="DXY9" s="86"/>
      <c r="DXZ9" s="88"/>
      <c r="DYA9" s="88"/>
      <c r="DYB9" s="88"/>
      <c r="DYC9" s="88"/>
      <c r="DYD9" s="89"/>
      <c r="DYG9" s="86"/>
      <c r="DYH9" s="88"/>
      <c r="DYI9" s="88"/>
      <c r="DYJ9" s="88"/>
      <c r="DYK9" s="88"/>
      <c r="DYL9" s="89"/>
      <c r="DYO9" s="86"/>
      <c r="DYP9" s="88"/>
      <c r="DYQ9" s="88"/>
      <c r="DYR9" s="88"/>
      <c r="DYS9" s="88"/>
      <c r="DYT9" s="89"/>
      <c r="DYW9" s="86"/>
      <c r="DYX9" s="88"/>
      <c r="DYY9" s="88"/>
      <c r="DYZ9" s="88"/>
      <c r="DZA9" s="88"/>
      <c r="DZB9" s="89"/>
      <c r="DZE9" s="86"/>
      <c r="DZF9" s="88"/>
      <c r="DZG9" s="88"/>
      <c r="DZH9" s="88"/>
      <c r="DZI9" s="88"/>
      <c r="DZJ9" s="89"/>
      <c r="DZM9" s="86"/>
      <c r="DZN9" s="88"/>
      <c r="DZO9" s="88"/>
      <c r="DZP9" s="88"/>
      <c r="DZQ9" s="88"/>
      <c r="DZR9" s="89"/>
      <c r="DZU9" s="86"/>
      <c r="DZV9" s="88"/>
      <c r="DZW9" s="88"/>
      <c r="DZX9" s="88"/>
      <c r="DZY9" s="88"/>
      <c r="DZZ9" s="89"/>
      <c r="EAC9" s="86"/>
      <c r="EAD9" s="88"/>
      <c r="EAE9" s="88"/>
      <c r="EAF9" s="88"/>
      <c r="EAG9" s="88"/>
      <c r="EAH9" s="89"/>
      <c r="EAK9" s="86"/>
      <c r="EAL9" s="88"/>
      <c r="EAM9" s="88"/>
      <c r="EAN9" s="88"/>
      <c r="EAO9" s="88"/>
      <c r="EAP9" s="89"/>
      <c r="EAS9" s="86"/>
      <c r="EAT9" s="88"/>
      <c r="EAU9" s="88"/>
      <c r="EAV9" s="88"/>
      <c r="EAW9" s="88"/>
      <c r="EAX9" s="89"/>
      <c r="EBA9" s="86"/>
      <c r="EBB9" s="88"/>
      <c r="EBC9" s="88"/>
      <c r="EBD9" s="88"/>
      <c r="EBE9" s="88"/>
      <c r="EBF9" s="89"/>
      <c r="EBI9" s="86"/>
      <c r="EBJ9" s="88"/>
      <c r="EBK9" s="88"/>
      <c r="EBL9" s="88"/>
      <c r="EBM9" s="88"/>
      <c r="EBN9" s="89"/>
      <c r="EBQ9" s="86"/>
      <c r="EBR9" s="88"/>
      <c r="EBS9" s="88"/>
      <c r="EBT9" s="88"/>
      <c r="EBU9" s="88"/>
      <c r="EBV9" s="89"/>
      <c r="EBY9" s="86"/>
      <c r="EBZ9" s="88"/>
      <c r="ECA9" s="88"/>
      <c r="ECB9" s="88"/>
      <c r="ECC9" s="88"/>
      <c r="ECD9" s="89"/>
      <c r="ECG9" s="86"/>
      <c r="ECH9" s="88"/>
      <c r="ECI9" s="88"/>
      <c r="ECJ9" s="88"/>
      <c r="ECK9" s="88"/>
      <c r="ECL9" s="89"/>
      <c r="ECO9" s="86"/>
      <c r="ECP9" s="88"/>
      <c r="ECQ9" s="88"/>
      <c r="ECR9" s="88"/>
      <c r="ECS9" s="88"/>
      <c r="ECT9" s="89"/>
      <c r="ECW9" s="86"/>
      <c r="ECX9" s="88"/>
      <c r="ECY9" s="88"/>
      <c r="ECZ9" s="88"/>
      <c r="EDA9" s="88"/>
      <c r="EDB9" s="89"/>
      <c r="EDE9" s="86"/>
      <c r="EDF9" s="88"/>
      <c r="EDG9" s="88"/>
      <c r="EDH9" s="88"/>
      <c r="EDI9" s="88"/>
      <c r="EDJ9" s="89"/>
      <c r="EDM9" s="86"/>
      <c r="EDN9" s="88"/>
      <c r="EDO9" s="88"/>
      <c r="EDP9" s="88"/>
      <c r="EDQ9" s="88"/>
      <c r="EDR9" s="89"/>
      <c r="EDU9" s="86"/>
      <c r="EDV9" s="88"/>
      <c r="EDW9" s="88"/>
      <c r="EDX9" s="88"/>
      <c r="EDY9" s="88"/>
      <c r="EDZ9" s="89"/>
      <c r="EEC9" s="86"/>
      <c r="EED9" s="88"/>
      <c r="EEE9" s="88"/>
      <c r="EEF9" s="88"/>
      <c r="EEG9" s="88"/>
      <c r="EEH9" s="89"/>
      <c r="EEK9" s="86"/>
      <c r="EEL9" s="88"/>
      <c r="EEM9" s="88"/>
      <c r="EEN9" s="88"/>
      <c r="EEO9" s="88"/>
      <c r="EEP9" s="89"/>
      <c r="EES9" s="86"/>
      <c r="EET9" s="88"/>
      <c r="EEU9" s="88"/>
      <c r="EEV9" s="88"/>
      <c r="EEW9" s="88"/>
      <c r="EEX9" s="89"/>
      <c r="EFA9" s="86"/>
      <c r="EFB9" s="88"/>
      <c r="EFC9" s="88"/>
      <c r="EFD9" s="88"/>
      <c r="EFE9" s="88"/>
      <c r="EFF9" s="89"/>
      <c r="EFI9" s="86"/>
      <c r="EFJ9" s="88"/>
      <c r="EFK9" s="88"/>
      <c r="EFL9" s="88"/>
      <c r="EFM9" s="88"/>
      <c r="EFN9" s="89"/>
      <c r="EFQ9" s="86"/>
      <c r="EFR9" s="88"/>
      <c r="EFS9" s="88"/>
      <c r="EFT9" s="88"/>
      <c r="EFU9" s="88"/>
      <c r="EFV9" s="89"/>
      <c r="EFY9" s="86"/>
      <c r="EFZ9" s="88"/>
      <c r="EGA9" s="88"/>
      <c r="EGB9" s="88"/>
      <c r="EGC9" s="88"/>
      <c r="EGD9" s="89"/>
      <c r="EGG9" s="86"/>
      <c r="EGH9" s="88"/>
      <c r="EGI9" s="88"/>
      <c r="EGJ9" s="88"/>
      <c r="EGK9" s="88"/>
      <c r="EGL9" s="89"/>
      <c r="EGO9" s="86"/>
      <c r="EGP9" s="88"/>
      <c r="EGQ9" s="88"/>
      <c r="EGR9" s="88"/>
      <c r="EGS9" s="88"/>
      <c r="EGT9" s="89"/>
      <c r="EGW9" s="86"/>
      <c r="EGX9" s="88"/>
      <c r="EGY9" s="88"/>
      <c r="EGZ9" s="88"/>
      <c r="EHA9" s="88"/>
      <c r="EHB9" s="89"/>
      <c r="EHE9" s="86"/>
      <c r="EHF9" s="88"/>
      <c r="EHG9" s="88"/>
      <c r="EHH9" s="88"/>
      <c r="EHI9" s="88"/>
      <c r="EHJ9" s="89"/>
      <c r="EHM9" s="86"/>
      <c r="EHN9" s="88"/>
      <c r="EHO9" s="88"/>
      <c r="EHP9" s="88"/>
      <c r="EHQ9" s="88"/>
      <c r="EHR9" s="89"/>
      <c r="EHU9" s="86"/>
      <c r="EHV9" s="88"/>
      <c r="EHW9" s="88"/>
      <c r="EHX9" s="88"/>
      <c r="EHY9" s="88"/>
      <c r="EHZ9" s="89"/>
      <c r="EIC9" s="86"/>
      <c r="EID9" s="88"/>
      <c r="EIE9" s="88"/>
      <c r="EIF9" s="88"/>
      <c r="EIG9" s="88"/>
      <c r="EIH9" s="89"/>
      <c r="EIK9" s="86"/>
      <c r="EIL9" s="88"/>
      <c r="EIM9" s="88"/>
      <c r="EIN9" s="88"/>
      <c r="EIO9" s="88"/>
      <c r="EIP9" s="89"/>
      <c r="EIS9" s="86"/>
      <c r="EIT9" s="88"/>
      <c r="EIU9" s="88"/>
      <c r="EIV9" s="88"/>
      <c r="EIW9" s="88"/>
      <c r="EIX9" s="89"/>
      <c r="EJA9" s="86"/>
      <c r="EJB9" s="88"/>
      <c r="EJC9" s="88"/>
      <c r="EJD9" s="88"/>
      <c r="EJE9" s="88"/>
      <c r="EJF9" s="89"/>
      <c r="EJI9" s="86"/>
      <c r="EJJ9" s="88"/>
      <c r="EJK9" s="88"/>
      <c r="EJL9" s="88"/>
      <c r="EJM9" s="88"/>
      <c r="EJN9" s="89"/>
      <c r="EJQ9" s="86"/>
      <c r="EJR9" s="88"/>
      <c r="EJS9" s="88"/>
      <c r="EJT9" s="88"/>
      <c r="EJU9" s="88"/>
      <c r="EJV9" s="89"/>
      <c r="EJY9" s="86"/>
      <c r="EJZ9" s="88"/>
      <c r="EKA9" s="88"/>
      <c r="EKB9" s="88"/>
      <c r="EKC9" s="88"/>
      <c r="EKD9" s="89"/>
      <c r="EKG9" s="86"/>
      <c r="EKH9" s="88"/>
      <c r="EKI9" s="88"/>
      <c r="EKJ9" s="88"/>
      <c r="EKK9" s="88"/>
      <c r="EKL9" s="89"/>
      <c r="EKO9" s="86"/>
      <c r="EKP9" s="88"/>
      <c r="EKQ9" s="88"/>
      <c r="EKR9" s="88"/>
      <c r="EKS9" s="88"/>
      <c r="EKT9" s="89"/>
      <c r="EKW9" s="86"/>
      <c r="EKX9" s="88"/>
      <c r="EKY9" s="88"/>
      <c r="EKZ9" s="88"/>
      <c r="ELA9" s="88"/>
      <c r="ELB9" s="89"/>
      <c r="ELE9" s="86"/>
      <c r="ELF9" s="88"/>
      <c r="ELG9" s="88"/>
      <c r="ELH9" s="88"/>
      <c r="ELI9" s="88"/>
      <c r="ELJ9" s="89"/>
      <c r="ELM9" s="86"/>
      <c r="ELN9" s="88"/>
      <c r="ELO9" s="88"/>
      <c r="ELP9" s="88"/>
      <c r="ELQ9" s="88"/>
      <c r="ELR9" s="89"/>
      <c r="ELU9" s="86"/>
      <c r="ELV9" s="88"/>
      <c r="ELW9" s="88"/>
      <c r="ELX9" s="88"/>
      <c r="ELY9" s="88"/>
      <c r="ELZ9" s="89"/>
      <c r="EMC9" s="86"/>
      <c r="EMD9" s="88"/>
      <c r="EME9" s="88"/>
      <c r="EMF9" s="88"/>
      <c r="EMG9" s="88"/>
      <c r="EMH9" s="89"/>
      <c r="EMK9" s="86"/>
      <c r="EML9" s="88"/>
      <c r="EMM9" s="88"/>
      <c r="EMN9" s="88"/>
      <c r="EMO9" s="88"/>
      <c r="EMP9" s="89"/>
      <c r="EMS9" s="86"/>
      <c r="EMT9" s="88"/>
      <c r="EMU9" s="88"/>
      <c r="EMV9" s="88"/>
      <c r="EMW9" s="88"/>
      <c r="EMX9" s="89"/>
      <c r="ENA9" s="86"/>
      <c r="ENB9" s="88"/>
      <c r="ENC9" s="88"/>
      <c r="END9" s="88"/>
      <c r="ENE9" s="88"/>
      <c r="ENF9" s="89"/>
      <c r="ENI9" s="86"/>
      <c r="ENJ9" s="88"/>
      <c r="ENK9" s="88"/>
      <c r="ENL9" s="88"/>
      <c r="ENM9" s="88"/>
      <c r="ENN9" s="89"/>
      <c r="ENQ9" s="86"/>
      <c r="ENR9" s="88"/>
      <c r="ENS9" s="88"/>
      <c r="ENT9" s="88"/>
      <c r="ENU9" s="88"/>
      <c r="ENV9" s="89"/>
      <c r="ENY9" s="86"/>
      <c r="ENZ9" s="88"/>
      <c r="EOA9" s="88"/>
      <c r="EOB9" s="88"/>
      <c r="EOC9" s="88"/>
      <c r="EOD9" s="89"/>
      <c r="EOG9" s="86"/>
      <c r="EOH9" s="88"/>
      <c r="EOI9" s="88"/>
      <c r="EOJ9" s="88"/>
      <c r="EOK9" s="88"/>
      <c r="EOL9" s="89"/>
      <c r="EOO9" s="86"/>
      <c r="EOP9" s="88"/>
      <c r="EOQ9" s="88"/>
      <c r="EOR9" s="88"/>
      <c r="EOS9" s="88"/>
      <c r="EOT9" s="89"/>
      <c r="EOW9" s="86"/>
      <c r="EOX9" s="88"/>
      <c r="EOY9" s="88"/>
      <c r="EOZ9" s="88"/>
      <c r="EPA9" s="88"/>
      <c r="EPB9" s="89"/>
      <c r="EPE9" s="86"/>
      <c r="EPF9" s="88"/>
      <c r="EPG9" s="88"/>
      <c r="EPH9" s="88"/>
      <c r="EPI9" s="88"/>
      <c r="EPJ9" s="89"/>
      <c r="EPM9" s="86"/>
      <c r="EPN9" s="88"/>
      <c r="EPO9" s="88"/>
      <c r="EPP9" s="88"/>
      <c r="EPQ9" s="88"/>
      <c r="EPR9" s="89"/>
      <c r="EPU9" s="86"/>
      <c r="EPV9" s="88"/>
      <c r="EPW9" s="88"/>
      <c r="EPX9" s="88"/>
      <c r="EPY9" s="88"/>
      <c r="EPZ9" s="89"/>
      <c r="EQC9" s="86"/>
      <c r="EQD9" s="88"/>
      <c r="EQE9" s="88"/>
      <c r="EQF9" s="88"/>
      <c r="EQG9" s="88"/>
      <c r="EQH9" s="89"/>
      <c r="EQK9" s="86"/>
      <c r="EQL9" s="88"/>
      <c r="EQM9" s="88"/>
      <c r="EQN9" s="88"/>
      <c r="EQO9" s="88"/>
      <c r="EQP9" s="89"/>
      <c r="EQS9" s="86"/>
      <c r="EQT9" s="88"/>
      <c r="EQU9" s="88"/>
      <c r="EQV9" s="88"/>
      <c r="EQW9" s="88"/>
      <c r="EQX9" s="89"/>
      <c r="ERA9" s="86"/>
      <c r="ERB9" s="88"/>
      <c r="ERC9" s="88"/>
      <c r="ERD9" s="88"/>
      <c r="ERE9" s="88"/>
      <c r="ERF9" s="89"/>
      <c r="ERI9" s="86"/>
      <c r="ERJ9" s="88"/>
      <c r="ERK9" s="88"/>
      <c r="ERL9" s="88"/>
      <c r="ERM9" s="88"/>
      <c r="ERN9" s="89"/>
      <c r="ERQ9" s="86"/>
      <c r="ERR9" s="88"/>
      <c r="ERS9" s="88"/>
      <c r="ERT9" s="88"/>
      <c r="ERU9" s="88"/>
      <c r="ERV9" s="89"/>
      <c r="ERY9" s="86"/>
      <c r="ERZ9" s="88"/>
      <c r="ESA9" s="88"/>
      <c r="ESB9" s="88"/>
      <c r="ESC9" s="88"/>
      <c r="ESD9" s="89"/>
      <c r="ESG9" s="86"/>
      <c r="ESH9" s="88"/>
      <c r="ESI9" s="88"/>
      <c r="ESJ9" s="88"/>
      <c r="ESK9" s="88"/>
      <c r="ESL9" s="89"/>
      <c r="ESO9" s="86"/>
      <c r="ESP9" s="88"/>
      <c r="ESQ9" s="88"/>
      <c r="ESR9" s="88"/>
      <c r="ESS9" s="88"/>
      <c r="EST9" s="89"/>
      <c r="ESW9" s="86"/>
      <c r="ESX9" s="88"/>
      <c r="ESY9" s="88"/>
      <c r="ESZ9" s="88"/>
      <c r="ETA9" s="88"/>
      <c r="ETB9" s="89"/>
      <c r="ETE9" s="86"/>
      <c r="ETF9" s="88"/>
      <c r="ETG9" s="88"/>
      <c r="ETH9" s="88"/>
      <c r="ETI9" s="88"/>
      <c r="ETJ9" s="89"/>
      <c r="ETM9" s="86"/>
      <c r="ETN9" s="88"/>
      <c r="ETO9" s="88"/>
      <c r="ETP9" s="88"/>
      <c r="ETQ9" s="88"/>
      <c r="ETR9" s="89"/>
      <c r="ETU9" s="86"/>
      <c r="ETV9" s="88"/>
      <c r="ETW9" s="88"/>
      <c r="ETX9" s="88"/>
      <c r="ETY9" s="88"/>
      <c r="ETZ9" s="89"/>
      <c r="EUC9" s="86"/>
      <c r="EUD9" s="88"/>
      <c r="EUE9" s="88"/>
      <c r="EUF9" s="88"/>
      <c r="EUG9" s="88"/>
      <c r="EUH9" s="89"/>
      <c r="EUK9" s="86"/>
      <c r="EUL9" s="88"/>
      <c r="EUM9" s="88"/>
      <c r="EUN9" s="88"/>
      <c r="EUO9" s="88"/>
      <c r="EUP9" s="89"/>
      <c r="EUS9" s="86"/>
      <c r="EUT9" s="88"/>
      <c r="EUU9" s="88"/>
      <c r="EUV9" s="88"/>
      <c r="EUW9" s="88"/>
      <c r="EUX9" s="89"/>
      <c r="EVA9" s="86"/>
      <c r="EVB9" s="88"/>
      <c r="EVC9" s="88"/>
      <c r="EVD9" s="88"/>
      <c r="EVE9" s="88"/>
      <c r="EVF9" s="89"/>
      <c r="EVI9" s="86"/>
      <c r="EVJ9" s="88"/>
      <c r="EVK9" s="88"/>
      <c r="EVL9" s="88"/>
      <c r="EVM9" s="88"/>
      <c r="EVN9" s="89"/>
      <c r="EVQ9" s="86"/>
      <c r="EVR9" s="88"/>
      <c r="EVS9" s="88"/>
      <c r="EVT9" s="88"/>
      <c r="EVU9" s="88"/>
      <c r="EVV9" s="89"/>
      <c r="EVY9" s="86"/>
      <c r="EVZ9" s="88"/>
      <c r="EWA9" s="88"/>
      <c r="EWB9" s="88"/>
      <c r="EWC9" s="88"/>
      <c r="EWD9" s="89"/>
      <c r="EWG9" s="86"/>
      <c r="EWH9" s="88"/>
      <c r="EWI9" s="88"/>
      <c r="EWJ9" s="88"/>
      <c r="EWK9" s="88"/>
      <c r="EWL9" s="89"/>
      <c r="EWO9" s="86"/>
      <c r="EWP9" s="88"/>
      <c r="EWQ9" s="88"/>
      <c r="EWR9" s="88"/>
      <c r="EWS9" s="88"/>
      <c r="EWT9" s="89"/>
      <c r="EWW9" s="86"/>
      <c r="EWX9" s="88"/>
      <c r="EWY9" s="88"/>
      <c r="EWZ9" s="88"/>
      <c r="EXA9" s="88"/>
      <c r="EXB9" s="89"/>
      <c r="EXE9" s="86"/>
      <c r="EXF9" s="88"/>
      <c r="EXG9" s="88"/>
      <c r="EXH9" s="88"/>
      <c r="EXI9" s="88"/>
      <c r="EXJ9" s="89"/>
      <c r="EXM9" s="86"/>
      <c r="EXN9" s="88"/>
      <c r="EXO9" s="88"/>
      <c r="EXP9" s="88"/>
      <c r="EXQ9" s="88"/>
      <c r="EXR9" s="89"/>
      <c r="EXU9" s="86"/>
      <c r="EXV9" s="88"/>
      <c r="EXW9" s="88"/>
      <c r="EXX9" s="88"/>
      <c r="EXY9" s="88"/>
      <c r="EXZ9" s="89"/>
      <c r="EYC9" s="86"/>
      <c r="EYD9" s="88"/>
      <c r="EYE9" s="88"/>
      <c r="EYF9" s="88"/>
      <c r="EYG9" s="88"/>
      <c r="EYH9" s="89"/>
      <c r="EYK9" s="86"/>
      <c r="EYL9" s="88"/>
      <c r="EYM9" s="88"/>
      <c r="EYN9" s="88"/>
      <c r="EYO9" s="88"/>
      <c r="EYP9" s="89"/>
      <c r="EYS9" s="86"/>
      <c r="EYT9" s="88"/>
      <c r="EYU9" s="88"/>
      <c r="EYV9" s="88"/>
      <c r="EYW9" s="88"/>
      <c r="EYX9" s="89"/>
      <c r="EZA9" s="86"/>
      <c r="EZB9" s="88"/>
      <c r="EZC9" s="88"/>
      <c r="EZD9" s="88"/>
      <c r="EZE9" s="88"/>
      <c r="EZF9" s="89"/>
      <c r="EZI9" s="86"/>
      <c r="EZJ9" s="88"/>
      <c r="EZK9" s="88"/>
      <c r="EZL9" s="88"/>
      <c r="EZM9" s="88"/>
      <c r="EZN9" s="89"/>
      <c r="EZQ9" s="86"/>
      <c r="EZR9" s="88"/>
      <c r="EZS9" s="88"/>
      <c r="EZT9" s="88"/>
      <c r="EZU9" s="88"/>
      <c r="EZV9" s="89"/>
      <c r="EZY9" s="86"/>
      <c r="EZZ9" s="88"/>
      <c r="FAA9" s="88"/>
      <c r="FAB9" s="88"/>
      <c r="FAC9" s="88"/>
      <c r="FAD9" s="89"/>
      <c r="FAG9" s="86"/>
      <c r="FAH9" s="88"/>
      <c r="FAI9" s="88"/>
      <c r="FAJ9" s="88"/>
      <c r="FAK9" s="88"/>
      <c r="FAL9" s="89"/>
      <c r="FAO9" s="86"/>
      <c r="FAP9" s="88"/>
      <c r="FAQ9" s="88"/>
      <c r="FAR9" s="88"/>
      <c r="FAS9" s="88"/>
      <c r="FAT9" s="89"/>
      <c r="FAW9" s="86"/>
      <c r="FAX9" s="88"/>
      <c r="FAY9" s="88"/>
      <c r="FAZ9" s="88"/>
      <c r="FBA9" s="88"/>
      <c r="FBB9" s="89"/>
      <c r="FBE9" s="86"/>
      <c r="FBF9" s="88"/>
      <c r="FBG9" s="88"/>
      <c r="FBH9" s="88"/>
      <c r="FBI9" s="88"/>
      <c r="FBJ9" s="89"/>
      <c r="FBM9" s="86"/>
      <c r="FBN9" s="88"/>
      <c r="FBO9" s="88"/>
      <c r="FBP9" s="88"/>
      <c r="FBQ9" s="88"/>
      <c r="FBR9" s="89"/>
      <c r="FBU9" s="86"/>
      <c r="FBV9" s="88"/>
      <c r="FBW9" s="88"/>
      <c r="FBX9" s="88"/>
      <c r="FBY9" s="88"/>
      <c r="FBZ9" s="89"/>
      <c r="FCC9" s="86"/>
      <c r="FCD9" s="88"/>
      <c r="FCE9" s="88"/>
      <c r="FCF9" s="88"/>
      <c r="FCG9" s="88"/>
      <c r="FCH9" s="89"/>
      <c r="FCK9" s="86"/>
      <c r="FCL9" s="88"/>
      <c r="FCM9" s="88"/>
      <c r="FCN9" s="88"/>
      <c r="FCO9" s="88"/>
      <c r="FCP9" s="89"/>
      <c r="FCS9" s="86"/>
      <c r="FCT9" s="88"/>
      <c r="FCU9" s="88"/>
      <c r="FCV9" s="88"/>
      <c r="FCW9" s="88"/>
      <c r="FCX9" s="89"/>
      <c r="FDA9" s="86"/>
      <c r="FDB9" s="88"/>
      <c r="FDC9" s="88"/>
      <c r="FDD9" s="88"/>
      <c r="FDE9" s="88"/>
      <c r="FDF9" s="89"/>
      <c r="FDI9" s="86"/>
      <c r="FDJ9" s="88"/>
      <c r="FDK9" s="88"/>
      <c r="FDL9" s="88"/>
      <c r="FDM9" s="88"/>
      <c r="FDN9" s="89"/>
      <c r="FDQ9" s="86"/>
      <c r="FDR9" s="88"/>
      <c r="FDS9" s="88"/>
      <c r="FDT9" s="88"/>
      <c r="FDU9" s="88"/>
      <c r="FDV9" s="89"/>
      <c r="FDY9" s="86"/>
      <c r="FDZ9" s="88"/>
      <c r="FEA9" s="88"/>
      <c r="FEB9" s="88"/>
      <c r="FEC9" s="88"/>
      <c r="FED9" s="89"/>
      <c r="FEG9" s="86"/>
      <c r="FEH9" s="88"/>
      <c r="FEI9" s="88"/>
      <c r="FEJ9" s="88"/>
      <c r="FEK9" s="88"/>
      <c r="FEL9" s="89"/>
      <c r="FEO9" s="86"/>
      <c r="FEP9" s="88"/>
      <c r="FEQ9" s="88"/>
      <c r="FER9" s="88"/>
      <c r="FES9" s="88"/>
      <c r="FET9" s="89"/>
      <c r="FEW9" s="86"/>
      <c r="FEX9" s="88"/>
      <c r="FEY9" s="88"/>
      <c r="FEZ9" s="88"/>
      <c r="FFA9" s="88"/>
      <c r="FFB9" s="89"/>
      <c r="FFE9" s="86"/>
      <c r="FFF9" s="88"/>
      <c r="FFG9" s="88"/>
      <c r="FFH9" s="88"/>
      <c r="FFI9" s="88"/>
      <c r="FFJ9" s="89"/>
      <c r="FFM9" s="86"/>
      <c r="FFN9" s="88"/>
      <c r="FFO9" s="88"/>
      <c r="FFP9" s="88"/>
      <c r="FFQ9" s="88"/>
      <c r="FFR9" s="89"/>
      <c r="FFU9" s="86"/>
      <c r="FFV9" s="88"/>
      <c r="FFW9" s="88"/>
      <c r="FFX9" s="88"/>
      <c r="FFY9" s="88"/>
      <c r="FFZ9" s="89"/>
      <c r="FGC9" s="86"/>
      <c r="FGD9" s="88"/>
      <c r="FGE9" s="88"/>
      <c r="FGF9" s="88"/>
      <c r="FGG9" s="88"/>
      <c r="FGH9" s="89"/>
      <c r="FGK9" s="86"/>
      <c r="FGL9" s="88"/>
      <c r="FGM9" s="88"/>
      <c r="FGN9" s="88"/>
      <c r="FGO9" s="88"/>
      <c r="FGP9" s="89"/>
      <c r="FGS9" s="86"/>
      <c r="FGT9" s="88"/>
      <c r="FGU9" s="88"/>
      <c r="FGV9" s="88"/>
      <c r="FGW9" s="88"/>
      <c r="FGX9" s="89"/>
      <c r="FHA9" s="86"/>
      <c r="FHB9" s="88"/>
      <c r="FHC9" s="88"/>
      <c r="FHD9" s="88"/>
      <c r="FHE9" s="88"/>
      <c r="FHF9" s="89"/>
      <c r="FHI9" s="86"/>
      <c r="FHJ9" s="88"/>
      <c r="FHK9" s="88"/>
      <c r="FHL9" s="88"/>
      <c r="FHM9" s="88"/>
      <c r="FHN9" s="89"/>
      <c r="FHQ9" s="86"/>
      <c r="FHR9" s="88"/>
      <c r="FHS9" s="88"/>
      <c r="FHT9" s="88"/>
      <c r="FHU9" s="88"/>
      <c r="FHV9" s="89"/>
      <c r="FHY9" s="86"/>
      <c r="FHZ9" s="88"/>
      <c r="FIA9" s="88"/>
      <c r="FIB9" s="88"/>
      <c r="FIC9" s="88"/>
      <c r="FID9" s="89"/>
      <c r="FIG9" s="86"/>
      <c r="FIH9" s="88"/>
      <c r="FII9" s="88"/>
      <c r="FIJ9" s="88"/>
      <c r="FIK9" s="88"/>
      <c r="FIL9" s="89"/>
      <c r="FIO9" s="86"/>
      <c r="FIP9" s="88"/>
      <c r="FIQ9" s="88"/>
      <c r="FIR9" s="88"/>
      <c r="FIS9" s="88"/>
      <c r="FIT9" s="89"/>
      <c r="FIW9" s="86"/>
      <c r="FIX9" s="88"/>
      <c r="FIY9" s="88"/>
      <c r="FIZ9" s="88"/>
      <c r="FJA9" s="88"/>
      <c r="FJB9" s="89"/>
      <c r="FJE9" s="86"/>
      <c r="FJF9" s="88"/>
      <c r="FJG9" s="88"/>
      <c r="FJH9" s="88"/>
      <c r="FJI9" s="88"/>
      <c r="FJJ9" s="89"/>
      <c r="FJM9" s="86"/>
      <c r="FJN9" s="88"/>
      <c r="FJO9" s="88"/>
      <c r="FJP9" s="88"/>
      <c r="FJQ9" s="88"/>
      <c r="FJR9" s="89"/>
      <c r="FJU9" s="86"/>
      <c r="FJV9" s="88"/>
      <c r="FJW9" s="88"/>
      <c r="FJX9" s="88"/>
      <c r="FJY9" s="88"/>
      <c r="FJZ9" s="89"/>
      <c r="FKC9" s="86"/>
      <c r="FKD9" s="88"/>
      <c r="FKE9" s="88"/>
      <c r="FKF9" s="88"/>
      <c r="FKG9" s="88"/>
      <c r="FKH9" s="89"/>
      <c r="FKK9" s="86"/>
      <c r="FKL9" s="88"/>
      <c r="FKM9" s="88"/>
      <c r="FKN9" s="88"/>
      <c r="FKO9" s="88"/>
      <c r="FKP9" s="89"/>
      <c r="FKS9" s="86"/>
      <c r="FKT9" s="88"/>
      <c r="FKU9" s="88"/>
      <c r="FKV9" s="88"/>
      <c r="FKW9" s="88"/>
      <c r="FKX9" s="89"/>
      <c r="FLA9" s="86"/>
      <c r="FLB9" s="88"/>
      <c r="FLC9" s="88"/>
      <c r="FLD9" s="88"/>
      <c r="FLE9" s="88"/>
      <c r="FLF9" s="89"/>
      <c r="FLI9" s="86"/>
      <c r="FLJ9" s="88"/>
      <c r="FLK9" s="88"/>
      <c r="FLL9" s="88"/>
      <c r="FLM9" s="88"/>
      <c r="FLN9" s="89"/>
      <c r="FLQ9" s="86"/>
      <c r="FLR9" s="88"/>
      <c r="FLS9" s="88"/>
      <c r="FLT9" s="88"/>
      <c r="FLU9" s="88"/>
      <c r="FLV9" s="89"/>
      <c r="FLY9" s="86"/>
      <c r="FLZ9" s="88"/>
      <c r="FMA9" s="88"/>
      <c r="FMB9" s="88"/>
      <c r="FMC9" s="88"/>
      <c r="FMD9" s="89"/>
      <c r="FMG9" s="86"/>
      <c r="FMH9" s="88"/>
      <c r="FMI9" s="88"/>
      <c r="FMJ9" s="88"/>
      <c r="FMK9" s="88"/>
      <c r="FML9" s="89"/>
      <c r="FMO9" s="86"/>
      <c r="FMP9" s="88"/>
      <c r="FMQ9" s="88"/>
      <c r="FMR9" s="88"/>
      <c r="FMS9" s="88"/>
      <c r="FMT9" s="89"/>
      <c r="FMW9" s="86"/>
      <c r="FMX9" s="88"/>
      <c r="FMY9" s="88"/>
      <c r="FMZ9" s="88"/>
      <c r="FNA9" s="88"/>
      <c r="FNB9" s="89"/>
      <c r="FNE9" s="86"/>
      <c r="FNF9" s="88"/>
      <c r="FNG9" s="88"/>
      <c r="FNH9" s="88"/>
      <c r="FNI9" s="88"/>
      <c r="FNJ9" s="89"/>
      <c r="FNM9" s="86"/>
      <c r="FNN9" s="88"/>
      <c r="FNO9" s="88"/>
      <c r="FNP9" s="88"/>
      <c r="FNQ9" s="88"/>
      <c r="FNR9" s="89"/>
      <c r="FNU9" s="86"/>
      <c r="FNV9" s="88"/>
      <c r="FNW9" s="88"/>
      <c r="FNX9" s="88"/>
      <c r="FNY9" s="88"/>
      <c r="FNZ9" s="89"/>
      <c r="FOC9" s="86"/>
      <c r="FOD9" s="88"/>
      <c r="FOE9" s="88"/>
      <c r="FOF9" s="88"/>
      <c r="FOG9" s="88"/>
      <c r="FOH9" s="89"/>
      <c r="FOK9" s="86"/>
      <c r="FOL9" s="88"/>
      <c r="FOM9" s="88"/>
      <c r="FON9" s="88"/>
      <c r="FOO9" s="88"/>
      <c r="FOP9" s="89"/>
      <c r="FOS9" s="86"/>
      <c r="FOT9" s="88"/>
      <c r="FOU9" s="88"/>
      <c r="FOV9" s="88"/>
      <c r="FOW9" s="88"/>
      <c r="FOX9" s="89"/>
      <c r="FPA9" s="86"/>
      <c r="FPB9" s="88"/>
      <c r="FPC9" s="88"/>
      <c r="FPD9" s="88"/>
      <c r="FPE9" s="88"/>
      <c r="FPF9" s="89"/>
      <c r="FPI9" s="86"/>
      <c r="FPJ9" s="88"/>
      <c r="FPK9" s="88"/>
      <c r="FPL9" s="88"/>
      <c r="FPM9" s="88"/>
      <c r="FPN9" s="89"/>
      <c r="FPQ9" s="86"/>
      <c r="FPR9" s="88"/>
      <c r="FPS9" s="88"/>
      <c r="FPT9" s="88"/>
      <c r="FPU9" s="88"/>
      <c r="FPV9" s="89"/>
      <c r="FPY9" s="86"/>
      <c r="FPZ9" s="88"/>
      <c r="FQA9" s="88"/>
      <c r="FQB9" s="88"/>
      <c r="FQC9" s="88"/>
      <c r="FQD9" s="89"/>
      <c r="FQG9" s="86"/>
      <c r="FQH9" s="88"/>
      <c r="FQI9" s="88"/>
      <c r="FQJ9" s="88"/>
      <c r="FQK9" s="88"/>
      <c r="FQL9" s="89"/>
      <c r="FQO9" s="86"/>
      <c r="FQP9" s="88"/>
      <c r="FQQ9" s="88"/>
      <c r="FQR9" s="88"/>
      <c r="FQS9" s="88"/>
      <c r="FQT9" s="89"/>
      <c r="FQW9" s="86"/>
      <c r="FQX9" s="88"/>
      <c r="FQY9" s="88"/>
      <c r="FQZ9" s="88"/>
      <c r="FRA9" s="88"/>
      <c r="FRB9" s="89"/>
      <c r="FRE9" s="86"/>
      <c r="FRF9" s="88"/>
      <c r="FRG9" s="88"/>
      <c r="FRH9" s="88"/>
      <c r="FRI9" s="88"/>
      <c r="FRJ9" s="89"/>
      <c r="FRM9" s="86"/>
      <c r="FRN9" s="88"/>
      <c r="FRO9" s="88"/>
      <c r="FRP9" s="88"/>
      <c r="FRQ9" s="88"/>
      <c r="FRR9" s="89"/>
      <c r="FRU9" s="86"/>
      <c r="FRV9" s="88"/>
      <c r="FRW9" s="88"/>
      <c r="FRX9" s="88"/>
      <c r="FRY9" s="88"/>
      <c r="FRZ9" s="89"/>
      <c r="FSC9" s="86"/>
      <c r="FSD9" s="88"/>
      <c r="FSE9" s="88"/>
      <c r="FSF9" s="88"/>
      <c r="FSG9" s="88"/>
      <c r="FSH9" s="89"/>
      <c r="FSK9" s="86"/>
      <c r="FSL9" s="88"/>
      <c r="FSM9" s="88"/>
      <c r="FSN9" s="88"/>
      <c r="FSO9" s="88"/>
      <c r="FSP9" s="89"/>
      <c r="FSS9" s="86"/>
      <c r="FST9" s="88"/>
      <c r="FSU9" s="88"/>
      <c r="FSV9" s="88"/>
      <c r="FSW9" s="88"/>
      <c r="FSX9" s="89"/>
      <c r="FTA9" s="86"/>
      <c r="FTB9" s="88"/>
      <c r="FTC9" s="88"/>
      <c r="FTD9" s="88"/>
      <c r="FTE9" s="88"/>
      <c r="FTF9" s="89"/>
      <c r="FTI9" s="86"/>
      <c r="FTJ9" s="88"/>
      <c r="FTK9" s="88"/>
      <c r="FTL9" s="88"/>
      <c r="FTM9" s="88"/>
      <c r="FTN9" s="89"/>
      <c r="FTQ9" s="86"/>
      <c r="FTR9" s="88"/>
      <c r="FTS9" s="88"/>
      <c r="FTT9" s="88"/>
      <c r="FTU9" s="88"/>
      <c r="FTV9" s="89"/>
      <c r="FTY9" s="86"/>
      <c r="FTZ9" s="88"/>
      <c r="FUA9" s="88"/>
      <c r="FUB9" s="88"/>
      <c r="FUC9" s="88"/>
      <c r="FUD9" s="89"/>
      <c r="FUG9" s="86"/>
      <c r="FUH9" s="88"/>
      <c r="FUI9" s="88"/>
      <c r="FUJ9" s="88"/>
      <c r="FUK9" s="88"/>
      <c r="FUL9" s="89"/>
      <c r="FUO9" s="86"/>
      <c r="FUP9" s="88"/>
      <c r="FUQ9" s="88"/>
      <c r="FUR9" s="88"/>
      <c r="FUS9" s="88"/>
      <c r="FUT9" s="89"/>
      <c r="FUW9" s="86"/>
      <c r="FUX9" s="88"/>
      <c r="FUY9" s="88"/>
      <c r="FUZ9" s="88"/>
      <c r="FVA9" s="88"/>
      <c r="FVB9" s="89"/>
      <c r="FVE9" s="86"/>
      <c r="FVF9" s="88"/>
      <c r="FVG9" s="88"/>
      <c r="FVH9" s="88"/>
      <c r="FVI9" s="88"/>
      <c r="FVJ9" s="89"/>
      <c r="FVM9" s="86"/>
      <c r="FVN9" s="88"/>
      <c r="FVO9" s="88"/>
      <c r="FVP9" s="88"/>
      <c r="FVQ9" s="88"/>
      <c r="FVR9" s="89"/>
      <c r="FVU9" s="86"/>
      <c r="FVV9" s="88"/>
      <c r="FVW9" s="88"/>
      <c r="FVX9" s="88"/>
      <c r="FVY9" s="88"/>
      <c r="FVZ9" s="89"/>
      <c r="FWC9" s="86"/>
      <c r="FWD9" s="88"/>
      <c r="FWE9" s="88"/>
      <c r="FWF9" s="88"/>
      <c r="FWG9" s="88"/>
      <c r="FWH9" s="89"/>
      <c r="FWK9" s="86"/>
      <c r="FWL9" s="88"/>
      <c r="FWM9" s="88"/>
      <c r="FWN9" s="88"/>
      <c r="FWO9" s="88"/>
      <c r="FWP9" s="89"/>
      <c r="FWS9" s="86"/>
      <c r="FWT9" s="88"/>
      <c r="FWU9" s="88"/>
      <c r="FWV9" s="88"/>
      <c r="FWW9" s="88"/>
      <c r="FWX9" s="89"/>
      <c r="FXA9" s="86"/>
      <c r="FXB9" s="88"/>
      <c r="FXC9" s="88"/>
      <c r="FXD9" s="88"/>
      <c r="FXE9" s="88"/>
      <c r="FXF9" s="89"/>
      <c r="FXI9" s="86"/>
      <c r="FXJ9" s="88"/>
      <c r="FXK9" s="88"/>
      <c r="FXL9" s="88"/>
      <c r="FXM9" s="88"/>
      <c r="FXN9" s="89"/>
      <c r="FXQ9" s="86"/>
      <c r="FXR9" s="88"/>
      <c r="FXS9" s="88"/>
      <c r="FXT9" s="88"/>
      <c r="FXU9" s="88"/>
      <c r="FXV9" s="89"/>
      <c r="FXY9" s="86"/>
      <c r="FXZ9" s="88"/>
      <c r="FYA9" s="88"/>
      <c r="FYB9" s="88"/>
      <c r="FYC9" s="88"/>
      <c r="FYD9" s="89"/>
      <c r="FYG9" s="86"/>
      <c r="FYH9" s="88"/>
      <c r="FYI9" s="88"/>
      <c r="FYJ9" s="88"/>
      <c r="FYK9" s="88"/>
      <c r="FYL9" s="89"/>
      <c r="FYO9" s="86"/>
      <c r="FYP9" s="88"/>
      <c r="FYQ9" s="88"/>
      <c r="FYR9" s="88"/>
      <c r="FYS9" s="88"/>
      <c r="FYT9" s="89"/>
      <c r="FYW9" s="86"/>
      <c r="FYX9" s="88"/>
      <c r="FYY9" s="88"/>
      <c r="FYZ9" s="88"/>
      <c r="FZA9" s="88"/>
      <c r="FZB9" s="89"/>
      <c r="FZE9" s="86"/>
      <c r="FZF9" s="88"/>
      <c r="FZG9" s="88"/>
      <c r="FZH9" s="88"/>
      <c r="FZI9" s="88"/>
      <c r="FZJ9" s="89"/>
      <c r="FZM9" s="86"/>
      <c r="FZN9" s="88"/>
      <c r="FZO9" s="88"/>
      <c r="FZP9" s="88"/>
      <c r="FZQ9" s="88"/>
      <c r="FZR9" s="89"/>
      <c r="FZU9" s="86"/>
      <c r="FZV9" s="88"/>
      <c r="FZW9" s="88"/>
      <c r="FZX9" s="88"/>
      <c r="FZY9" s="88"/>
      <c r="FZZ9" s="89"/>
      <c r="GAC9" s="86"/>
      <c r="GAD9" s="88"/>
      <c r="GAE9" s="88"/>
      <c r="GAF9" s="88"/>
      <c r="GAG9" s="88"/>
      <c r="GAH9" s="89"/>
      <c r="GAK9" s="86"/>
      <c r="GAL9" s="88"/>
      <c r="GAM9" s="88"/>
      <c r="GAN9" s="88"/>
      <c r="GAO9" s="88"/>
      <c r="GAP9" s="89"/>
      <c r="GAS9" s="86"/>
      <c r="GAT9" s="88"/>
      <c r="GAU9" s="88"/>
      <c r="GAV9" s="88"/>
      <c r="GAW9" s="88"/>
      <c r="GAX9" s="89"/>
      <c r="GBA9" s="86"/>
      <c r="GBB9" s="88"/>
      <c r="GBC9" s="88"/>
      <c r="GBD9" s="88"/>
      <c r="GBE9" s="88"/>
      <c r="GBF9" s="89"/>
      <c r="GBI9" s="86"/>
      <c r="GBJ9" s="88"/>
      <c r="GBK9" s="88"/>
      <c r="GBL9" s="88"/>
      <c r="GBM9" s="88"/>
      <c r="GBN9" s="89"/>
      <c r="GBQ9" s="86"/>
      <c r="GBR9" s="88"/>
      <c r="GBS9" s="88"/>
      <c r="GBT9" s="88"/>
      <c r="GBU9" s="88"/>
      <c r="GBV9" s="89"/>
      <c r="GBY9" s="86"/>
      <c r="GBZ9" s="88"/>
      <c r="GCA9" s="88"/>
      <c r="GCB9" s="88"/>
      <c r="GCC9" s="88"/>
      <c r="GCD9" s="89"/>
      <c r="GCG9" s="86"/>
      <c r="GCH9" s="88"/>
      <c r="GCI9" s="88"/>
      <c r="GCJ9" s="88"/>
      <c r="GCK9" s="88"/>
      <c r="GCL9" s="89"/>
      <c r="GCO9" s="86"/>
      <c r="GCP9" s="88"/>
      <c r="GCQ9" s="88"/>
      <c r="GCR9" s="88"/>
      <c r="GCS9" s="88"/>
      <c r="GCT9" s="89"/>
      <c r="GCW9" s="86"/>
      <c r="GCX9" s="88"/>
      <c r="GCY9" s="88"/>
      <c r="GCZ9" s="88"/>
      <c r="GDA9" s="88"/>
      <c r="GDB9" s="89"/>
      <c r="GDE9" s="86"/>
      <c r="GDF9" s="88"/>
      <c r="GDG9" s="88"/>
      <c r="GDH9" s="88"/>
      <c r="GDI9" s="88"/>
      <c r="GDJ9" s="89"/>
      <c r="GDM9" s="86"/>
      <c r="GDN9" s="88"/>
      <c r="GDO9" s="88"/>
      <c r="GDP9" s="88"/>
      <c r="GDQ9" s="88"/>
      <c r="GDR9" s="89"/>
      <c r="GDU9" s="86"/>
      <c r="GDV9" s="88"/>
      <c r="GDW9" s="88"/>
      <c r="GDX9" s="88"/>
      <c r="GDY9" s="88"/>
      <c r="GDZ9" s="89"/>
      <c r="GEC9" s="86"/>
      <c r="GED9" s="88"/>
      <c r="GEE9" s="88"/>
      <c r="GEF9" s="88"/>
      <c r="GEG9" s="88"/>
      <c r="GEH9" s="89"/>
      <c r="GEK9" s="86"/>
      <c r="GEL9" s="88"/>
      <c r="GEM9" s="88"/>
      <c r="GEN9" s="88"/>
      <c r="GEO9" s="88"/>
      <c r="GEP9" s="89"/>
      <c r="GES9" s="86"/>
      <c r="GET9" s="88"/>
      <c r="GEU9" s="88"/>
      <c r="GEV9" s="88"/>
      <c r="GEW9" s="88"/>
      <c r="GEX9" s="89"/>
      <c r="GFA9" s="86"/>
      <c r="GFB9" s="88"/>
      <c r="GFC9" s="88"/>
      <c r="GFD9" s="88"/>
      <c r="GFE9" s="88"/>
      <c r="GFF9" s="89"/>
      <c r="GFI9" s="86"/>
      <c r="GFJ9" s="88"/>
      <c r="GFK9" s="88"/>
      <c r="GFL9" s="88"/>
      <c r="GFM9" s="88"/>
      <c r="GFN9" s="89"/>
      <c r="GFQ9" s="86"/>
      <c r="GFR9" s="88"/>
      <c r="GFS9" s="88"/>
      <c r="GFT9" s="88"/>
      <c r="GFU9" s="88"/>
      <c r="GFV9" s="89"/>
      <c r="GFY9" s="86"/>
      <c r="GFZ9" s="88"/>
      <c r="GGA9" s="88"/>
      <c r="GGB9" s="88"/>
      <c r="GGC9" s="88"/>
      <c r="GGD9" s="89"/>
      <c r="GGG9" s="86"/>
      <c r="GGH9" s="88"/>
      <c r="GGI9" s="88"/>
      <c r="GGJ9" s="88"/>
      <c r="GGK9" s="88"/>
      <c r="GGL9" s="89"/>
      <c r="GGO9" s="86"/>
      <c r="GGP9" s="88"/>
      <c r="GGQ9" s="88"/>
      <c r="GGR9" s="88"/>
      <c r="GGS9" s="88"/>
      <c r="GGT9" s="89"/>
      <c r="GGW9" s="86"/>
      <c r="GGX9" s="88"/>
      <c r="GGY9" s="88"/>
      <c r="GGZ9" s="88"/>
      <c r="GHA9" s="88"/>
      <c r="GHB9" s="89"/>
      <c r="GHE9" s="86"/>
      <c r="GHF9" s="88"/>
      <c r="GHG9" s="88"/>
      <c r="GHH9" s="88"/>
      <c r="GHI9" s="88"/>
      <c r="GHJ9" s="89"/>
      <c r="GHM9" s="86"/>
      <c r="GHN9" s="88"/>
      <c r="GHO9" s="88"/>
      <c r="GHP9" s="88"/>
      <c r="GHQ9" s="88"/>
      <c r="GHR9" s="89"/>
      <c r="GHU9" s="86"/>
      <c r="GHV9" s="88"/>
      <c r="GHW9" s="88"/>
      <c r="GHX9" s="88"/>
      <c r="GHY9" s="88"/>
      <c r="GHZ9" s="89"/>
      <c r="GIC9" s="86"/>
      <c r="GID9" s="88"/>
      <c r="GIE9" s="88"/>
      <c r="GIF9" s="88"/>
      <c r="GIG9" s="88"/>
      <c r="GIH9" s="89"/>
      <c r="GIK9" s="86"/>
      <c r="GIL9" s="88"/>
      <c r="GIM9" s="88"/>
      <c r="GIN9" s="88"/>
      <c r="GIO9" s="88"/>
      <c r="GIP9" s="89"/>
      <c r="GIS9" s="86"/>
      <c r="GIT9" s="88"/>
      <c r="GIU9" s="88"/>
      <c r="GIV9" s="88"/>
      <c r="GIW9" s="88"/>
      <c r="GIX9" s="89"/>
      <c r="GJA9" s="86"/>
      <c r="GJB9" s="88"/>
      <c r="GJC9" s="88"/>
      <c r="GJD9" s="88"/>
      <c r="GJE9" s="88"/>
      <c r="GJF9" s="89"/>
      <c r="GJI9" s="86"/>
      <c r="GJJ9" s="88"/>
      <c r="GJK9" s="88"/>
      <c r="GJL9" s="88"/>
      <c r="GJM9" s="88"/>
      <c r="GJN9" s="89"/>
      <c r="GJQ9" s="86"/>
      <c r="GJR9" s="88"/>
      <c r="GJS9" s="88"/>
      <c r="GJT9" s="88"/>
      <c r="GJU9" s="88"/>
      <c r="GJV9" s="89"/>
      <c r="GJY9" s="86"/>
      <c r="GJZ9" s="88"/>
      <c r="GKA9" s="88"/>
      <c r="GKB9" s="88"/>
      <c r="GKC9" s="88"/>
      <c r="GKD9" s="89"/>
      <c r="GKG9" s="86"/>
      <c r="GKH9" s="88"/>
      <c r="GKI9" s="88"/>
      <c r="GKJ9" s="88"/>
      <c r="GKK9" s="88"/>
      <c r="GKL9" s="89"/>
      <c r="GKO9" s="86"/>
      <c r="GKP9" s="88"/>
      <c r="GKQ9" s="88"/>
      <c r="GKR9" s="88"/>
      <c r="GKS9" s="88"/>
      <c r="GKT9" s="89"/>
      <c r="GKW9" s="86"/>
      <c r="GKX9" s="88"/>
      <c r="GKY9" s="88"/>
      <c r="GKZ9" s="88"/>
      <c r="GLA9" s="88"/>
      <c r="GLB9" s="89"/>
      <c r="GLE9" s="86"/>
      <c r="GLF9" s="88"/>
      <c r="GLG9" s="88"/>
      <c r="GLH9" s="88"/>
      <c r="GLI9" s="88"/>
      <c r="GLJ9" s="89"/>
      <c r="GLM9" s="86"/>
      <c r="GLN9" s="88"/>
      <c r="GLO9" s="88"/>
      <c r="GLP9" s="88"/>
      <c r="GLQ9" s="88"/>
      <c r="GLR9" s="89"/>
      <c r="GLU9" s="86"/>
      <c r="GLV9" s="88"/>
      <c r="GLW9" s="88"/>
      <c r="GLX9" s="88"/>
      <c r="GLY9" s="88"/>
      <c r="GLZ9" s="89"/>
      <c r="GMC9" s="86"/>
      <c r="GMD9" s="88"/>
      <c r="GME9" s="88"/>
      <c r="GMF9" s="88"/>
      <c r="GMG9" s="88"/>
      <c r="GMH9" s="89"/>
      <c r="GMK9" s="86"/>
      <c r="GML9" s="88"/>
      <c r="GMM9" s="88"/>
      <c r="GMN9" s="88"/>
      <c r="GMO9" s="88"/>
      <c r="GMP9" s="89"/>
      <c r="GMS9" s="86"/>
      <c r="GMT9" s="88"/>
      <c r="GMU9" s="88"/>
      <c r="GMV9" s="88"/>
      <c r="GMW9" s="88"/>
      <c r="GMX9" s="89"/>
      <c r="GNA9" s="86"/>
      <c r="GNB9" s="88"/>
      <c r="GNC9" s="88"/>
      <c r="GND9" s="88"/>
      <c r="GNE9" s="88"/>
      <c r="GNF9" s="89"/>
      <c r="GNI9" s="86"/>
      <c r="GNJ9" s="88"/>
      <c r="GNK9" s="88"/>
      <c r="GNL9" s="88"/>
      <c r="GNM9" s="88"/>
      <c r="GNN9" s="89"/>
      <c r="GNQ9" s="86"/>
      <c r="GNR9" s="88"/>
      <c r="GNS9" s="88"/>
      <c r="GNT9" s="88"/>
      <c r="GNU9" s="88"/>
      <c r="GNV9" s="89"/>
      <c r="GNY9" s="86"/>
      <c r="GNZ9" s="88"/>
      <c r="GOA9" s="88"/>
      <c r="GOB9" s="88"/>
      <c r="GOC9" s="88"/>
      <c r="GOD9" s="89"/>
      <c r="GOG9" s="86"/>
      <c r="GOH9" s="88"/>
      <c r="GOI9" s="88"/>
      <c r="GOJ9" s="88"/>
      <c r="GOK9" s="88"/>
      <c r="GOL9" s="89"/>
      <c r="GOO9" s="86"/>
      <c r="GOP9" s="88"/>
      <c r="GOQ9" s="88"/>
      <c r="GOR9" s="88"/>
      <c r="GOS9" s="88"/>
      <c r="GOT9" s="89"/>
      <c r="GOW9" s="86"/>
      <c r="GOX9" s="88"/>
      <c r="GOY9" s="88"/>
      <c r="GOZ9" s="88"/>
      <c r="GPA9" s="88"/>
      <c r="GPB9" s="89"/>
      <c r="GPE9" s="86"/>
      <c r="GPF9" s="88"/>
      <c r="GPG9" s="88"/>
      <c r="GPH9" s="88"/>
      <c r="GPI9" s="88"/>
      <c r="GPJ9" s="89"/>
      <c r="GPM9" s="86"/>
      <c r="GPN9" s="88"/>
      <c r="GPO9" s="88"/>
      <c r="GPP9" s="88"/>
      <c r="GPQ9" s="88"/>
      <c r="GPR9" s="89"/>
      <c r="GPU9" s="86"/>
      <c r="GPV9" s="88"/>
      <c r="GPW9" s="88"/>
      <c r="GPX9" s="88"/>
      <c r="GPY9" s="88"/>
      <c r="GPZ9" s="89"/>
      <c r="GQC9" s="86"/>
      <c r="GQD9" s="88"/>
      <c r="GQE9" s="88"/>
      <c r="GQF9" s="88"/>
      <c r="GQG9" s="88"/>
      <c r="GQH9" s="89"/>
      <c r="GQK9" s="86"/>
      <c r="GQL9" s="88"/>
      <c r="GQM9" s="88"/>
      <c r="GQN9" s="88"/>
      <c r="GQO9" s="88"/>
      <c r="GQP9" s="89"/>
      <c r="GQS9" s="86"/>
      <c r="GQT9" s="88"/>
      <c r="GQU9" s="88"/>
      <c r="GQV9" s="88"/>
      <c r="GQW9" s="88"/>
      <c r="GQX9" s="89"/>
      <c r="GRA9" s="86"/>
      <c r="GRB9" s="88"/>
      <c r="GRC9" s="88"/>
      <c r="GRD9" s="88"/>
      <c r="GRE9" s="88"/>
      <c r="GRF9" s="89"/>
      <c r="GRI9" s="86"/>
      <c r="GRJ9" s="88"/>
      <c r="GRK9" s="88"/>
      <c r="GRL9" s="88"/>
      <c r="GRM9" s="88"/>
      <c r="GRN9" s="89"/>
      <c r="GRQ9" s="86"/>
      <c r="GRR9" s="88"/>
      <c r="GRS9" s="88"/>
      <c r="GRT9" s="88"/>
      <c r="GRU9" s="88"/>
      <c r="GRV9" s="89"/>
      <c r="GRY9" s="86"/>
      <c r="GRZ9" s="88"/>
      <c r="GSA9" s="88"/>
      <c r="GSB9" s="88"/>
      <c r="GSC9" s="88"/>
      <c r="GSD9" s="89"/>
      <c r="GSG9" s="86"/>
      <c r="GSH9" s="88"/>
      <c r="GSI9" s="88"/>
      <c r="GSJ9" s="88"/>
      <c r="GSK9" s="88"/>
      <c r="GSL9" s="89"/>
      <c r="GSO9" s="86"/>
      <c r="GSP9" s="88"/>
      <c r="GSQ9" s="88"/>
      <c r="GSR9" s="88"/>
      <c r="GSS9" s="88"/>
      <c r="GST9" s="89"/>
      <c r="GSW9" s="86"/>
      <c r="GSX9" s="88"/>
      <c r="GSY9" s="88"/>
      <c r="GSZ9" s="88"/>
      <c r="GTA9" s="88"/>
      <c r="GTB9" s="89"/>
      <c r="GTE9" s="86"/>
      <c r="GTF9" s="88"/>
      <c r="GTG9" s="88"/>
      <c r="GTH9" s="88"/>
      <c r="GTI9" s="88"/>
      <c r="GTJ9" s="89"/>
      <c r="GTM9" s="86"/>
      <c r="GTN9" s="88"/>
      <c r="GTO9" s="88"/>
      <c r="GTP9" s="88"/>
      <c r="GTQ9" s="88"/>
      <c r="GTR9" s="89"/>
      <c r="GTU9" s="86"/>
      <c r="GTV9" s="88"/>
      <c r="GTW9" s="88"/>
      <c r="GTX9" s="88"/>
      <c r="GTY9" s="88"/>
      <c r="GTZ9" s="89"/>
      <c r="GUC9" s="86"/>
      <c r="GUD9" s="88"/>
      <c r="GUE9" s="88"/>
      <c r="GUF9" s="88"/>
      <c r="GUG9" s="88"/>
      <c r="GUH9" s="89"/>
      <c r="GUK9" s="86"/>
      <c r="GUL9" s="88"/>
      <c r="GUM9" s="88"/>
      <c r="GUN9" s="88"/>
      <c r="GUO9" s="88"/>
      <c r="GUP9" s="89"/>
      <c r="GUS9" s="86"/>
      <c r="GUT9" s="88"/>
      <c r="GUU9" s="88"/>
      <c r="GUV9" s="88"/>
      <c r="GUW9" s="88"/>
      <c r="GUX9" s="89"/>
      <c r="GVA9" s="86"/>
      <c r="GVB9" s="88"/>
      <c r="GVC9" s="88"/>
      <c r="GVD9" s="88"/>
      <c r="GVE9" s="88"/>
      <c r="GVF9" s="89"/>
      <c r="GVI9" s="86"/>
      <c r="GVJ9" s="88"/>
      <c r="GVK9" s="88"/>
      <c r="GVL9" s="88"/>
      <c r="GVM9" s="88"/>
      <c r="GVN9" s="89"/>
      <c r="GVQ9" s="86"/>
      <c r="GVR9" s="88"/>
      <c r="GVS9" s="88"/>
      <c r="GVT9" s="88"/>
      <c r="GVU9" s="88"/>
      <c r="GVV9" s="89"/>
      <c r="GVY9" s="86"/>
      <c r="GVZ9" s="88"/>
      <c r="GWA9" s="88"/>
      <c r="GWB9" s="88"/>
      <c r="GWC9" s="88"/>
      <c r="GWD9" s="89"/>
      <c r="GWG9" s="86"/>
      <c r="GWH9" s="88"/>
      <c r="GWI9" s="88"/>
      <c r="GWJ9" s="88"/>
      <c r="GWK9" s="88"/>
      <c r="GWL9" s="89"/>
      <c r="GWO9" s="86"/>
      <c r="GWP9" s="88"/>
      <c r="GWQ9" s="88"/>
      <c r="GWR9" s="88"/>
      <c r="GWS9" s="88"/>
      <c r="GWT9" s="89"/>
      <c r="GWW9" s="86"/>
      <c r="GWX9" s="88"/>
      <c r="GWY9" s="88"/>
      <c r="GWZ9" s="88"/>
      <c r="GXA9" s="88"/>
      <c r="GXB9" s="89"/>
      <c r="GXE9" s="86"/>
      <c r="GXF9" s="88"/>
      <c r="GXG9" s="88"/>
      <c r="GXH9" s="88"/>
      <c r="GXI9" s="88"/>
      <c r="GXJ9" s="89"/>
      <c r="GXM9" s="86"/>
      <c r="GXN9" s="88"/>
      <c r="GXO9" s="88"/>
      <c r="GXP9" s="88"/>
      <c r="GXQ9" s="88"/>
      <c r="GXR9" s="89"/>
      <c r="GXU9" s="86"/>
      <c r="GXV9" s="88"/>
      <c r="GXW9" s="88"/>
      <c r="GXX9" s="88"/>
      <c r="GXY9" s="88"/>
      <c r="GXZ9" s="89"/>
      <c r="GYC9" s="86"/>
      <c r="GYD9" s="88"/>
      <c r="GYE9" s="88"/>
      <c r="GYF9" s="88"/>
      <c r="GYG9" s="88"/>
      <c r="GYH9" s="89"/>
      <c r="GYK9" s="86"/>
      <c r="GYL9" s="88"/>
      <c r="GYM9" s="88"/>
      <c r="GYN9" s="88"/>
      <c r="GYO9" s="88"/>
      <c r="GYP9" s="89"/>
      <c r="GYS9" s="86"/>
      <c r="GYT9" s="88"/>
      <c r="GYU9" s="88"/>
      <c r="GYV9" s="88"/>
      <c r="GYW9" s="88"/>
      <c r="GYX9" s="89"/>
      <c r="GZA9" s="86"/>
      <c r="GZB9" s="88"/>
      <c r="GZC9" s="88"/>
      <c r="GZD9" s="88"/>
      <c r="GZE9" s="88"/>
      <c r="GZF9" s="89"/>
      <c r="GZI9" s="86"/>
      <c r="GZJ9" s="88"/>
      <c r="GZK9" s="88"/>
      <c r="GZL9" s="88"/>
      <c r="GZM9" s="88"/>
      <c r="GZN9" s="89"/>
      <c r="GZQ9" s="86"/>
      <c r="GZR9" s="88"/>
      <c r="GZS9" s="88"/>
      <c r="GZT9" s="88"/>
      <c r="GZU9" s="88"/>
      <c r="GZV9" s="89"/>
      <c r="GZY9" s="86"/>
      <c r="GZZ9" s="88"/>
      <c r="HAA9" s="88"/>
      <c r="HAB9" s="88"/>
      <c r="HAC9" s="88"/>
      <c r="HAD9" s="89"/>
      <c r="HAG9" s="86"/>
      <c r="HAH9" s="88"/>
      <c r="HAI9" s="88"/>
      <c r="HAJ9" s="88"/>
      <c r="HAK9" s="88"/>
      <c r="HAL9" s="89"/>
      <c r="HAO9" s="86"/>
      <c r="HAP9" s="88"/>
      <c r="HAQ9" s="88"/>
      <c r="HAR9" s="88"/>
      <c r="HAS9" s="88"/>
      <c r="HAT9" s="89"/>
      <c r="HAW9" s="86"/>
      <c r="HAX9" s="88"/>
      <c r="HAY9" s="88"/>
      <c r="HAZ9" s="88"/>
      <c r="HBA9" s="88"/>
      <c r="HBB9" s="89"/>
      <c r="HBE9" s="86"/>
      <c r="HBF9" s="88"/>
      <c r="HBG9" s="88"/>
      <c r="HBH9" s="88"/>
      <c r="HBI9" s="88"/>
      <c r="HBJ9" s="89"/>
      <c r="HBM9" s="86"/>
      <c r="HBN9" s="88"/>
      <c r="HBO9" s="88"/>
      <c r="HBP9" s="88"/>
      <c r="HBQ9" s="88"/>
      <c r="HBR9" s="89"/>
      <c r="HBU9" s="86"/>
      <c r="HBV9" s="88"/>
      <c r="HBW9" s="88"/>
      <c r="HBX9" s="88"/>
      <c r="HBY9" s="88"/>
      <c r="HBZ9" s="89"/>
      <c r="HCC9" s="86"/>
      <c r="HCD9" s="88"/>
      <c r="HCE9" s="88"/>
      <c r="HCF9" s="88"/>
      <c r="HCG9" s="88"/>
      <c r="HCH9" s="89"/>
      <c r="HCK9" s="86"/>
      <c r="HCL9" s="88"/>
      <c r="HCM9" s="88"/>
      <c r="HCN9" s="88"/>
      <c r="HCO9" s="88"/>
      <c r="HCP9" s="89"/>
      <c r="HCS9" s="86"/>
      <c r="HCT9" s="88"/>
      <c r="HCU9" s="88"/>
      <c r="HCV9" s="88"/>
      <c r="HCW9" s="88"/>
      <c r="HCX9" s="89"/>
      <c r="HDA9" s="86"/>
      <c r="HDB9" s="88"/>
      <c r="HDC9" s="88"/>
      <c r="HDD9" s="88"/>
      <c r="HDE9" s="88"/>
      <c r="HDF9" s="89"/>
      <c r="HDI9" s="86"/>
      <c r="HDJ9" s="88"/>
      <c r="HDK9" s="88"/>
      <c r="HDL9" s="88"/>
      <c r="HDM9" s="88"/>
      <c r="HDN9" s="89"/>
      <c r="HDQ9" s="86"/>
      <c r="HDR9" s="88"/>
      <c r="HDS9" s="88"/>
      <c r="HDT9" s="88"/>
      <c r="HDU9" s="88"/>
      <c r="HDV9" s="89"/>
      <c r="HDY9" s="86"/>
      <c r="HDZ9" s="88"/>
      <c r="HEA9" s="88"/>
      <c r="HEB9" s="88"/>
      <c r="HEC9" s="88"/>
      <c r="HED9" s="89"/>
      <c r="HEG9" s="86"/>
      <c r="HEH9" s="88"/>
      <c r="HEI9" s="88"/>
      <c r="HEJ9" s="88"/>
      <c r="HEK9" s="88"/>
      <c r="HEL9" s="89"/>
      <c r="HEO9" s="86"/>
      <c r="HEP9" s="88"/>
      <c r="HEQ9" s="88"/>
      <c r="HER9" s="88"/>
      <c r="HES9" s="88"/>
      <c r="HET9" s="89"/>
      <c r="HEW9" s="86"/>
      <c r="HEX9" s="88"/>
      <c r="HEY9" s="88"/>
      <c r="HEZ9" s="88"/>
      <c r="HFA9" s="88"/>
      <c r="HFB9" s="89"/>
      <c r="HFE9" s="86"/>
      <c r="HFF9" s="88"/>
      <c r="HFG9" s="88"/>
      <c r="HFH9" s="88"/>
      <c r="HFI9" s="88"/>
      <c r="HFJ9" s="89"/>
      <c r="HFM9" s="86"/>
      <c r="HFN9" s="88"/>
      <c r="HFO9" s="88"/>
      <c r="HFP9" s="88"/>
      <c r="HFQ9" s="88"/>
      <c r="HFR9" s="89"/>
      <c r="HFU9" s="86"/>
      <c r="HFV9" s="88"/>
      <c r="HFW9" s="88"/>
      <c r="HFX9" s="88"/>
      <c r="HFY9" s="88"/>
      <c r="HFZ9" s="89"/>
      <c r="HGC9" s="86"/>
      <c r="HGD9" s="88"/>
      <c r="HGE9" s="88"/>
      <c r="HGF9" s="88"/>
      <c r="HGG9" s="88"/>
      <c r="HGH9" s="89"/>
      <c r="HGK9" s="86"/>
      <c r="HGL9" s="88"/>
      <c r="HGM9" s="88"/>
      <c r="HGN9" s="88"/>
      <c r="HGO9" s="88"/>
      <c r="HGP9" s="89"/>
      <c r="HGS9" s="86"/>
      <c r="HGT9" s="88"/>
      <c r="HGU9" s="88"/>
      <c r="HGV9" s="88"/>
      <c r="HGW9" s="88"/>
      <c r="HGX9" s="89"/>
      <c r="HHA9" s="86"/>
      <c r="HHB9" s="88"/>
      <c r="HHC9" s="88"/>
      <c r="HHD9" s="88"/>
      <c r="HHE9" s="88"/>
      <c r="HHF9" s="89"/>
      <c r="HHI9" s="86"/>
      <c r="HHJ9" s="88"/>
      <c r="HHK9" s="88"/>
      <c r="HHL9" s="88"/>
      <c r="HHM9" s="88"/>
      <c r="HHN9" s="89"/>
      <c r="HHQ9" s="86"/>
      <c r="HHR9" s="88"/>
      <c r="HHS9" s="88"/>
      <c r="HHT9" s="88"/>
      <c r="HHU9" s="88"/>
      <c r="HHV9" s="89"/>
      <c r="HHY9" s="86"/>
      <c r="HHZ9" s="88"/>
      <c r="HIA9" s="88"/>
      <c r="HIB9" s="88"/>
      <c r="HIC9" s="88"/>
      <c r="HID9" s="89"/>
      <c r="HIG9" s="86"/>
      <c r="HIH9" s="88"/>
      <c r="HII9" s="88"/>
      <c r="HIJ9" s="88"/>
      <c r="HIK9" s="88"/>
      <c r="HIL9" s="89"/>
      <c r="HIO9" s="86"/>
      <c r="HIP9" s="88"/>
      <c r="HIQ9" s="88"/>
      <c r="HIR9" s="88"/>
      <c r="HIS9" s="88"/>
      <c r="HIT9" s="89"/>
      <c r="HIW9" s="86"/>
      <c r="HIX9" s="88"/>
      <c r="HIY9" s="88"/>
      <c r="HIZ9" s="88"/>
      <c r="HJA9" s="88"/>
      <c r="HJB9" s="89"/>
      <c r="HJE9" s="86"/>
      <c r="HJF9" s="88"/>
      <c r="HJG9" s="88"/>
      <c r="HJH9" s="88"/>
      <c r="HJI9" s="88"/>
      <c r="HJJ9" s="89"/>
      <c r="HJM9" s="86"/>
      <c r="HJN9" s="88"/>
      <c r="HJO9" s="88"/>
      <c r="HJP9" s="88"/>
      <c r="HJQ9" s="88"/>
      <c r="HJR9" s="89"/>
      <c r="HJU9" s="86"/>
      <c r="HJV9" s="88"/>
      <c r="HJW9" s="88"/>
      <c r="HJX9" s="88"/>
      <c r="HJY9" s="88"/>
      <c r="HJZ9" s="89"/>
      <c r="HKC9" s="86"/>
      <c r="HKD9" s="88"/>
      <c r="HKE9" s="88"/>
      <c r="HKF9" s="88"/>
      <c r="HKG9" s="88"/>
      <c r="HKH9" s="89"/>
      <c r="HKK9" s="86"/>
      <c r="HKL9" s="88"/>
      <c r="HKM9" s="88"/>
      <c r="HKN9" s="88"/>
      <c r="HKO9" s="88"/>
      <c r="HKP9" s="89"/>
      <c r="HKS9" s="86"/>
      <c r="HKT9" s="88"/>
      <c r="HKU9" s="88"/>
      <c r="HKV9" s="88"/>
      <c r="HKW9" s="88"/>
      <c r="HKX9" s="89"/>
      <c r="HLA9" s="86"/>
      <c r="HLB9" s="88"/>
      <c r="HLC9" s="88"/>
      <c r="HLD9" s="88"/>
      <c r="HLE9" s="88"/>
      <c r="HLF9" s="89"/>
      <c r="HLI9" s="86"/>
      <c r="HLJ9" s="88"/>
      <c r="HLK9" s="88"/>
      <c r="HLL9" s="88"/>
      <c r="HLM9" s="88"/>
      <c r="HLN9" s="89"/>
      <c r="HLQ9" s="86"/>
      <c r="HLR9" s="88"/>
      <c r="HLS9" s="88"/>
      <c r="HLT9" s="88"/>
      <c r="HLU9" s="88"/>
      <c r="HLV9" s="89"/>
      <c r="HLY9" s="86"/>
      <c r="HLZ9" s="88"/>
      <c r="HMA9" s="88"/>
      <c r="HMB9" s="88"/>
      <c r="HMC9" s="88"/>
      <c r="HMD9" s="89"/>
      <c r="HMG9" s="86"/>
      <c r="HMH9" s="88"/>
      <c r="HMI9" s="88"/>
      <c r="HMJ9" s="88"/>
      <c r="HMK9" s="88"/>
      <c r="HML9" s="89"/>
      <c r="HMO9" s="86"/>
      <c r="HMP9" s="88"/>
      <c r="HMQ9" s="88"/>
      <c r="HMR9" s="88"/>
      <c r="HMS9" s="88"/>
      <c r="HMT9" s="89"/>
      <c r="HMW9" s="86"/>
      <c r="HMX9" s="88"/>
      <c r="HMY9" s="88"/>
      <c r="HMZ9" s="88"/>
      <c r="HNA9" s="88"/>
      <c r="HNB9" s="89"/>
      <c r="HNE9" s="86"/>
      <c r="HNF9" s="88"/>
      <c r="HNG9" s="88"/>
      <c r="HNH9" s="88"/>
      <c r="HNI9" s="88"/>
      <c r="HNJ9" s="89"/>
      <c r="HNM9" s="86"/>
      <c r="HNN9" s="88"/>
      <c r="HNO9" s="88"/>
      <c r="HNP9" s="88"/>
      <c r="HNQ9" s="88"/>
      <c r="HNR9" s="89"/>
      <c r="HNU9" s="86"/>
      <c r="HNV9" s="88"/>
      <c r="HNW9" s="88"/>
      <c r="HNX9" s="88"/>
      <c r="HNY9" s="88"/>
      <c r="HNZ9" s="89"/>
      <c r="HOC9" s="86"/>
      <c r="HOD9" s="88"/>
      <c r="HOE9" s="88"/>
      <c r="HOF9" s="88"/>
      <c r="HOG9" s="88"/>
      <c r="HOH9" s="89"/>
      <c r="HOK9" s="86"/>
      <c r="HOL9" s="88"/>
      <c r="HOM9" s="88"/>
      <c r="HON9" s="88"/>
      <c r="HOO9" s="88"/>
      <c r="HOP9" s="89"/>
      <c r="HOS9" s="86"/>
      <c r="HOT9" s="88"/>
      <c r="HOU9" s="88"/>
      <c r="HOV9" s="88"/>
      <c r="HOW9" s="88"/>
      <c r="HOX9" s="89"/>
      <c r="HPA9" s="86"/>
      <c r="HPB9" s="88"/>
      <c r="HPC9" s="88"/>
      <c r="HPD9" s="88"/>
      <c r="HPE9" s="88"/>
      <c r="HPF9" s="89"/>
      <c r="HPI9" s="86"/>
      <c r="HPJ9" s="88"/>
      <c r="HPK9" s="88"/>
      <c r="HPL9" s="88"/>
      <c r="HPM9" s="88"/>
      <c r="HPN9" s="89"/>
      <c r="HPQ9" s="86"/>
      <c r="HPR9" s="88"/>
      <c r="HPS9" s="88"/>
      <c r="HPT9" s="88"/>
      <c r="HPU9" s="88"/>
      <c r="HPV9" s="89"/>
      <c r="HPY9" s="86"/>
      <c r="HPZ9" s="88"/>
      <c r="HQA9" s="88"/>
      <c r="HQB9" s="88"/>
      <c r="HQC9" s="88"/>
      <c r="HQD9" s="89"/>
      <c r="HQG9" s="86"/>
      <c r="HQH9" s="88"/>
      <c r="HQI9" s="88"/>
      <c r="HQJ9" s="88"/>
      <c r="HQK9" s="88"/>
      <c r="HQL9" s="89"/>
      <c r="HQO9" s="86"/>
      <c r="HQP9" s="88"/>
      <c r="HQQ9" s="88"/>
      <c r="HQR9" s="88"/>
      <c r="HQS9" s="88"/>
      <c r="HQT9" s="89"/>
      <c r="HQW9" s="86"/>
      <c r="HQX9" s="88"/>
      <c r="HQY9" s="88"/>
      <c r="HQZ9" s="88"/>
      <c r="HRA9" s="88"/>
      <c r="HRB9" s="89"/>
      <c r="HRE9" s="86"/>
      <c r="HRF9" s="88"/>
      <c r="HRG9" s="88"/>
      <c r="HRH9" s="88"/>
      <c r="HRI9" s="88"/>
      <c r="HRJ9" s="89"/>
      <c r="HRM9" s="86"/>
      <c r="HRN9" s="88"/>
      <c r="HRO9" s="88"/>
      <c r="HRP9" s="88"/>
      <c r="HRQ9" s="88"/>
      <c r="HRR9" s="89"/>
      <c r="HRU9" s="86"/>
      <c r="HRV9" s="88"/>
      <c r="HRW9" s="88"/>
      <c r="HRX9" s="88"/>
      <c r="HRY9" s="88"/>
      <c r="HRZ9" s="89"/>
      <c r="HSC9" s="86"/>
      <c r="HSD9" s="88"/>
      <c r="HSE9" s="88"/>
      <c r="HSF9" s="88"/>
      <c r="HSG9" s="88"/>
      <c r="HSH9" s="89"/>
      <c r="HSK9" s="86"/>
      <c r="HSL9" s="88"/>
      <c r="HSM9" s="88"/>
      <c r="HSN9" s="88"/>
      <c r="HSO9" s="88"/>
      <c r="HSP9" s="89"/>
      <c r="HSS9" s="86"/>
      <c r="HST9" s="88"/>
      <c r="HSU9" s="88"/>
      <c r="HSV9" s="88"/>
      <c r="HSW9" s="88"/>
      <c r="HSX9" s="89"/>
      <c r="HTA9" s="86"/>
      <c r="HTB9" s="88"/>
      <c r="HTC9" s="88"/>
      <c r="HTD9" s="88"/>
      <c r="HTE9" s="88"/>
      <c r="HTF9" s="89"/>
      <c r="HTI9" s="86"/>
      <c r="HTJ9" s="88"/>
      <c r="HTK9" s="88"/>
      <c r="HTL9" s="88"/>
      <c r="HTM9" s="88"/>
      <c r="HTN9" s="89"/>
      <c r="HTQ9" s="86"/>
      <c r="HTR9" s="88"/>
      <c r="HTS9" s="88"/>
      <c r="HTT9" s="88"/>
      <c r="HTU9" s="88"/>
      <c r="HTV9" s="89"/>
      <c r="HTY9" s="86"/>
      <c r="HTZ9" s="88"/>
      <c r="HUA9" s="88"/>
      <c r="HUB9" s="88"/>
      <c r="HUC9" s="88"/>
      <c r="HUD9" s="89"/>
      <c r="HUG9" s="86"/>
      <c r="HUH9" s="88"/>
      <c r="HUI9" s="88"/>
      <c r="HUJ9" s="88"/>
      <c r="HUK9" s="88"/>
      <c r="HUL9" s="89"/>
      <c r="HUO9" s="86"/>
      <c r="HUP9" s="88"/>
      <c r="HUQ9" s="88"/>
      <c r="HUR9" s="88"/>
      <c r="HUS9" s="88"/>
      <c r="HUT9" s="89"/>
      <c r="HUW9" s="86"/>
      <c r="HUX9" s="88"/>
      <c r="HUY9" s="88"/>
      <c r="HUZ9" s="88"/>
      <c r="HVA9" s="88"/>
      <c r="HVB9" s="89"/>
      <c r="HVE9" s="86"/>
      <c r="HVF9" s="88"/>
      <c r="HVG9" s="88"/>
      <c r="HVH9" s="88"/>
      <c r="HVI9" s="88"/>
      <c r="HVJ9" s="89"/>
      <c r="HVM9" s="86"/>
      <c r="HVN9" s="88"/>
      <c r="HVO9" s="88"/>
      <c r="HVP9" s="88"/>
      <c r="HVQ9" s="88"/>
      <c r="HVR9" s="89"/>
      <c r="HVU9" s="86"/>
      <c r="HVV9" s="88"/>
      <c r="HVW9" s="88"/>
      <c r="HVX9" s="88"/>
      <c r="HVY9" s="88"/>
      <c r="HVZ9" s="89"/>
      <c r="HWC9" s="86"/>
      <c r="HWD9" s="88"/>
      <c r="HWE9" s="88"/>
      <c r="HWF9" s="88"/>
      <c r="HWG9" s="88"/>
      <c r="HWH9" s="89"/>
      <c r="HWK9" s="86"/>
      <c r="HWL9" s="88"/>
      <c r="HWM9" s="88"/>
      <c r="HWN9" s="88"/>
      <c r="HWO9" s="88"/>
      <c r="HWP9" s="89"/>
      <c r="HWS9" s="86"/>
      <c r="HWT9" s="88"/>
      <c r="HWU9" s="88"/>
      <c r="HWV9" s="88"/>
      <c r="HWW9" s="88"/>
      <c r="HWX9" s="89"/>
      <c r="HXA9" s="86"/>
      <c r="HXB9" s="88"/>
      <c r="HXC9" s="88"/>
      <c r="HXD9" s="88"/>
      <c r="HXE9" s="88"/>
      <c r="HXF9" s="89"/>
      <c r="HXI9" s="86"/>
      <c r="HXJ9" s="88"/>
      <c r="HXK9" s="88"/>
      <c r="HXL9" s="88"/>
      <c r="HXM9" s="88"/>
      <c r="HXN9" s="89"/>
      <c r="HXQ9" s="86"/>
      <c r="HXR9" s="88"/>
      <c r="HXS9" s="88"/>
      <c r="HXT9" s="88"/>
      <c r="HXU9" s="88"/>
      <c r="HXV9" s="89"/>
      <c r="HXY9" s="86"/>
      <c r="HXZ9" s="88"/>
      <c r="HYA9" s="88"/>
      <c r="HYB9" s="88"/>
      <c r="HYC9" s="88"/>
      <c r="HYD9" s="89"/>
      <c r="HYG9" s="86"/>
      <c r="HYH9" s="88"/>
      <c r="HYI9" s="88"/>
      <c r="HYJ9" s="88"/>
      <c r="HYK9" s="88"/>
      <c r="HYL9" s="89"/>
      <c r="HYO9" s="86"/>
      <c r="HYP9" s="88"/>
      <c r="HYQ9" s="88"/>
      <c r="HYR9" s="88"/>
      <c r="HYS9" s="88"/>
      <c r="HYT9" s="89"/>
      <c r="HYW9" s="86"/>
      <c r="HYX9" s="88"/>
      <c r="HYY9" s="88"/>
      <c r="HYZ9" s="88"/>
      <c r="HZA9" s="88"/>
      <c r="HZB9" s="89"/>
      <c r="HZE9" s="86"/>
      <c r="HZF9" s="88"/>
      <c r="HZG9" s="88"/>
      <c r="HZH9" s="88"/>
      <c r="HZI9" s="88"/>
      <c r="HZJ9" s="89"/>
      <c r="HZM9" s="86"/>
      <c r="HZN9" s="88"/>
      <c r="HZO9" s="88"/>
      <c r="HZP9" s="88"/>
      <c r="HZQ9" s="88"/>
      <c r="HZR9" s="89"/>
      <c r="HZU9" s="86"/>
      <c r="HZV9" s="88"/>
      <c r="HZW9" s="88"/>
      <c r="HZX9" s="88"/>
      <c r="HZY9" s="88"/>
      <c r="HZZ9" s="89"/>
      <c r="IAC9" s="86"/>
      <c r="IAD9" s="88"/>
      <c r="IAE9" s="88"/>
      <c r="IAF9" s="88"/>
      <c r="IAG9" s="88"/>
      <c r="IAH9" s="89"/>
      <c r="IAK9" s="86"/>
      <c r="IAL9" s="88"/>
      <c r="IAM9" s="88"/>
      <c r="IAN9" s="88"/>
      <c r="IAO9" s="88"/>
      <c r="IAP9" s="89"/>
      <c r="IAS9" s="86"/>
      <c r="IAT9" s="88"/>
      <c r="IAU9" s="88"/>
      <c r="IAV9" s="88"/>
      <c r="IAW9" s="88"/>
      <c r="IAX9" s="89"/>
      <c r="IBA9" s="86"/>
      <c r="IBB9" s="88"/>
      <c r="IBC9" s="88"/>
      <c r="IBD9" s="88"/>
      <c r="IBE9" s="88"/>
      <c r="IBF9" s="89"/>
      <c r="IBI9" s="86"/>
      <c r="IBJ9" s="88"/>
      <c r="IBK9" s="88"/>
      <c r="IBL9" s="88"/>
      <c r="IBM9" s="88"/>
      <c r="IBN9" s="89"/>
      <c r="IBQ9" s="86"/>
      <c r="IBR9" s="88"/>
      <c r="IBS9" s="88"/>
      <c r="IBT9" s="88"/>
      <c r="IBU9" s="88"/>
      <c r="IBV9" s="89"/>
      <c r="IBY9" s="86"/>
      <c r="IBZ9" s="88"/>
      <c r="ICA9" s="88"/>
      <c r="ICB9" s="88"/>
      <c r="ICC9" s="88"/>
      <c r="ICD9" s="89"/>
      <c r="ICG9" s="86"/>
      <c r="ICH9" s="88"/>
      <c r="ICI9" s="88"/>
      <c r="ICJ9" s="88"/>
      <c r="ICK9" s="88"/>
      <c r="ICL9" s="89"/>
      <c r="ICO9" s="86"/>
      <c r="ICP9" s="88"/>
      <c r="ICQ9" s="88"/>
      <c r="ICR9" s="88"/>
      <c r="ICS9" s="88"/>
      <c r="ICT9" s="89"/>
      <c r="ICW9" s="86"/>
      <c r="ICX9" s="88"/>
      <c r="ICY9" s="88"/>
      <c r="ICZ9" s="88"/>
      <c r="IDA9" s="88"/>
      <c r="IDB9" s="89"/>
      <c r="IDE9" s="86"/>
      <c r="IDF9" s="88"/>
      <c r="IDG9" s="88"/>
      <c r="IDH9" s="88"/>
      <c r="IDI9" s="88"/>
      <c r="IDJ9" s="89"/>
      <c r="IDM9" s="86"/>
      <c r="IDN9" s="88"/>
      <c r="IDO9" s="88"/>
      <c r="IDP9" s="88"/>
      <c r="IDQ9" s="88"/>
      <c r="IDR9" s="89"/>
      <c r="IDU9" s="86"/>
      <c r="IDV9" s="88"/>
      <c r="IDW9" s="88"/>
      <c r="IDX9" s="88"/>
      <c r="IDY9" s="88"/>
      <c r="IDZ9" s="89"/>
      <c r="IEC9" s="86"/>
      <c r="IED9" s="88"/>
      <c r="IEE9" s="88"/>
      <c r="IEF9" s="88"/>
      <c r="IEG9" s="88"/>
      <c r="IEH9" s="89"/>
      <c r="IEK9" s="86"/>
      <c r="IEL9" s="88"/>
      <c r="IEM9" s="88"/>
      <c r="IEN9" s="88"/>
      <c r="IEO9" s="88"/>
      <c r="IEP9" s="89"/>
      <c r="IES9" s="86"/>
      <c r="IET9" s="88"/>
      <c r="IEU9" s="88"/>
      <c r="IEV9" s="88"/>
      <c r="IEW9" s="88"/>
      <c r="IEX9" s="89"/>
      <c r="IFA9" s="86"/>
      <c r="IFB9" s="88"/>
      <c r="IFC9" s="88"/>
      <c r="IFD9" s="88"/>
      <c r="IFE9" s="88"/>
      <c r="IFF9" s="89"/>
      <c r="IFI9" s="86"/>
      <c r="IFJ9" s="88"/>
      <c r="IFK9" s="88"/>
      <c r="IFL9" s="88"/>
      <c r="IFM9" s="88"/>
      <c r="IFN9" s="89"/>
      <c r="IFQ9" s="86"/>
      <c r="IFR9" s="88"/>
      <c r="IFS9" s="88"/>
      <c r="IFT9" s="88"/>
      <c r="IFU9" s="88"/>
      <c r="IFV9" s="89"/>
      <c r="IFY9" s="86"/>
      <c r="IFZ9" s="88"/>
      <c r="IGA9" s="88"/>
      <c r="IGB9" s="88"/>
      <c r="IGC9" s="88"/>
      <c r="IGD9" s="89"/>
      <c r="IGG9" s="86"/>
      <c r="IGH9" s="88"/>
      <c r="IGI9" s="88"/>
      <c r="IGJ9" s="88"/>
      <c r="IGK9" s="88"/>
      <c r="IGL9" s="89"/>
      <c r="IGO9" s="86"/>
      <c r="IGP9" s="88"/>
      <c r="IGQ9" s="88"/>
      <c r="IGR9" s="88"/>
      <c r="IGS9" s="88"/>
      <c r="IGT9" s="89"/>
      <c r="IGW9" s="86"/>
      <c r="IGX9" s="88"/>
      <c r="IGY9" s="88"/>
      <c r="IGZ9" s="88"/>
      <c r="IHA9" s="88"/>
      <c r="IHB9" s="89"/>
      <c r="IHE9" s="86"/>
      <c r="IHF9" s="88"/>
      <c r="IHG9" s="88"/>
      <c r="IHH9" s="88"/>
      <c r="IHI9" s="88"/>
      <c r="IHJ9" s="89"/>
      <c r="IHM9" s="86"/>
      <c r="IHN9" s="88"/>
      <c r="IHO9" s="88"/>
      <c r="IHP9" s="88"/>
      <c r="IHQ9" s="88"/>
      <c r="IHR9" s="89"/>
      <c r="IHU9" s="86"/>
      <c r="IHV9" s="88"/>
      <c r="IHW9" s="88"/>
      <c r="IHX9" s="88"/>
      <c r="IHY9" s="88"/>
      <c r="IHZ9" s="89"/>
      <c r="IIC9" s="86"/>
      <c r="IID9" s="88"/>
      <c r="IIE9" s="88"/>
      <c r="IIF9" s="88"/>
      <c r="IIG9" s="88"/>
      <c r="IIH9" s="89"/>
      <c r="IIK9" s="86"/>
      <c r="IIL9" s="88"/>
      <c r="IIM9" s="88"/>
      <c r="IIN9" s="88"/>
      <c r="IIO9" s="88"/>
      <c r="IIP9" s="89"/>
      <c r="IIS9" s="86"/>
      <c r="IIT9" s="88"/>
      <c r="IIU9" s="88"/>
      <c r="IIV9" s="88"/>
      <c r="IIW9" s="88"/>
      <c r="IIX9" s="89"/>
      <c r="IJA9" s="86"/>
      <c r="IJB9" s="88"/>
      <c r="IJC9" s="88"/>
      <c r="IJD9" s="88"/>
      <c r="IJE9" s="88"/>
      <c r="IJF9" s="89"/>
      <c r="IJI9" s="86"/>
      <c r="IJJ9" s="88"/>
      <c r="IJK9" s="88"/>
      <c r="IJL9" s="88"/>
      <c r="IJM9" s="88"/>
      <c r="IJN9" s="89"/>
      <c r="IJQ9" s="86"/>
      <c r="IJR9" s="88"/>
      <c r="IJS9" s="88"/>
      <c r="IJT9" s="88"/>
      <c r="IJU9" s="88"/>
      <c r="IJV9" s="89"/>
      <c r="IJY9" s="86"/>
      <c r="IJZ9" s="88"/>
      <c r="IKA9" s="88"/>
      <c r="IKB9" s="88"/>
      <c r="IKC9" s="88"/>
      <c r="IKD9" s="89"/>
      <c r="IKG9" s="86"/>
      <c r="IKH9" s="88"/>
      <c r="IKI9" s="88"/>
      <c r="IKJ9" s="88"/>
      <c r="IKK9" s="88"/>
      <c r="IKL9" s="89"/>
      <c r="IKO9" s="86"/>
      <c r="IKP9" s="88"/>
      <c r="IKQ9" s="88"/>
      <c r="IKR9" s="88"/>
      <c r="IKS9" s="88"/>
      <c r="IKT9" s="89"/>
      <c r="IKW9" s="86"/>
      <c r="IKX9" s="88"/>
      <c r="IKY9" s="88"/>
      <c r="IKZ9" s="88"/>
      <c r="ILA9" s="88"/>
      <c r="ILB9" s="89"/>
      <c r="ILE9" s="86"/>
      <c r="ILF9" s="88"/>
      <c r="ILG9" s="88"/>
      <c r="ILH9" s="88"/>
      <c r="ILI9" s="88"/>
      <c r="ILJ9" s="89"/>
      <c r="ILM9" s="86"/>
      <c r="ILN9" s="88"/>
      <c r="ILO9" s="88"/>
      <c r="ILP9" s="88"/>
      <c r="ILQ9" s="88"/>
      <c r="ILR9" s="89"/>
      <c r="ILU9" s="86"/>
      <c r="ILV9" s="88"/>
      <c r="ILW9" s="88"/>
      <c r="ILX9" s="88"/>
      <c r="ILY9" s="88"/>
      <c r="ILZ9" s="89"/>
      <c r="IMC9" s="86"/>
      <c r="IMD9" s="88"/>
      <c r="IME9" s="88"/>
      <c r="IMF9" s="88"/>
      <c r="IMG9" s="88"/>
      <c r="IMH9" s="89"/>
      <c r="IMK9" s="86"/>
      <c r="IML9" s="88"/>
      <c r="IMM9" s="88"/>
      <c r="IMN9" s="88"/>
      <c r="IMO9" s="88"/>
      <c r="IMP9" s="89"/>
      <c r="IMS9" s="86"/>
      <c r="IMT9" s="88"/>
      <c r="IMU9" s="88"/>
      <c r="IMV9" s="88"/>
      <c r="IMW9" s="88"/>
      <c r="IMX9" s="89"/>
      <c r="INA9" s="86"/>
      <c r="INB9" s="88"/>
      <c r="INC9" s="88"/>
      <c r="IND9" s="88"/>
      <c r="INE9" s="88"/>
      <c r="INF9" s="89"/>
      <c r="INI9" s="86"/>
      <c r="INJ9" s="88"/>
      <c r="INK9" s="88"/>
      <c r="INL9" s="88"/>
      <c r="INM9" s="88"/>
      <c r="INN9" s="89"/>
      <c r="INQ9" s="86"/>
      <c r="INR9" s="88"/>
      <c r="INS9" s="88"/>
      <c r="INT9" s="88"/>
      <c r="INU9" s="88"/>
      <c r="INV9" s="89"/>
      <c r="INY9" s="86"/>
      <c r="INZ9" s="88"/>
      <c r="IOA9" s="88"/>
      <c r="IOB9" s="88"/>
      <c r="IOC9" s="88"/>
      <c r="IOD9" s="89"/>
      <c r="IOG9" s="86"/>
      <c r="IOH9" s="88"/>
      <c r="IOI9" s="88"/>
      <c r="IOJ9" s="88"/>
      <c r="IOK9" s="88"/>
      <c r="IOL9" s="89"/>
      <c r="IOO9" s="86"/>
      <c r="IOP9" s="88"/>
      <c r="IOQ9" s="88"/>
      <c r="IOR9" s="88"/>
      <c r="IOS9" s="88"/>
      <c r="IOT9" s="89"/>
      <c r="IOW9" s="86"/>
      <c r="IOX9" s="88"/>
      <c r="IOY9" s="88"/>
      <c r="IOZ9" s="88"/>
      <c r="IPA9" s="88"/>
      <c r="IPB9" s="89"/>
      <c r="IPE9" s="86"/>
      <c r="IPF9" s="88"/>
      <c r="IPG9" s="88"/>
      <c r="IPH9" s="88"/>
      <c r="IPI9" s="88"/>
      <c r="IPJ9" s="89"/>
      <c r="IPM9" s="86"/>
      <c r="IPN9" s="88"/>
      <c r="IPO9" s="88"/>
      <c r="IPP9" s="88"/>
      <c r="IPQ9" s="88"/>
      <c r="IPR9" s="89"/>
      <c r="IPU9" s="86"/>
      <c r="IPV9" s="88"/>
      <c r="IPW9" s="88"/>
      <c r="IPX9" s="88"/>
      <c r="IPY9" s="88"/>
      <c r="IPZ9" s="89"/>
      <c r="IQC9" s="86"/>
      <c r="IQD9" s="88"/>
      <c r="IQE9" s="88"/>
      <c r="IQF9" s="88"/>
      <c r="IQG9" s="88"/>
      <c r="IQH9" s="89"/>
      <c r="IQK9" s="86"/>
      <c r="IQL9" s="88"/>
      <c r="IQM9" s="88"/>
      <c r="IQN9" s="88"/>
      <c r="IQO9" s="88"/>
      <c r="IQP9" s="89"/>
      <c r="IQS9" s="86"/>
      <c r="IQT9" s="88"/>
      <c r="IQU9" s="88"/>
      <c r="IQV9" s="88"/>
      <c r="IQW9" s="88"/>
      <c r="IQX9" s="89"/>
      <c r="IRA9" s="86"/>
      <c r="IRB9" s="88"/>
      <c r="IRC9" s="88"/>
      <c r="IRD9" s="88"/>
      <c r="IRE9" s="88"/>
      <c r="IRF9" s="89"/>
      <c r="IRI9" s="86"/>
      <c r="IRJ9" s="88"/>
      <c r="IRK9" s="88"/>
      <c r="IRL9" s="88"/>
      <c r="IRM9" s="88"/>
      <c r="IRN9" s="89"/>
      <c r="IRQ9" s="86"/>
      <c r="IRR9" s="88"/>
      <c r="IRS9" s="88"/>
      <c r="IRT9" s="88"/>
      <c r="IRU9" s="88"/>
      <c r="IRV9" s="89"/>
      <c r="IRY9" s="86"/>
      <c r="IRZ9" s="88"/>
      <c r="ISA9" s="88"/>
      <c r="ISB9" s="88"/>
      <c r="ISC9" s="88"/>
      <c r="ISD9" s="89"/>
      <c r="ISG9" s="86"/>
      <c r="ISH9" s="88"/>
      <c r="ISI9" s="88"/>
      <c r="ISJ9" s="88"/>
      <c r="ISK9" s="88"/>
      <c r="ISL9" s="89"/>
      <c r="ISO9" s="86"/>
      <c r="ISP9" s="88"/>
      <c r="ISQ9" s="88"/>
      <c r="ISR9" s="88"/>
      <c r="ISS9" s="88"/>
      <c r="IST9" s="89"/>
      <c r="ISW9" s="86"/>
      <c r="ISX9" s="88"/>
      <c r="ISY9" s="88"/>
      <c r="ISZ9" s="88"/>
      <c r="ITA9" s="88"/>
      <c r="ITB9" s="89"/>
      <c r="ITE9" s="86"/>
      <c r="ITF9" s="88"/>
      <c r="ITG9" s="88"/>
      <c r="ITH9" s="88"/>
      <c r="ITI9" s="88"/>
      <c r="ITJ9" s="89"/>
      <c r="ITM9" s="86"/>
      <c r="ITN9" s="88"/>
      <c r="ITO9" s="88"/>
      <c r="ITP9" s="88"/>
      <c r="ITQ9" s="88"/>
      <c r="ITR9" s="89"/>
      <c r="ITU9" s="86"/>
      <c r="ITV9" s="88"/>
      <c r="ITW9" s="88"/>
      <c r="ITX9" s="88"/>
      <c r="ITY9" s="88"/>
      <c r="ITZ9" s="89"/>
      <c r="IUC9" s="86"/>
      <c r="IUD9" s="88"/>
      <c r="IUE9" s="88"/>
      <c r="IUF9" s="88"/>
      <c r="IUG9" s="88"/>
      <c r="IUH9" s="89"/>
      <c r="IUK9" s="86"/>
      <c r="IUL9" s="88"/>
      <c r="IUM9" s="88"/>
      <c r="IUN9" s="88"/>
      <c r="IUO9" s="88"/>
      <c r="IUP9" s="89"/>
      <c r="IUS9" s="86"/>
      <c r="IUT9" s="88"/>
      <c r="IUU9" s="88"/>
      <c r="IUV9" s="88"/>
      <c r="IUW9" s="88"/>
      <c r="IUX9" s="89"/>
      <c r="IVA9" s="86"/>
      <c r="IVB9" s="88"/>
      <c r="IVC9" s="88"/>
      <c r="IVD9" s="88"/>
      <c r="IVE9" s="88"/>
      <c r="IVF9" s="89"/>
      <c r="IVI9" s="86"/>
      <c r="IVJ9" s="88"/>
      <c r="IVK9" s="88"/>
      <c r="IVL9" s="88"/>
      <c r="IVM9" s="88"/>
      <c r="IVN9" s="89"/>
      <c r="IVQ9" s="86"/>
      <c r="IVR9" s="88"/>
      <c r="IVS9" s="88"/>
      <c r="IVT9" s="88"/>
      <c r="IVU9" s="88"/>
      <c r="IVV9" s="89"/>
      <c r="IVY9" s="86"/>
      <c r="IVZ9" s="88"/>
      <c r="IWA9" s="88"/>
      <c r="IWB9" s="88"/>
      <c r="IWC9" s="88"/>
      <c r="IWD9" s="89"/>
      <c r="IWG9" s="86"/>
      <c r="IWH9" s="88"/>
      <c r="IWI9" s="88"/>
      <c r="IWJ9" s="88"/>
      <c r="IWK9" s="88"/>
      <c r="IWL9" s="89"/>
      <c r="IWO9" s="86"/>
      <c r="IWP9" s="88"/>
      <c r="IWQ9" s="88"/>
      <c r="IWR9" s="88"/>
      <c r="IWS9" s="88"/>
      <c r="IWT9" s="89"/>
      <c r="IWW9" s="86"/>
      <c r="IWX9" s="88"/>
      <c r="IWY9" s="88"/>
      <c r="IWZ9" s="88"/>
      <c r="IXA9" s="88"/>
      <c r="IXB9" s="89"/>
      <c r="IXE9" s="86"/>
      <c r="IXF9" s="88"/>
      <c r="IXG9" s="88"/>
      <c r="IXH9" s="88"/>
      <c r="IXI9" s="88"/>
      <c r="IXJ9" s="89"/>
      <c r="IXM9" s="86"/>
      <c r="IXN9" s="88"/>
      <c r="IXO9" s="88"/>
      <c r="IXP9" s="88"/>
      <c r="IXQ9" s="88"/>
      <c r="IXR9" s="89"/>
      <c r="IXU9" s="86"/>
      <c r="IXV9" s="88"/>
      <c r="IXW9" s="88"/>
      <c r="IXX9" s="88"/>
      <c r="IXY9" s="88"/>
      <c r="IXZ9" s="89"/>
      <c r="IYC9" s="86"/>
      <c r="IYD9" s="88"/>
      <c r="IYE9" s="88"/>
      <c r="IYF9" s="88"/>
      <c r="IYG9" s="88"/>
      <c r="IYH9" s="89"/>
      <c r="IYK9" s="86"/>
      <c r="IYL9" s="88"/>
      <c r="IYM9" s="88"/>
      <c r="IYN9" s="88"/>
      <c r="IYO9" s="88"/>
      <c r="IYP9" s="89"/>
      <c r="IYS9" s="86"/>
      <c r="IYT9" s="88"/>
      <c r="IYU9" s="88"/>
      <c r="IYV9" s="88"/>
      <c r="IYW9" s="88"/>
      <c r="IYX9" s="89"/>
      <c r="IZA9" s="86"/>
      <c r="IZB9" s="88"/>
      <c r="IZC9" s="88"/>
      <c r="IZD9" s="88"/>
      <c r="IZE9" s="88"/>
      <c r="IZF9" s="89"/>
      <c r="IZI9" s="86"/>
      <c r="IZJ9" s="88"/>
      <c r="IZK9" s="88"/>
      <c r="IZL9" s="88"/>
      <c r="IZM9" s="88"/>
      <c r="IZN9" s="89"/>
      <c r="IZQ9" s="86"/>
      <c r="IZR9" s="88"/>
      <c r="IZS9" s="88"/>
      <c r="IZT9" s="88"/>
      <c r="IZU9" s="88"/>
      <c r="IZV9" s="89"/>
      <c r="IZY9" s="86"/>
      <c r="IZZ9" s="88"/>
      <c r="JAA9" s="88"/>
      <c r="JAB9" s="88"/>
      <c r="JAC9" s="88"/>
      <c r="JAD9" s="89"/>
      <c r="JAG9" s="86"/>
      <c r="JAH9" s="88"/>
      <c r="JAI9" s="88"/>
      <c r="JAJ9" s="88"/>
      <c r="JAK9" s="88"/>
      <c r="JAL9" s="89"/>
      <c r="JAO9" s="86"/>
      <c r="JAP9" s="88"/>
      <c r="JAQ9" s="88"/>
      <c r="JAR9" s="88"/>
      <c r="JAS9" s="88"/>
      <c r="JAT9" s="89"/>
      <c r="JAW9" s="86"/>
      <c r="JAX9" s="88"/>
      <c r="JAY9" s="88"/>
      <c r="JAZ9" s="88"/>
      <c r="JBA9" s="88"/>
      <c r="JBB9" s="89"/>
      <c r="JBE9" s="86"/>
      <c r="JBF9" s="88"/>
      <c r="JBG9" s="88"/>
      <c r="JBH9" s="88"/>
      <c r="JBI9" s="88"/>
      <c r="JBJ9" s="89"/>
      <c r="JBM9" s="86"/>
      <c r="JBN9" s="88"/>
      <c r="JBO9" s="88"/>
      <c r="JBP9" s="88"/>
      <c r="JBQ9" s="88"/>
      <c r="JBR9" s="89"/>
      <c r="JBU9" s="86"/>
      <c r="JBV9" s="88"/>
      <c r="JBW9" s="88"/>
      <c r="JBX9" s="88"/>
      <c r="JBY9" s="88"/>
      <c r="JBZ9" s="89"/>
      <c r="JCC9" s="86"/>
      <c r="JCD9" s="88"/>
      <c r="JCE9" s="88"/>
      <c r="JCF9" s="88"/>
      <c r="JCG9" s="88"/>
      <c r="JCH9" s="89"/>
      <c r="JCK9" s="86"/>
      <c r="JCL9" s="88"/>
      <c r="JCM9" s="88"/>
      <c r="JCN9" s="88"/>
      <c r="JCO9" s="88"/>
      <c r="JCP9" s="89"/>
      <c r="JCS9" s="86"/>
      <c r="JCT9" s="88"/>
      <c r="JCU9" s="88"/>
      <c r="JCV9" s="88"/>
      <c r="JCW9" s="88"/>
      <c r="JCX9" s="89"/>
      <c r="JDA9" s="86"/>
      <c r="JDB9" s="88"/>
      <c r="JDC9" s="88"/>
      <c r="JDD9" s="88"/>
      <c r="JDE9" s="88"/>
      <c r="JDF9" s="89"/>
      <c r="JDI9" s="86"/>
      <c r="JDJ9" s="88"/>
      <c r="JDK9" s="88"/>
      <c r="JDL9" s="88"/>
      <c r="JDM9" s="88"/>
      <c r="JDN9" s="89"/>
      <c r="JDQ9" s="86"/>
      <c r="JDR9" s="88"/>
      <c r="JDS9" s="88"/>
      <c r="JDT9" s="88"/>
      <c r="JDU9" s="88"/>
      <c r="JDV9" s="89"/>
      <c r="JDY9" s="86"/>
      <c r="JDZ9" s="88"/>
      <c r="JEA9" s="88"/>
      <c r="JEB9" s="88"/>
      <c r="JEC9" s="88"/>
      <c r="JED9" s="89"/>
      <c r="JEG9" s="86"/>
      <c r="JEH9" s="88"/>
      <c r="JEI9" s="88"/>
      <c r="JEJ9" s="88"/>
      <c r="JEK9" s="88"/>
      <c r="JEL9" s="89"/>
      <c r="JEO9" s="86"/>
      <c r="JEP9" s="88"/>
      <c r="JEQ9" s="88"/>
      <c r="JER9" s="88"/>
      <c r="JES9" s="88"/>
      <c r="JET9" s="89"/>
      <c r="JEW9" s="86"/>
      <c r="JEX9" s="88"/>
      <c r="JEY9" s="88"/>
      <c r="JEZ9" s="88"/>
      <c r="JFA9" s="88"/>
      <c r="JFB9" s="89"/>
      <c r="JFE9" s="86"/>
      <c r="JFF9" s="88"/>
      <c r="JFG9" s="88"/>
      <c r="JFH9" s="88"/>
      <c r="JFI9" s="88"/>
      <c r="JFJ9" s="89"/>
      <c r="JFM9" s="86"/>
      <c r="JFN9" s="88"/>
      <c r="JFO9" s="88"/>
      <c r="JFP9" s="88"/>
      <c r="JFQ9" s="88"/>
      <c r="JFR9" s="89"/>
      <c r="JFU9" s="86"/>
      <c r="JFV9" s="88"/>
      <c r="JFW9" s="88"/>
      <c r="JFX9" s="88"/>
      <c r="JFY9" s="88"/>
      <c r="JFZ9" s="89"/>
      <c r="JGC9" s="86"/>
      <c r="JGD9" s="88"/>
      <c r="JGE9" s="88"/>
      <c r="JGF9" s="88"/>
      <c r="JGG9" s="88"/>
      <c r="JGH9" s="89"/>
      <c r="JGK9" s="86"/>
      <c r="JGL9" s="88"/>
      <c r="JGM9" s="88"/>
      <c r="JGN9" s="88"/>
      <c r="JGO9" s="88"/>
      <c r="JGP9" s="89"/>
      <c r="JGS9" s="86"/>
      <c r="JGT9" s="88"/>
      <c r="JGU9" s="88"/>
      <c r="JGV9" s="88"/>
      <c r="JGW9" s="88"/>
      <c r="JGX9" s="89"/>
      <c r="JHA9" s="86"/>
      <c r="JHB9" s="88"/>
      <c r="JHC9" s="88"/>
      <c r="JHD9" s="88"/>
      <c r="JHE9" s="88"/>
      <c r="JHF9" s="89"/>
      <c r="JHI9" s="86"/>
      <c r="JHJ9" s="88"/>
      <c r="JHK9" s="88"/>
      <c r="JHL9" s="88"/>
      <c r="JHM9" s="88"/>
      <c r="JHN9" s="89"/>
      <c r="JHQ9" s="86"/>
      <c r="JHR9" s="88"/>
      <c r="JHS9" s="88"/>
      <c r="JHT9" s="88"/>
      <c r="JHU9" s="88"/>
      <c r="JHV9" s="89"/>
      <c r="JHY9" s="86"/>
      <c r="JHZ9" s="88"/>
      <c r="JIA9" s="88"/>
      <c r="JIB9" s="88"/>
      <c r="JIC9" s="88"/>
      <c r="JID9" s="89"/>
      <c r="JIG9" s="86"/>
      <c r="JIH9" s="88"/>
      <c r="JII9" s="88"/>
      <c r="JIJ9" s="88"/>
      <c r="JIK9" s="88"/>
      <c r="JIL9" s="89"/>
      <c r="JIO9" s="86"/>
      <c r="JIP9" s="88"/>
      <c r="JIQ9" s="88"/>
      <c r="JIR9" s="88"/>
      <c r="JIS9" s="88"/>
      <c r="JIT9" s="89"/>
      <c r="JIW9" s="86"/>
      <c r="JIX9" s="88"/>
      <c r="JIY9" s="88"/>
      <c r="JIZ9" s="88"/>
      <c r="JJA9" s="88"/>
      <c r="JJB9" s="89"/>
      <c r="JJE9" s="86"/>
      <c r="JJF9" s="88"/>
      <c r="JJG9" s="88"/>
      <c r="JJH9" s="88"/>
      <c r="JJI9" s="88"/>
      <c r="JJJ9" s="89"/>
      <c r="JJM9" s="86"/>
      <c r="JJN9" s="88"/>
      <c r="JJO9" s="88"/>
      <c r="JJP9" s="88"/>
      <c r="JJQ9" s="88"/>
      <c r="JJR9" s="89"/>
      <c r="JJU9" s="86"/>
      <c r="JJV9" s="88"/>
      <c r="JJW9" s="88"/>
      <c r="JJX9" s="88"/>
      <c r="JJY9" s="88"/>
      <c r="JJZ9" s="89"/>
      <c r="JKC9" s="86"/>
      <c r="JKD9" s="88"/>
      <c r="JKE9" s="88"/>
      <c r="JKF9" s="88"/>
      <c r="JKG9" s="88"/>
      <c r="JKH9" s="89"/>
      <c r="JKK9" s="86"/>
      <c r="JKL9" s="88"/>
      <c r="JKM9" s="88"/>
      <c r="JKN9" s="88"/>
      <c r="JKO9" s="88"/>
      <c r="JKP9" s="89"/>
      <c r="JKS9" s="86"/>
      <c r="JKT9" s="88"/>
      <c r="JKU9" s="88"/>
      <c r="JKV9" s="88"/>
      <c r="JKW9" s="88"/>
      <c r="JKX9" s="89"/>
      <c r="JLA9" s="86"/>
      <c r="JLB9" s="88"/>
      <c r="JLC9" s="88"/>
      <c r="JLD9" s="88"/>
      <c r="JLE9" s="88"/>
      <c r="JLF9" s="89"/>
      <c r="JLI9" s="86"/>
      <c r="JLJ9" s="88"/>
      <c r="JLK9" s="88"/>
      <c r="JLL9" s="88"/>
      <c r="JLM9" s="88"/>
      <c r="JLN9" s="89"/>
      <c r="JLQ9" s="86"/>
      <c r="JLR9" s="88"/>
      <c r="JLS9" s="88"/>
      <c r="JLT9" s="88"/>
      <c r="JLU9" s="88"/>
      <c r="JLV9" s="89"/>
      <c r="JLY9" s="86"/>
      <c r="JLZ9" s="88"/>
      <c r="JMA9" s="88"/>
      <c r="JMB9" s="88"/>
      <c r="JMC9" s="88"/>
      <c r="JMD9" s="89"/>
      <c r="JMG9" s="86"/>
      <c r="JMH9" s="88"/>
      <c r="JMI9" s="88"/>
      <c r="JMJ9" s="88"/>
      <c r="JMK9" s="88"/>
      <c r="JML9" s="89"/>
      <c r="JMO9" s="86"/>
      <c r="JMP9" s="88"/>
      <c r="JMQ9" s="88"/>
      <c r="JMR9" s="88"/>
      <c r="JMS9" s="88"/>
      <c r="JMT9" s="89"/>
      <c r="JMW9" s="86"/>
      <c r="JMX9" s="88"/>
      <c r="JMY9" s="88"/>
      <c r="JMZ9" s="88"/>
      <c r="JNA9" s="88"/>
      <c r="JNB9" s="89"/>
      <c r="JNE9" s="86"/>
      <c r="JNF9" s="88"/>
      <c r="JNG9" s="88"/>
      <c r="JNH9" s="88"/>
      <c r="JNI9" s="88"/>
      <c r="JNJ9" s="89"/>
      <c r="JNM9" s="86"/>
      <c r="JNN9" s="88"/>
      <c r="JNO9" s="88"/>
      <c r="JNP9" s="88"/>
      <c r="JNQ9" s="88"/>
      <c r="JNR9" s="89"/>
      <c r="JNU9" s="86"/>
      <c r="JNV9" s="88"/>
      <c r="JNW9" s="88"/>
      <c r="JNX9" s="88"/>
      <c r="JNY9" s="88"/>
      <c r="JNZ9" s="89"/>
      <c r="JOC9" s="86"/>
      <c r="JOD9" s="88"/>
      <c r="JOE9" s="88"/>
      <c r="JOF9" s="88"/>
      <c r="JOG9" s="88"/>
      <c r="JOH9" s="89"/>
      <c r="JOK9" s="86"/>
      <c r="JOL9" s="88"/>
      <c r="JOM9" s="88"/>
      <c r="JON9" s="88"/>
      <c r="JOO9" s="88"/>
      <c r="JOP9" s="89"/>
      <c r="JOS9" s="86"/>
      <c r="JOT9" s="88"/>
      <c r="JOU9" s="88"/>
      <c r="JOV9" s="88"/>
      <c r="JOW9" s="88"/>
      <c r="JOX9" s="89"/>
      <c r="JPA9" s="86"/>
      <c r="JPB9" s="88"/>
      <c r="JPC9" s="88"/>
      <c r="JPD9" s="88"/>
      <c r="JPE9" s="88"/>
      <c r="JPF9" s="89"/>
      <c r="JPI9" s="86"/>
      <c r="JPJ9" s="88"/>
      <c r="JPK9" s="88"/>
      <c r="JPL9" s="88"/>
      <c r="JPM9" s="88"/>
      <c r="JPN9" s="89"/>
      <c r="JPQ9" s="86"/>
      <c r="JPR9" s="88"/>
      <c r="JPS9" s="88"/>
      <c r="JPT9" s="88"/>
      <c r="JPU9" s="88"/>
      <c r="JPV9" s="89"/>
      <c r="JPY9" s="86"/>
      <c r="JPZ9" s="88"/>
      <c r="JQA9" s="88"/>
      <c r="JQB9" s="88"/>
      <c r="JQC9" s="88"/>
      <c r="JQD9" s="89"/>
      <c r="JQG9" s="86"/>
      <c r="JQH9" s="88"/>
      <c r="JQI9" s="88"/>
      <c r="JQJ9" s="88"/>
      <c r="JQK9" s="88"/>
      <c r="JQL9" s="89"/>
      <c r="JQO9" s="86"/>
      <c r="JQP9" s="88"/>
      <c r="JQQ9" s="88"/>
      <c r="JQR9" s="88"/>
      <c r="JQS9" s="88"/>
      <c r="JQT9" s="89"/>
      <c r="JQW9" s="86"/>
      <c r="JQX9" s="88"/>
      <c r="JQY9" s="88"/>
      <c r="JQZ9" s="88"/>
      <c r="JRA9" s="88"/>
      <c r="JRB9" s="89"/>
      <c r="JRE9" s="86"/>
      <c r="JRF9" s="88"/>
      <c r="JRG9" s="88"/>
      <c r="JRH9" s="88"/>
      <c r="JRI9" s="88"/>
      <c r="JRJ9" s="89"/>
      <c r="JRM9" s="86"/>
      <c r="JRN9" s="88"/>
      <c r="JRO9" s="88"/>
      <c r="JRP9" s="88"/>
      <c r="JRQ9" s="88"/>
      <c r="JRR9" s="89"/>
      <c r="JRU9" s="86"/>
      <c r="JRV9" s="88"/>
      <c r="JRW9" s="88"/>
      <c r="JRX9" s="88"/>
      <c r="JRY9" s="88"/>
      <c r="JRZ9" s="89"/>
      <c r="JSC9" s="86"/>
      <c r="JSD9" s="88"/>
      <c r="JSE9" s="88"/>
      <c r="JSF9" s="88"/>
      <c r="JSG9" s="88"/>
      <c r="JSH9" s="89"/>
      <c r="JSK9" s="86"/>
      <c r="JSL9" s="88"/>
      <c r="JSM9" s="88"/>
      <c r="JSN9" s="88"/>
      <c r="JSO9" s="88"/>
      <c r="JSP9" s="89"/>
      <c r="JSS9" s="86"/>
      <c r="JST9" s="88"/>
      <c r="JSU9" s="88"/>
      <c r="JSV9" s="88"/>
      <c r="JSW9" s="88"/>
      <c r="JSX9" s="89"/>
      <c r="JTA9" s="86"/>
      <c r="JTB9" s="88"/>
      <c r="JTC9" s="88"/>
      <c r="JTD9" s="88"/>
      <c r="JTE9" s="88"/>
      <c r="JTF9" s="89"/>
      <c r="JTI9" s="86"/>
      <c r="JTJ9" s="88"/>
      <c r="JTK9" s="88"/>
      <c r="JTL9" s="88"/>
      <c r="JTM9" s="88"/>
      <c r="JTN9" s="89"/>
      <c r="JTQ9" s="86"/>
      <c r="JTR9" s="88"/>
      <c r="JTS9" s="88"/>
      <c r="JTT9" s="88"/>
      <c r="JTU9" s="88"/>
      <c r="JTV9" s="89"/>
      <c r="JTY9" s="86"/>
      <c r="JTZ9" s="88"/>
      <c r="JUA9" s="88"/>
      <c r="JUB9" s="88"/>
      <c r="JUC9" s="88"/>
      <c r="JUD9" s="89"/>
      <c r="JUG9" s="86"/>
      <c r="JUH9" s="88"/>
      <c r="JUI9" s="88"/>
      <c r="JUJ9" s="88"/>
      <c r="JUK9" s="88"/>
      <c r="JUL9" s="89"/>
      <c r="JUO9" s="86"/>
      <c r="JUP9" s="88"/>
      <c r="JUQ9" s="88"/>
      <c r="JUR9" s="88"/>
      <c r="JUS9" s="88"/>
      <c r="JUT9" s="89"/>
      <c r="JUW9" s="86"/>
      <c r="JUX9" s="88"/>
      <c r="JUY9" s="88"/>
      <c r="JUZ9" s="88"/>
      <c r="JVA9" s="88"/>
      <c r="JVB9" s="89"/>
      <c r="JVE9" s="86"/>
      <c r="JVF9" s="88"/>
      <c r="JVG9" s="88"/>
      <c r="JVH9" s="88"/>
      <c r="JVI9" s="88"/>
      <c r="JVJ9" s="89"/>
      <c r="JVM9" s="86"/>
      <c r="JVN9" s="88"/>
      <c r="JVO9" s="88"/>
      <c r="JVP9" s="88"/>
      <c r="JVQ9" s="88"/>
      <c r="JVR9" s="89"/>
      <c r="JVU9" s="86"/>
      <c r="JVV9" s="88"/>
      <c r="JVW9" s="88"/>
      <c r="JVX9" s="88"/>
      <c r="JVY9" s="88"/>
      <c r="JVZ9" s="89"/>
      <c r="JWC9" s="86"/>
      <c r="JWD9" s="88"/>
      <c r="JWE9" s="88"/>
      <c r="JWF9" s="88"/>
      <c r="JWG9" s="88"/>
      <c r="JWH9" s="89"/>
      <c r="JWK9" s="86"/>
      <c r="JWL9" s="88"/>
      <c r="JWM9" s="88"/>
      <c r="JWN9" s="88"/>
      <c r="JWO9" s="88"/>
      <c r="JWP9" s="89"/>
      <c r="JWS9" s="86"/>
      <c r="JWT9" s="88"/>
      <c r="JWU9" s="88"/>
      <c r="JWV9" s="88"/>
      <c r="JWW9" s="88"/>
      <c r="JWX9" s="89"/>
      <c r="JXA9" s="86"/>
      <c r="JXB9" s="88"/>
      <c r="JXC9" s="88"/>
      <c r="JXD9" s="88"/>
      <c r="JXE9" s="88"/>
      <c r="JXF9" s="89"/>
      <c r="JXI9" s="86"/>
      <c r="JXJ9" s="88"/>
      <c r="JXK9" s="88"/>
      <c r="JXL9" s="88"/>
      <c r="JXM9" s="88"/>
      <c r="JXN9" s="89"/>
      <c r="JXQ9" s="86"/>
      <c r="JXR9" s="88"/>
      <c r="JXS9" s="88"/>
      <c r="JXT9" s="88"/>
      <c r="JXU9" s="88"/>
      <c r="JXV9" s="89"/>
      <c r="JXY9" s="86"/>
      <c r="JXZ9" s="88"/>
      <c r="JYA9" s="88"/>
      <c r="JYB9" s="88"/>
      <c r="JYC9" s="88"/>
      <c r="JYD9" s="89"/>
      <c r="JYG9" s="86"/>
      <c r="JYH9" s="88"/>
      <c r="JYI9" s="88"/>
      <c r="JYJ9" s="88"/>
      <c r="JYK9" s="88"/>
      <c r="JYL9" s="89"/>
      <c r="JYO9" s="86"/>
      <c r="JYP9" s="88"/>
      <c r="JYQ9" s="88"/>
      <c r="JYR9" s="88"/>
      <c r="JYS9" s="88"/>
      <c r="JYT9" s="89"/>
      <c r="JYW9" s="86"/>
      <c r="JYX9" s="88"/>
      <c r="JYY9" s="88"/>
      <c r="JYZ9" s="88"/>
      <c r="JZA9" s="88"/>
      <c r="JZB9" s="89"/>
      <c r="JZE9" s="86"/>
      <c r="JZF9" s="88"/>
      <c r="JZG9" s="88"/>
      <c r="JZH9" s="88"/>
      <c r="JZI9" s="88"/>
      <c r="JZJ9" s="89"/>
      <c r="JZM9" s="86"/>
      <c r="JZN9" s="88"/>
      <c r="JZO9" s="88"/>
      <c r="JZP9" s="88"/>
      <c r="JZQ9" s="88"/>
      <c r="JZR9" s="89"/>
      <c r="JZU9" s="86"/>
      <c r="JZV9" s="88"/>
      <c r="JZW9" s="88"/>
      <c r="JZX9" s="88"/>
      <c r="JZY9" s="88"/>
      <c r="JZZ9" s="89"/>
      <c r="KAC9" s="86"/>
      <c r="KAD9" s="88"/>
      <c r="KAE9" s="88"/>
      <c r="KAF9" s="88"/>
      <c r="KAG9" s="88"/>
      <c r="KAH9" s="89"/>
      <c r="KAK9" s="86"/>
      <c r="KAL9" s="88"/>
      <c r="KAM9" s="88"/>
      <c r="KAN9" s="88"/>
      <c r="KAO9" s="88"/>
      <c r="KAP9" s="89"/>
      <c r="KAS9" s="86"/>
      <c r="KAT9" s="88"/>
      <c r="KAU9" s="88"/>
      <c r="KAV9" s="88"/>
      <c r="KAW9" s="88"/>
      <c r="KAX9" s="89"/>
      <c r="KBA9" s="86"/>
      <c r="KBB9" s="88"/>
      <c r="KBC9" s="88"/>
      <c r="KBD9" s="88"/>
      <c r="KBE9" s="88"/>
      <c r="KBF9" s="89"/>
      <c r="KBI9" s="86"/>
      <c r="KBJ9" s="88"/>
      <c r="KBK9" s="88"/>
      <c r="KBL9" s="88"/>
      <c r="KBM9" s="88"/>
      <c r="KBN9" s="89"/>
      <c r="KBQ9" s="86"/>
      <c r="KBR9" s="88"/>
      <c r="KBS9" s="88"/>
      <c r="KBT9" s="88"/>
      <c r="KBU9" s="88"/>
      <c r="KBV9" s="89"/>
      <c r="KBY9" s="86"/>
      <c r="KBZ9" s="88"/>
      <c r="KCA9" s="88"/>
      <c r="KCB9" s="88"/>
      <c r="KCC9" s="88"/>
      <c r="KCD9" s="89"/>
      <c r="KCG9" s="86"/>
      <c r="KCH9" s="88"/>
      <c r="KCI9" s="88"/>
      <c r="KCJ9" s="88"/>
      <c r="KCK9" s="88"/>
      <c r="KCL9" s="89"/>
      <c r="KCO9" s="86"/>
      <c r="KCP9" s="88"/>
      <c r="KCQ9" s="88"/>
      <c r="KCR9" s="88"/>
      <c r="KCS9" s="88"/>
      <c r="KCT9" s="89"/>
      <c r="KCW9" s="86"/>
      <c r="KCX9" s="88"/>
      <c r="KCY9" s="88"/>
      <c r="KCZ9" s="88"/>
      <c r="KDA9" s="88"/>
      <c r="KDB9" s="89"/>
      <c r="KDE9" s="86"/>
      <c r="KDF9" s="88"/>
      <c r="KDG9" s="88"/>
      <c r="KDH9" s="88"/>
      <c r="KDI9" s="88"/>
      <c r="KDJ9" s="89"/>
      <c r="KDM9" s="86"/>
      <c r="KDN9" s="88"/>
      <c r="KDO9" s="88"/>
      <c r="KDP9" s="88"/>
      <c r="KDQ9" s="88"/>
      <c r="KDR9" s="89"/>
      <c r="KDU9" s="86"/>
      <c r="KDV9" s="88"/>
      <c r="KDW9" s="88"/>
      <c r="KDX9" s="88"/>
      <c r="KDY9" s="88"/>
      <c r="KDZ9" s="89"/>
      <c r="KEC9" s="86"/>
      <c r="KED9" s="88"/>
      <c r="KEE9" s="88"/>
      <c r="KEF9" s="88"/>
      <c r="KEG9" s="88"/>
      <c r="KEH9" s="89"/>
      <c r="KEK9" s="86"/>
      <c r="KEL9" s="88"/>
      <c r="KEM9" s="88"/>
      <c r="KEN9" s="88"/>
      <c r="KEO9" s="88"/>
      <c r="KEP9" s="89"/>
      <c r="KES9" s="86"/>
      <c r="KET9" s="88"/>
      <c r="KEU9" s="88"/>
      <c r="KEV9" s="88"/>
      <c r="KEW9" s="88"/>
      <c r="KEX9" s="89"/>
      <c r="KFA9" s="86"/>
      <c r="KFB9" s="88"/>
      <c r="KFC9" s="88"/>
      <c r="KFD9" s="88"/>
      <c r="KFE9" s="88"/>
      <c r="KFF9" s="89"/>
      <c r="KFI9" s="86"/>
      <c r="KFJ9" s="88"/>
      <c r="KFK9" s="88"/>
      <c r="KFL9" s="88"/>
      <c r="KFM9" s="88"/>
      <c r="KFN9" s="89"/>
      <c r="KFQ9" s="86"/>
      <c r="KFR9" s="88"/>
      <c r="KFS9" s="88"/>
      <c r="KFT9" s="88"/>
      <c r="KFU9" s="88"/>
      <c r="KFV9" s="89"/>
      <c r="KFY9" s="86"/>
      <c r="KFZ9" s="88"/>
      <c r="KGA9" s="88"/>
      <c r="KGB9" s="88"/>
      <c r="KGC9" s="88"/>
      <c r="KGD9" s="89"/>
      <c r="KGG9" s="86"/>
      <c r="KGH9" s="88"/>
      <c r="KGI9" s="88"/>
      <c r="KGJ9" s="88"/>
      <c r="KGK9" s="88"/>
      <c r="KGL9" s="89"/>
      <c r="KGO9" s="86"/>
      <c r="KGP9" s="88"/>
      <c r="KGQ9" s="88"/>
      <c r="KGR9" s="88"/>
      <c r="KGS9" s="88"/>
      <c r="KGT9" s="89"/>
      <c r="KGW9" s="86"/>
      <c r="KGX9" s="88"/>
      <c r="KGY9" s="88"/>
      <c r="KGZ9" s="88"/>
      <c r="KHA9" s="88"/>
      <c r="KHB9" s="89"/>
      <c r="KHE9" s="86"/>
      <c r="KHF9" s="88"/>
      <c r="KHG9" s="88"/>
      <c r="KHH9" s="88"/>
      <c r="KHI9" s="88"/>
      <c r="KHJ9" s="89"/>
      <c r="KHM9" s="86"/>
      <c r="KHN9" s="88"/>
      <c r="KHO9" s="88"/>
      <c r="KHP9" s="88"/>
      <c r="KHQ9" s="88"/>
      <c r="KHR9" s="89"/>
      <c r="KHU9" s="86"/>
      <c r="KHV9" s="88"/>
      <c r="KHW9" s="88"/>
      <c r="KHX9" s="88"/>
      <c r="KHY9" s="88"/>
      <c r="KHZ9" s="89"/>
      <c r="KIC9" s="86"/>
      <c r="KID9" s="88"/>
      <c r="KIE9" s="88"/>
      <c r="KIF9" s="88"/>
      <c r="KIG9" s="88"/>
      <c r="KIH9" s="89"/>
      <c r="KIK9" s="86"/>
      <c r="KIL9" s="88"/>
      <c r="KIM9" s="88"/>
      <c r="KIN9" s="88"/>
      <c r="KIO9" s="88"/>
      <c r="KIP9" s="89"/>
      <c r="KIS9" s="86"/>
      <c r="KIT9" s="88"/>
      <c r="KIU9" s="88"/>
      <c r="KIV9" s="88"/>
      <c r="KIW9" s="88"/>
      <c r="KIX9" s="89"/>
      <c r="KJA9" s="86"/>
      <c r="KJB9" s="88"/>
      <c r="KJC9" s="88"/>
      <c r="KJD9" s="88"/>
      <c r="KJE9" s="88"/>
      <c r="KJF9" s="89"/>
      <c r="KJI9" s="86"/>
      <c r="KJJ9" s="88"/>
      <c r="KJK9" s="88"/>
      <c r="KJL9" s="88"/>
      <c r="KJM9" s="88"/>
      <c r="KJN9" s="89"/>
      <c r="KJQ9" s="86"/>
      <c r="KJR9" s="88"/>
      <c r="KJS9" s="88"/>
      <c r="KJT9" s="88"/>
      <c r="KJU9" s="88"/>
      <c r="KJV9" s="89"/>
      <c r="KJY9" s="86"/>
      <c r="KJZ9" s="88"/>
      <c r="KKA9" s="88"/>
      <c r="KKB9" s="88"/>
      <c r="KKC9" s="88"/>
      <c r="KKD9" s="89"/>
      <c r="KKG9" s="86"/>
      <c r="KKH9" s="88"/>
      <c r="KKI9" s="88"/>
      <c r="KKJ9" s="88"/>
      <c r="KKK9" s="88"/>
      <c r="KKL9" s="89"/>
      <c r="KKO9" s="86"/>
      <c r="KKP9" s="88"/>
      <c r="KKQ9" s="88"/>
      <c r="KKR9" s="88"/>
      <c r="KKS9" s="88"/>
      <c r="KKT9" s="89"/>
      <c r="KKW9" s="86"/>
      <c r="KKX9" s="88"/>
      <c r="KKY9" s="88"/>
      <c r="KKZ9" s="88"/>
      <c r="KLA9" s="88"/>
      <c r="KLB9" s="89"/>
      <c r="KLE9" s="86"/>
      <c r="KLF9" s="88"/>
      <c r="KLG9" s="88"/>
      <c r="KLH9" s="88"/>
      <c r="KLI9" s="88"/>
      <c r="KLJ9" s="89"/>
      <c r="KLM9" s="86"/>
      <c r="KLN9" s="88"/>
      <c r="KLO9" s="88"/>
      <c r="KLP9" s="88"/>
      <c r="KLQ9" s="88"/>
      <c r="KLR9" s="89"/>
      <c r="KLU9" s="86"/>
      <c r="KLV9" s="88"/>
      <c r="KLW9" s="88"/>
      <c r="KLX9" s="88"/>
      <c r="KLY9" s="88"/>
      <c r="KLZ9" s="89"/>
      <c r="KMC9" s="86"/>
      <c r="KMD9" s="88"/>
      <c r="KME9" s="88"/>
      <c r="KMF9" s="88"/>
      <c r="KMG9" s="88"/>
      <c r="KMH9" s="89"/>
      <c r="KMK9" s="86"/>
      <c r="KML9" s="88"/>
      <c r="KMM9" s="88"/>
      <c r="KMN9" s="88"/>
      <c r="KMO9" s="88"/>
      <c r="KMP9" s="89"/>
      <c r="KMS9" s="86"/>
      <c r="KMT9" s="88"/>
      <c r="KMU9" s="88"/>
      <c r="KMV9" s="88"/>
      <c r="KMW9" s="88"/>
      <c r="KMX9" s="89"/>
      <c r="KNA9" s="86"/>
      <c r="KNB9" s="88"/>
      <c r="KNC9" s="88"/>
      <c r="KND9" s="88"/>
      <c r="KNE9" s="88"/>
      <c r="KNF9" s="89"/>
      <c r="KNI9" s="86"/>
      <c r="KNJ9" s="88"/>
      <c r="KNK9" s="88"/>
      <c r="KNL9" s="88"/>
      <c r="KNM9" s="88"/>
      <c r="KNN9" s="89"/>
      <c r="KNQ9" s="86"/>
      <c r="KNR9" s="88"/>
      <c r="KNS9" s="88"/>
      <c r="KNT9" s="88"/>
      <c r="KNU9" s="88"/>
      <c r="KNV9" s="89"/>
      <c r="KNY9" s="86"/>
      <c r="KNZ9" s="88"/>
      <c r="KOA9" s="88"/>
      <c r="KOB9" s="88"/>
      <c r="KOC9" s="88"/>
      <c r="KOD9" s="89"/>
      <c r="KOG9" s="86"/>
      <c r="KOH9" s="88"/>
      <c r="KOI9" s="88"/>
      <c r="KOJ9" s="88"/>
      <c r="KOK9" s="88"/>
      <c r="KOL9" s="89"/>
      <c r="KOO9" s="86"/>
      <c r="KOP9" s="88"/>
      <c r="KOQ9" s="88"/>
      <c r="KOR9" s="88"/>
      <c r="KOS9" s="88"/>
      <c r="KOT9" s="89"/>
      <c r="KOW9" s="86"/>
      <c r="KOX9" s="88"/>
      <c r="KOY9" s="88"/>
      <c r="KOZ9" s="88"/>
      <c r="KPA9" s="88"/>
      <c r="KPB9" s="89"/>
      <c r="KPE9" s="86"/>
      <c r="KPF9" s="88"/>
      <c r="KPG9" s="88"/>
      <c r="KPH9" s="88"/>
      <c r="KPI9" s="88"/>
      <c r="KPJ9" s="89"/>
      <c r="KPM9" s="86"/>
      <c r="KPN9" s="88"/>
      <c r="KPO9" s="88"/>
      <c r="KPP9" s="88"/>
      <c r="KPQ9" s="88"/>
      <c r="KPR9" s="89"/>
      <c r="KPU9" s="86"/>
      <c r="KPV9" s="88"/>
      <c r="KPW9" s="88"/>
      <c r="KPX9" s="88"/>
      <c r="KPY9" s="88"/>
      <c r="KPZ9" s="89"/>
      <c r="KQC9" s="86"/>
      <c r="KQD9" s="88"/>
      <c r="KQE9" s="88"/>
      <c r="KQF9" s="88"/>
      <c r="KQG9" s="88"/>
      <c r="KQH9" s="89"/>
      <c r="KQK9" s="86"/>
      <c r="KQL9" s="88"/>
      <c r="KQM9" s="88"/>
      <c r="KQN9" s="88"/>
      <c r="KQO9" s="88"/>
      <c r="KQP9" s="89"/>
      <c r="KQS9" s="86"/>
      <c r="KQT9" s="88"/>
      <c r="KQU9" s="88"/>
      <c r="KQV9" s="88"/>
      <c r="KQW9" s="88"/>
      <c r="KQX9" s="89"/>
      <c r="KRA9" s="86"/>
      <c r="KRB9" s="88"/>
      <c r="KRC9" s="88"/>
      <c r="KRD9" s="88"/>
      <c r="KRE9" s="88"/>
      <c r="KRF9" s="89"/>
      <c r="KRI9" s="86"/>
      <c r="KRJ9" s="88"/>
      <c r="KRK9" s="88"/>
      <c r="KRL9" s="88"/>
      <c r="KRM9" s="88"/>
      <c r="KRN9" s="89"/>
      <c r="KRQ9" s="86"/>
      <c r="KRR9" s="88"/>
      <c r="KRS9" s="88"/>
      <c r="KRT9" s="88"/>
      <c r="KRU9" s="88"/>
      <c r="KRV9" s="89"/>
      <c r="KRY9" s="86"/>
      <c r="KRZ9" s="88"/>
      <c r="KSA9" s="88"/>
      <c r="KSB9" s="88"/>
      <c r="KSC9" s="88"/>
      <c r="KSD9" s="89"/>
      <c r="KSG9" s="86"/>
      <c r="KSH9" s="88"/>
      <c r="KSI9" s="88"/>
      <c r="KSJ9" s="88"/>
      <c r="KSK9" s="88"/>
      <c r="KSL9" s="89"/>
      <c r="KSO9" s="86"/>
      <c r="KSP9" s="88"/>
      <c r="KSQ9" s="88"/>
      <c r="KSR9" s="88"/>
      <c r="KSS9" s="88"/>
      <c r="KST9" s="89"/>
      <c r="KSW9" s="86"/>
      <c r="KSX9" s="88"/>
      <c r="KSY9" s="88"/>
      <c r="KSZ9" s="88"/>
      <c r="KTA9" s="88"/>
      <c r="KTB9" s="89"/>
      <c r="KTE9" s="86"/>
      <c r="KTF9" s="88"/>
      <c r="KTG9" s="88"/>
      <c r="KTH9" s="88"/>
      <c r="KTI9" s="88"/>
      <c r="KTJ9" s="89"/>
      <c r="KTM9" s="86"/>
      <c r="KTN9" s="88"/>
      <c r="KTO9" s="88"/>
      <c r="KTP9" s="88"/>
      <c r="KTQ9" s="88"/>
      <c r="KTR9" s="89"/>
      <c r="KTU9" s="86"/>
      <c r="KTV9" s="88"/>
      <c r="KTW9" s="88"/>
      <c r="KTX9" s="88"/>
      <c r="KTY9" s="88"/>
      <c r="KTZ9" s="89"/>
      <c r="KUC9" s="86"/>
      <c r="KUD9" s="88"/>
      <c r="KUE9" s="88"/>
      <c r="KUF9" s="88"/>
      <c r="KUG9" s="88"/>
      <c r="KUH9" s="89"/>
      <c r="KUK9" s="86"/>
      <c r="KUL9" s="88"/>
      <c r="KUM9" s="88"/>
      <c r="KUN9" s="88"/>
      <c r="KUO9" s="88"/>
      <c r="KUP9" s="89"/>
      <c r="KUS9" s="86"/>
      <c r="KUT9" s="88"/>
      <c r="KUU9" s="88"/>
      <c r="KUV9" s="88"/>
      <c r="KUW9" s="88"/>
      <c r="KUX9" s="89"/>
      <c r="KVA9" s="86"/>
      <c r="KVB9" s="88"/>
      <c r="KVC9" s="88"/>
      <c r="KVD9" s="88"/>
      <c r="KVE9" s="88"/>
      <c r="KVF9" s="89"/>
      <c r="KVI9" s="86"/>
      <c r="KVJ9" s="88"/>
      <c r="KVK9" s="88"/>
      <c r="KVL9" s="88"/>
      <c r="KVM9" s="88"/>
      <c r="KVN9" s="89"/>
      <c r="KVQ9" s="86"/>
      <c r="KVR9" s="88"/>
      <c r="KVS9" s="88"/>
      <c r="KVT9" s="88"/>
      <c r="KVU9" s="88"/>
      <c r="KVV9" s="89"/>
      <c r="KVY9" s="86"/>
      <c r="KVZ9" s="88"/>
      <c r="KWA9" s="88"/>
      <c r="KWB9" s="88"/>
      <c r="KWC9" s="88"/>
      <c r="KWD9" s="89"/>
      <c r="KWG9" s="86"/>
      <c r="KWH9" s="88"/>
      <c r="KWI9" s="88"/>
      <c r="KWJ9" s="88"/>
      <c r="KWK9" s="88"/>
      <c r="KWL9" s="89"/>
      <c r="KWO9" s="86"/>
      <c r="KWP9" s="88"/>
      <c r="KWQ9" s="88"/>
      <c r="KWR9" s="88"/>
      <c r="KWS9" s="88"/>
      <c r="KWT9" s="89"/>
      <c r="KWW9" s="86"/>
      <c r="KWX9" s="88"/>
      <c r="KWY9" s="88"/>
      <c r="KWZ9" s="88"/>
      <c r="KXA9" s="88"/>
      <c r="KXB9" s="89"/>
      <c r="KXE9" s="86"/>
      <c r="KXF9" s="88"/>
      <c r="KXG9" s="88"/>
      <c r="KXH9" s="88"/>
      <c r="KXI9" s="88"/>
      <c r="KXJ9" s="89"/>
      <c r="KXM9" s="86"/>
      <c r="KXN9" s="88"/>
      <c r="KXO9" s="88"/>
      <c r="KXP9" s="88"/>
      <c r="KXQ9" s="88"/>
      <c r="KXR9" s="89"/>
      <c r="KXU9" s="86"/>
      <c r="KXV9" s="88"/>
      <c r="KXW9" s="88"/>
      <c r="KXX9" s="88"/>
      <c r="KXY9" s="88"/>
      <c r="KXZ9" s="89"/>
      <c r="KYC9" s="86"/>
      <c r="KYD9" s="88"/>
      <c r="KYE9" s="88"/>
      <c r="KYF9" s="88"/>
      <c r="KYG9" s="88"/>
      <c r="KYH9" s="89"/>
      <c r="KYK9" s="86"/>
      <c r="KYL9" s="88"/>
      <c r="KYM9" s="88"/>
      <c r="KYN9" s="88"/>
      <c r="KYO9" s="88"/>
      <c r="KYP9" s="89"/>
      <c r="KYS9" s="86"/>
      <c r="KYT9" s="88"/>
      <c r="KYU9" s="88"/>
      <c r="KYV9" s="88"/>
      <c r="KYW9" s="88"/>
      <c r="KYX9" s="89"/>
      <c r="KZA9" s="86"/>
      <c r="KZB9" s="88"/>
      <c r="KZC9" s="88"/>
      <c r="KZD9" s="88"/>
      <c r="KZE9" s="88"/>
      <c r="KZF9" s="89"/>
      <c r="KZI9" s="86"/>
      <c r="KZJ9" s="88"/>
      <c r="KZK9" s="88"/>
      <c r="KZL9" s="88"/>
      <c r="KZM9" s="88"/>
      <c r="KZN9" s="89"/>
      <c r="KZQ9" s="86"/>
      <c r="KZR9" s="88"/>
      <c r="KZS9" s="88"/>
      <c r="KZT9" s="88"/>
      <c r="KZU9" s="88"/>
      <c r="KZV9" s="89"/>
      <c r="KZY9" s="86"/>
      <c r="KZZ9" s="88"/>
      <c r="LAA9" s="88"/>
      <c r="LAB9" s="88"/>
      <c r="LAC9" s="88"/>
      <c r="LAD9" s="89"/>
      <c r="LAG9" s="86"/>
      <c r="LAH9" s="88"/>
      <c r="LAI9" s="88"/>
      <c r="LAJ9" s="88"/>
      <c r="LAK9" s="88"/>
      <c r="LAL9" s="89"/>
      <c r="LAO9" s="86"/>
      <c r="LAP9" s="88"/>
      <c r="LAQ9" s="88"/>
      <c r="LAR9" s="88"/>
      <c r="LAS9" s="88"/>
      <c r="LAT9" s="89"/>
      <c r="LAW9" s="86"/>
      <c r="LAX9" s="88"/>
      <c r="LAY9" s="88"/>
      <c r="LAZ9" s="88"/>
      <c r="LBA9" s="88"/>
      <c r="LBB9" s="89"/>
      <c r="LBE9" s="86"/>
      <c r="LBF9" s="88"/>
      <c r="LBG9" s="88"/>
      <c r="LBH9" s="88"/>
      <c r="LBI9" s="88"/>
      <c r="LBJ9" s="89"/>
      <c r="LBM9" s="86"/>
      <c r="LBN9" s="88"/>
      <c r="LBO9" s="88"/>
      <c r="LBP9" s="88"/>
      <c r="LBQ9" s="88"/>
      <c r="LBR9" s="89"/>
      <c r="LBU9" s="86"/>
      <c r="LBV9" s="88"/>
      <c r="LBW9" s="88"/>
      <c r="LBX9" s="88"/>
      <c r="LBY9" s="88"/>
      <c r="LBZ9" s="89"/>
      <c r="LCC9" s="86"/>
      <c r="LCD9" s="88"/>
      <c r="LCE9" s="88"/>
      <c r="LCF9" s="88"/>
      <c r="LCG9" s="88"/>
      <c r="LCH9" s="89"/>
      <c r="LCK9" s="86"/>
      <c r="LCL9" s="88"/>
      <c r="LCM9" s="88"/>
      <c r="LCN9" s="88"/>
      <c r="LCO9" s="88"/>
      <c r="LCP9" s="89"/>
      <c r="LCS9" s="86"/>
      <c r="LCT9" s="88"/>
      <c r="LCU9" s="88"/>
      <c r="LCV9" s="88"/>
      <c r="LCW9" s="88"/>
      <c r="LCX9" s="89"/>
      <c r="LDA9" s="86"/>
      <c r="LDB9" s="88"/>
      <c r="LDC9" s="88"/>
      <c r="LDD9" s="88"/>
      <c r="LDE9" s="88"/>
      <c r="LDF9" s="89"/>
      <c r="LDI9" s="86"/>
      <c r="LDJ9" s="88"/>
      <c r="LDK9" s="88"/>
      <c r="LDL9" s="88"/>
      <c r="LDM9" s="88"/>
      <c r="LDN9" s="89"/>
      <c r="LDQ9" s="86"/>
      <c r="LDR9" s="88"/>
      <c r="LDS9" s="88"/>
      <c r="LDT9" s="88"/>
      <c r="LDU9" s="88"/>
      <c r="LDV9" s="89"/>
      <c r="LDY9" s="86"/>
      <c r="LDZ9" s="88"/>
      <c r="LEA9" s="88"/>
      <c r="LEB9" s="88"/>
      <c r="LEC9" s="88"/>
      <c r="LED9" s="89"/>
      <c r="LEG9" s="86"/>
      <c r="LEH9" s="88"/>
      <c r="LEI9" s="88"/>
      <c r="LEJ9" s="88"/>
      <c r="LEK9" s="88"/>
      <c r="LEL9" s="89"/>
      <c r="LEO9" s="86"/>
      <c r="LEP9" s="88"/>
      <c r="LEQ9" s="88"/>
      <c r="LER9" s="88"/>
      <c r="LES9" s="88"/>
      <c r="LET9" s="89"/>
      <c r="LEW9" s="86"/>
      <c r="LEX9" s="88"/>
      <c r="LEY9" s="88"/>
      <c r="LEZ9" s="88"/>
      <c r="LFA9" s="88"/>
      <c r="LFB9" s="89"/>
      <c r="LFE9" s="86"/>
      <c r="LFF9" s="88"/>
      <c r="LFG9" s="88"/>
      <c r="LFH9" s="88"/>
      <c r="LFI9" s="88"/>
      <c r="LFJ9" s="89"/>
      <c r="LFM9" s="86"/>
      <c r="LFN9" s="88"/>
      <c r="LFO9" s="88"/>
      <c r="LFP9" s="88"/>
      <c r="LFQ9" s="88"/>
      <c r="LFR9" s="89"/>
      <c r="LFU9" s="86"/>
      <c r="LFV9" s="88"/>
      <c r="LFW9" s="88"/>
      <c r="LFX9" s="88"/>
      <c r="LFY9" s="88"/>
      <c r="LFZ9" s="89"/>
      <c r="LGC9" s="86"/>
      <c r="LGD9" s="88"/>
      <c r="LGE9" s="88"/>
      <c r="LGF9" s="88"/>
      <c r="LGG9" s="88"/>
      <c r="LGH9" s="89"/>
      <c r="LGK9" s="86"/>
      <c r="LGL9" s="88"/>
      <c r="LGM9" s="88"/>
      <c r="LGN9" s="88"/>
      <c r="LGO9" s="88"/>
      <c r="LGP9" s="89"/>
      <c r="LGS9" s="86"/>
      <c r="LGT9" s="88"/>
      <c r="LGU9" s="88"/>
      <c r="LGV9" s="88"/>
      <c r="LGW9" s="88"/>
      <c r="LGX9" s="89"/>
      <c r="LHA9" s="86"/>
      <c r="LHB9" s="88"/>
      <c r="LHC9" s="88"/>
      <c r="LHD9" s="88"/>
      <c r="LHE9" s="88"/>
      <c r="LHF9" s="89"/>
      <c r="LHI9" s="86"/>
      <c r="LHJ9" s="88"/>
      <c r="LHK9" s="88"/>
      <c r="LHL9" s="88"/>
      <c r="LHM9" s="88"/>
      <c r="LHN9" s="89"/>
      <c r="LHQ9" s="86"/>
      <c r="LHR9" s="88"/>
      <c r="LHS9" s="88"/>
      <c r="LHT9" s="88"/>
      <c r="LHU9" s="88"/>
      <c r="LHV9" s="89"/>
      <c r="LHY9" s="86"/>
      <c r="LHZ9" s="88"/>
      <c r="LIA9" s="88"/>
      <c r="LIB9" s="88"/>
      <c r="LIC9" s="88"/>
      <c r="LID9" s="89"/>
      <c r="LIG9" s="86"/>
      <c r="LIH9" s="88"/>
      <c r="LII9" s="88"/>
      <c r="LIJ9" s="88"/>
      <c r="LIK9" s="88"/>
      <c r="LIL9" s="89"/>
      <c r="LIO9" s="86"/>
      <c r="LIP9" s="88"/>
      <c r="LIQ9" s="88"/>
      <c r="LIR9" s="88"/>
      <c r="LIS9" s="88"/>
      <c r="LIT9" s="89"/>
      <c r="LIW9" s="86"/>
      <c r="LIX9" s="88"/>
      <c r="LIY9" s="88"/>
      <c r="LIZ9" s="88"/>
      <c r="LJA9" s="88"/>
      <c r="LJB9" s="89"/>
      <c r="LJE9" s="86"/>
      <c r="LJF9" s="88"/>
      <c r="LJG9" s="88"/>
      <c r="LJH9" s="88"/>
      <c r="LJI9" s="88"/>
      <c r="LJJ9" s="89"/>
      <c r="LJM9" s="86"/>
      <c r="LJN9" s="88"/>
      <c r="LJO9" s="88"/>
      <c r="LJP9" s="88"/>
      <c r="LJQ9" s="88"/>
      <c r="LJR9" s="89"/>
      <c r="LJU9" s="86"/>
      <c r="LJV9" s="88"/>
      <c r="LJW9" s="88"/>
      <c r="LJX9" s="88"/>
      <c r="LJY9" s="88"/>
      <c r="LJZ9" s="89"/>
      <c r="LKC9" s="86"/>
      <c r="LKD9" s="88"/>
      <c r="LKE9" s="88"/>
      <c r="LKF9" s="88"/>
      <c r="LKG9" s="88"/>
      <c r="LKH9" s="89"/>
      <c r="LKK9" s="86"/>
      <c r="LKL9" s="88"/>
      <c r="LKM9" s="88"/>
      <c r="LKN9" s="88"/>
      <c r="LKO9" s="88"/>
      <c r="LKP9" s="89"/>
      <c r="LKS9" s="86"/>
      <c r="LKT9" s="88"/>
      <c r="LKU9" s="88"/>
      <c r="LKV9" s="88"/>
      <c r="LKW9" s="88"/>
      <c r="LKX9" s="89"/>
      <c r="LLA9" s="86"/>
      <c r="LLB9" s="88"/>
      <c r="LLC9" s="88"/>
      <c r="LLD9" s="88"/>
      <c r="LLE9" s="88"/>
      <c r="LLF9" s="89"/>
      <c r="LLI9" s="86"/>
      <c r="LLJ9" s="88"/>
      <c r="LLK9" s="88"/>
      <c r="LLL9" s="88"/>
      <c r="LLM9" s="88"/>
      <c r="LLN9" s="89"/>
      <c r="LLQ9" s="86"/>
      <c r="LLR9" s="88"/>
      <c r="LLS9" s="88"/>
      <c r="LLT9" s="88"/>
      <c r="LLU9" s="88"/>
      <c r="LLV9" s="89"/>
      <c r="LLY9" s="86"/>
      <c r="LLZ9" s="88"/>
      <c r="LMA9" s="88"/>
      <c r="LMB9" s="88"/>
      <c r="LMC9" s="88"/>
      <c r="LMD9" s="89"/>
      <c r="LMG9" s="86"/>
      <c r="LMH9" s="88"/>
      <c r="LMI9" s="88"/>
      <c r="LMJ9" s="88"/>
      <c r="LMK9" s="88"/>
      <c r="LML9" s="89"/>
      <c r="LMO9" s="86"/>
      <c r="LMP9" s="88"/>
      <c r="LMQ9" s="88"/>
      <c r="LMR9" s="88"/>
      <c r="LMS9" s="88"/>
      <c r="LMT9" s="89"/>
      <c r="LMW9" s="86"/>
      <c r="LMX9" s="88"/>
      <c r="LMY9" s="88"/>
      <c r="LMZ9" s="88"/>
      <c r="LNA9" s="88"/>
      <c r="LNB9" s="89"/>
      <c r="LNE9" s="86"/>
      <c r="LNF9" s="88"/>
      <c r="LNG9" s="88"/>
      <c r="LNH9" s="88"/>
      <c r="LNI9" s="88"/>
      <c r="LNJ9" s="89"/>
      <c r="LNM9" s="86"/>
      <c r="LNN9" s="88"/>
      <c r="LNO9" s="88"/>
      <c r="LNP9" s="88"/>
      <c r="LNQ9" s="88"/>
      <c r="LNR9" s="89"/>
      <c r="LNU9" s="86"/>
      <c r="LNV9" s="88"/>
      <c r="LNW9" s="88"/>
      <c r="LNX9" s="88"/>
      <c r="LNY9" s="88"/>
      <c r="LNZ9" s="89"/>
      <c r="LOC9" s="86"/>
      <c r="LOD9" s="88"/>
      <c r="LOE9" s="88"/>
      <c r="LOF9" s="88"/>
      <c r="LOG9" s="88"/>
      <c r="LOH9" s="89"/>
      <c r="LOK9" s="86"/>
      <c r="LOL9" s="88"/>
      <c r="LOM9" s="88"/>
      <c r="LON9" s="88"/>
      <c r="LOO9" s="88"/>
      <c r="LOP9" s="89"/>
      <c r="LOS9" s="86"/>
      <c r="LOT9" s="88"/>
      <c r="LOU9" s="88"/>
      <c r="LOV9" s="88"/>
      <c r="LOW9" s="88"/>
      <c r="LOX9" s="89"/>
      <c r="LPA9" s="86"/>
      <c r="LPB9" s="88"/>
      <c r="LPC9" s="88"/>
      <c r="LPD9" s="88"/>
      <c r="LPE9" s="88"/>
      <c r="LPF9" s="89"/>
      <c r="LPI9" s="86"/>
      <c r="LPJ9" s="88"/>
      <c r="LPK9" s="88"/>
      <c r="LPL9" s="88"/>
      <c r="LPM9" s="88"/>
      <c r="LPN9" s="89"/>
      <c r="LPQ9" s="86"/>
      <c r="LPR9" s="88"/>
      <c r="LPS9" s="88"/>
      <c r="LPT9" s="88"/>
      <c r="LPU9" s="88"/>
      <c r="LPV9" s="89"/>
      <c r="LPY9" s="86"/>
      <c r="LPZ9" s="88"/>
      <c r="LQA9" s="88"/>
      <c r="LQB9" s="88"/>
      <c r="LQC9" s="88"/>
      <c r="LQD9" s="89"/>
      <c r="LQG9" s="86"/>
      <c r="LQH9" s="88"/>
      <c r="LQI9" s="88"/>
      <c r="LQJ9" s="88"/>
      <c r="LQK9" s="88"/>
      <c r="LQL9" s="89"/>
      <c r="LQO9" s="86"/>
      <c r="LQP9" s="88"/>
      <c r="LQQ9" s="88"/>
      <c r="LQR9" s="88"/>
      <c r="LQS9" s="88"/>
      <c r="LQT9" s="89"/>
      <c r="LQW9" s="86"/>
      <c r="LQX9" s="88"/>
      <c r="LQY9" s="88"/>
      <c r="LQZ9" s="88"/>
      <c r="LRA9" s="88"/>
      <c r="LRB9" s="89"/>
      <c r="LRE9" s="86"/>
      <c r="LRF9" s="88"/>
      <c r="LRG9" s="88"/>
      <c r="LRH9" s="88"/>
      <c r="LRI9" s="88"/>
      <c r="LRJ9" s="89"/>
      <c r="LRM9" s="86"/>
      <c r="LRN9" s="88"/>
      <c r="LRO9" s="88"/>
      <c r="LRP9" s="88"/>
      <c r="LRQ9" s="88"/>
      <c r="LRR9" s="89"/>
      <c r="LRU9" s="86"/>
      <c r="LRV9" s="88"/>
      <c r="LRW9" s="88"/>
      <c r="LRX9" s="88"/>
      <c r="LRY9" s="88"/>
      <c r="LRZ9" s="89"/>
      <c r="LSC9" s="86"/>
      <c r="LSD9" s="88"/>
      <c r="LSE9" s="88"/>
      <c r="LSF9" s="88"/>
      <c r="LSG9" s="88"/>
      <c r="LSH9" s="89"/>
      <c r="LSK9" s="86"/>
      <c r="LSL9" s="88"/>
      <c r="LSM9" s="88"/>
      <c r="LSN9" s="88"/>
      <c r="LSO9" s="88"/>
      <c r="LSP9" s="89"/>
      <c r="LSS9" s="86"/>
      <c r="LST9" s="88"/>
      <c r="LSU9" s="88"/>
      <c r="LSV9" s="88"/>
      <c r="LSW9" s="88"/>
      <c r="LSX9" s="89"/>
      <c r="LTA9" s="86"/>
      <c r="LTB9" s="88"/>
      <c r="LTC9" s="88"/>
      <c r="LTD9" s="88"/>
      <c r="LTE9" s="88"/>
      <c r="LTF9" s="89"/>
      <c r="LTI9" s="86"/>
      <c r="LTJ9" s="88"/>
      <c r="LTK9" s="88"/>
      <c r="LTL9" s="88"/>
      <c r="LTM9" s="88"/>
      <c r="LTN9" s="89"/>
      <c r="LTQ9" s="86"/>
      <c r="LTR9" s="88"/>
      <c r="LTS9" s="88"/>
      <c r="LTT9" s="88"/>
      <c r="LTU9" s="88"/>
      <c r="LTV9" s="89"/>
      <c r="LTY9" s="86"/>
      <c r="LTZ9" s="88"/>
      <c r="LUA9" s="88"/>
      <c r="LUB9" s="88"/>
      <c r="LUC9" s="88"/>
      <c r="LUD9" s="89"/>
      <c r="LUG9" s="86"/>
      <c r="LUH9" s="88"/>
      <c r="LUI9" s="88"/>
      <c r="LUJ9" s="88"/>
      <c r="LUK9" s="88"/>
      <c r="LUL9" s="89"/>
      <c r="LUO9" s="86"/>
      <c r="LUP9" s="88"/>
      <c r="LUQ9" s="88"/>
      <c r="LUR9" s="88"/>
      <c r="LUS9" s="88"/>
      <c r="LUT9" s="89"/>
      <c r="LUW9" s="86"/>
      <c r="LUX9" s="88"/>
      <c r="LUY9" s="88"/>
      <c r="LUZ9" s="88"/>
      <c r="LVA9" s="88"/>
      <c r="LVB9" s="89"/>
      <c r="LVE9" s="86"/>
      <c r="LVF9" s="88"/>
      <c r="LVG9" s="88"/>
      <c r="LVH9" s="88"/>
      <c r="LVI9" s="88"/>
      <c r="LVJ9" s="89"/>
      <c r="LVM9" s="86"/>
      <c r="LVN9" s="88"/>
      <c r="LVO9" s="88"/>
      <c r="LVP9" s="88"/>
      <c r="LVQ9" s="88"/>
      <c r="LVR9" s="89"/>
      <c r="LVU9" s="86"/>
      <c r="LVV9" s="88"/>
      <c r="LVW9" s="88"/>
      <c r="LVX9" s="88"/>
      <c r="LVY9" s="88"/>
      <c r="LVZ9" s="89"/>
      <c r="LWC9" s="86"/>
      <c r="LWD9" s="88"/>
      <c r="LWE9" s="88"/>
      <c r="LWF9" s="88"/>
      <c r="LWG9" s="88"/>
      <c r="LWH9" s="89"/>
      <c r="LWK9" s="86"/>
      <c r="LWL9" s="88"/>
      <c r="LWM9" s="88"/>
      <c r="LWN9" s="88"/>
      <c r="LWO9" s="88"/>
      <c r="LWP9" s="89"/>
      <c r="LWS9" s="86"/>
      <c r="LWT9" s="88"/>
      <c r="LWU9" s="88"/>
      <c r="LWV9" s="88"/>
      <c r="LWW9" s="88"/>
      <c r="LWX9" s="89"/>
      <c r="LXA9" s="86"/>
      <c r="LXB9" s="88"/>
      <c r="LXC9" s="88"/>
      <c r="LXD9" s="88"/>
      <c r="LXE9" s="88"/>
      <c r="LXF9" s="89"/>
      <c r="LXI9" s="86"/>
      <c r="LXJ9" s="88"/>
      <c r="LXK9" s="88"/>
      <c r="LXL9" s="88"/>
      <c r="LXM9" s="88"/>
      <c r="LXN9" s="89"/>
      <c r="LXQ9" s="86"/>
      <c r="LXR9" s="88"/>
      <c r="LXS9" s="88"/>
      <c r="LXT9" s="88"/>
      <c r="LXU9" s="88"/>
      <c r="LXV9" s="89"/>
      <c r="LXY9" s="86"/>
      <c r="LXZ9" s="88"/>
      <c r="LYA9" s="88"/>
      <c r="LYB9" s="88"/>
      <c r="LYC9" s="88"/>
      <c r="LYD9" s="89"/>
      <c r="LYG9" s="86"/>
      <c r="LYH9" s="88"/>
      <c r="LYI9" s="88"/>
      <c r="LYJ9" s="88"/>
      <c r="LYK9" s="88"/>
      <c r="LYL9" s="89"/>
      <c r="LYO9" s="86"/>
      <c r="LYP9" s="88"/>
      <c r="LYQ9" s="88"/>
      <c r="LYR9" s="88"/>
      <c r="LYS9" s="88"/>
      <c r="LYT9" s="89"/>
      <c r="LYW9" s="86"/>
      <c r="LYX9" s="88"/>
      <c r="LYY9" s="88"/>
      <c r="LYZ9" s="88"/>
      <c r="LZA9" s="88"/>
      <c r="LZB9" s="89"/>
      <c r="LZE9" s="86"/>
      <c r="LZF9" s="88"/>
      <c r="LZG9" s="88"/>
      <c r="LZH9" s="88"/>
      <c r="LZI9" s="88"/>
      <c r="LZJ9" s="89"/>
      <c r="LZM9" s="86"/>
      <c r="LZN9" s="88"/>
      <c r="LZO9" s="88"/>
      <c r="LZP9" s="88"/>
      <c r="LZQ9" s="88"/>
      <c r="LZR9" s="89"/>
      <c r="LZU9" s="86"/>
      <c r="LZV9" s="88"/>
      <c r="LZW9" s="88"/>
      <c r="LZX9" s="88"/>
      <c r="LZY9" s="88"/>
      <c r="LZZ9" s="89"/>
      <c r="MAC9" s="86"/>
      <c r="MAD9" s="88"/>
      <c r="MAE9" s="88"/>
      <c r="MAF9" s="88"/>
      <c r="MAG9" s="88"/>
      <c r="MAH9" s="89"/>
      <c r="MAK9" s="86"/>
      <c r="MAL9" s="88"/>
      <c r="MAM9" s="88"/>
      <c r="MAN9" s="88"/>
      <c r="MAO9" s="88"/>
      <c r="MAP9" s="89"/>
      <c r="MAS9" s="86"/>
      <c r="MAT9" s="88"/>
      <c r="MAU9" s="88"/>
      <c r="MAV9" s="88"/>
      <c r="MAW9" s="88"/>
      <c r="MAX9" s="89"/>
      <c r="MBA9" s="86"/>
      <c r="MBB9" s="88"/>
      <c r="MBC9" s="88"/>
      <c r="MBD9" s="88"/>
      <c r="MBE9" s="88"/>
      <c r="MBF9" s="89"/>
      <c r="MBI9" s="86"/>
      <c r="MBJ9" s="88"/>
      <c r="MBK9" s="88"/>
      <c r="MBL9" s="88"/>
      <c r="MBM9" s="88"/>
      <c r="MBN9" s="89"/>
      <c r="MBQ9" s="86"/>
      <c r="MBR9" s="88"/>
      <c r="MBS9" s="88"/>
      <c r="MBT9" s="88"/>
      <c r="MBU9" s="88"/>
      <c r="MBV9" s="89"/>
      <c r="MBY9" s="86"/>
      <c r="MBZ9" s="88"/>
      <c r="MCA9" s="88"/>
      <c r="MCB9" s="88"/>
      <c r="MCC9" s="88"/>
      <c r="MCD9" s="89"/>
      <c r="MCG9" s="86"/>
      <c r="MCH9" s="88"/>
      <c r="MCI9" s="88"/>
      <c r="MCJ9" s="88"/>
      <c r="MCK9" s="88"/>
      <c r="MCL9" s="89"/>
      <c r="MCO9" s="86"/>
      <c r="MCP9" s="88"/>
      <c r="MCQ9" s="88"/>
      <c r="MCR9" s="88"/>
      <c r="MCS9" s="88"/>
      <c r="MCT9" s="89"/>
      <c r="MCW9" s="86"/>
      <c r="MCX9" s="88"/>
      <c r="MCY9" s="88"/>
      <c r="MCZ9" s="88"/>
      <c r="MDA9" s="88"/>
      <c r="MDB9" s="89"/>
      <c r="MDE9" s="86"/>
      <c r="MDF9" s="88"/>
      <c r="MDG9" s="88"/>
      <c r="MDH9" s="88"/>
      <c r="MDI9" s="88"/>
      <c r="MDJ9" s="89"/>
      <c r="MDM9" s="86"/>
      <c r="MDN9" s="88"/>
      <c r="MDO9" s="88"/>
      <c r="MDP9" s="88"/>
      <c r="MDQ9" s="88"/>
      <c r="MDR9" s="89"/>
      <c r="MDU9" s="86"/>
      <c r="MDV9" s="88"/>
      <c r="MDW9" s="88"/>
      <c r="MDX9" s="88"/>
      <c r="MDY9" s="88"/>
      <c r="MDZ9" s="89"/>
      <c r="MEC9" s="86"/>
      <c r="MED9" s="88"/>
      <c r="MEE9" s="88"/>
      <c r="MEF9" s="88"/>
      <c r="MEG9" s="88"/>
      <c r="MEH9" s="89"/>
      <c r="MEK9" s="86"/>
      <c r="MEL9" s="88"/>
      <c r="MEM9" s="88"/>
      <c r="MEN9" s="88"/>
      <c r="MEO9" s="88"/>
      <c r="MEP9" s="89"/>
      <c r="MES9" s="86"/>
      <c r="MET9" s="88"/>
      <c r="MEU9" s="88"/>
      <c r="MEV9" s="88"/>
      <c r="MEW9" s="88"/>
      <c r="MEX9" s="89"/>
      <c r="MFA9" s="86"/>
      <c r="MFB9" s="88"/>
      <c r="MFC9" s="88"/>
      <c r="MFD9" s="88"/>
      <c r="MFE9" s="88"/>
      <c r="MFF9" s="89"/>
      <c r="MFI9" s="86"/>
      <c r="MFJ9" s="88"/>
      <c r="MFK9" s="88"/>
      <c r="MFL9" s="88"/>
      <c r="MFM9" s="88"/>
      <c r="MFN9" s="89"/>
      <c r="MFQ9" s="86"/>
      <c r="MFR9" s="88"/>
      <c r="MFS9" s="88"/>
      <c r="MFT9" s="88"/>
      <c r="MFU9" s="88"/>
      <c r="MFV9" s="89"/>
      <c r="MFY9" s="86"/>
      <c r="MFZ9" s="88"/>
      <c r="MGA9" s="88"/>
      <c r="MGB9" s="88"/>
      <c r="MGC9" s="88"/>
      <c r="MGD9" s="89"/>
      <c r="MGG9" s="86"/>
      <c r="MGH9" s="88"/>
      <c r="MGI9" s="88"/>
      <c r="MGJ9" s="88"/>
      <c r="MGK9" s="88"/>
      <c r="MGL9" s="89"/>
      <c r="MGO9" s="86"/>
      <c r="MGP9" s="88"/>
      <c r="MGQ9" s="88"/>
      <c r="MGR9" s="88"/>
      <c r="MGS9" s="88"/>
      <c r="MGT9" s="89"/>
      <c r="MGW9" s="86"/>
      <c r="MGX9" s="88"/>
      <c r="MGY9" s="88"/>
      <c r="MGZ9" s="88"/>
      <c r="MHA9" s="88"/>
      <c r="MHB9" s="89"/>
      <c r="MHE9" s="86"/>
      <c r="MHF9" s="88"/>
      <c r="MHG9" s="88"/>
      <c r="MHH9" s="88"/>
      <c r="MHI9" s="88"/>
      <c r="MHJ9" s="89"/>
      <c r="MHM9" s="86"/>
      <c r="MHN9" s="88"/>
      <c r="MHO9" s="88"/>
      <c r="MHP9" s="88"/>
      <c r="MHQ9" s="88"/>
      <c r="MHR9" s="89"/>
      <c r="MHU9" s="86"/>
      <c r="MHV9" s="88"/>
      <c r="MHW9" s="88"/>
      <c r="MHX9" s="88"/>
      <c r="MHY9" s="88"/>
      <c r="MHZ9" s="89"/>
      <c r="MIC9" s="86"/>
      <c r="MID9" s="88"/>
      <c r="MIE9" s="88"/>
      <c r="MIF9" s="88"/>
      <c r="MIG9" s="88"/>
      <c r="MIH9" s="89"/>
      <c r="MIK9" s="86"/>
      <c r="MIL9" s="88"/>
      <c r="MIM9" s="88"/>
      <c r="MIN9" s="88"/>
      <c r="MIO9" s="88"/>
      <c r="MIP9" s="89"/>
      <c r="MIS9" s="86"/>
      <c r="MIT9" s="88"/>
      <c r="MIU9" s="88"/>
      <c r="MIV9" s="88"/>
      <c r="MIW9" s="88"/>
      <c r="MIX9" s="89"/>
      <c r="MJA9" s="86"/>
      <c r="MJB9" s="88"/>
      <c r="MJC9" s="88"/>
      <c r="MJD9" s="88"/>
      <c r="MJE9" s="88"/>
      <c r="MJF9" s="89"/>
      <c r="MJI9" s="86"/>
      <c r="MJJ9" s="88"/>
      <c r="MJK9" s="88"/>
      <c r="MJL9" s="88"/>
      <c r="MJM9" s="88"/>
      <c r="MJN9" s="89"/>
      <c r="MJQ9" s="86"/>
      <c r="MJR9" s="88"/>
      <c r="MJS9" s="88"/>
      <c r="MJT9" s="88"/>
      <c r="MJU9" s="88"/>
      <c r="MJV9" s="89"/>
      <c r="MJY9" s="86"/>
      <c r="MJZ9" s="88"/>
      <c r="MKA9" s="88"/>
      <c r="MKB9" s="88"/>
      <c r="MKC9" s="88"/>
      <c r="MKD9" s="89"/>
      <c r="MKG9" s="86"/>
      <c r="MKH9" s="88"/>
      <c r="MKI9" s="88"/>
      <c r="MKJ9" s="88"/>
      <c r="MKK9" s="88"/>
      <c r="MKL9" s="89"/>
      <c r="MKO9" s="86"/>
      <c r="MKP9" s="88"/>
      <c r="MKQ9" s="88"/>
      <c r="MKR9" s="88"/>
      <c r="MKS9" s="88"/>
      <c r="MKT9" s="89"/>
      <c r="MKW9" s="86"/>
      <c r="MKX9" s="88"/>
      <c r="MKY9" s="88"/>
      <c r="MKZ9" s="88"/>
      <c r="MLA9" s="88"/>
      <c r="MLB9" s="89"/>
      <c r="MLE9" s="86"/>
      <c r="MLF9" s="88"/>
      <c r="MLG9" s="88"/>
      <c r="MLH9" s="88"/>
      <c r="MLI9" s="88"/>
      <c r="MLJ9" s="89"/>
      <c r="MLM9" s="86"/>
      <c r="MLN9" s="88"/>
      <c r="MLO9" s="88"/>
      <c r="MLP9" s="88"/>
      <c r="MLQ9" s="88"/>
      <c r="MLR9" s="89"/>
      <c r="MLU9" s="86"/>
      <c r="MLV9" s="88"/>
      <c r="MLW9" s="88"/>
      <c r="MLX9" s="88"/>
      <c r="MLY9" s="88"/>
      <c r="MLZ9" s="89"/>
      <c r="MMC9" s="86"/>
      <c r="MMD9" s="88"/>
      <c r="MME9" s="88"/>
      <c r="MMF9" s="88"/>
      <c r="MMG9" s="88"/>
      <c r="MMH9" s="89"/>
      <c r="MMK9" s="86"/>
      <c r="MML9" s="88"/>
      <c r="MMM9" s="88"/>
      <c r="MMN9" s="88"/>
      <c r="MMO9" s="88"/>
      <c r="MMP9" s="89"/>
      <c r="MMS9" s="86"/>
      <c r="MMT9" s="88"/>
      <c r="MMU9" s="88"/>
      <c r="MMV9" s="88"/>
      <c r="MMW9" s="88"/>
      <c r="MMX9" s="89"/>
      <c r="MNA9" s="86"/>
      <c r="MNB9" s="88"/>
      <c r="MNC9" s="88"/>
      <c r="MND9" s="88"/>
      <c r="MNE9" s="88"/>
      <c r="MNF9" s="89"/>
      <c r="MNI9" s="86"/>
      <c r="MNJ9" s="88"/>
      <c r="MNK9" s="88"/>
      <c r="MNL9" s="88"/>
      <c r="MNM9" s="88"/>
      <c r="MNN9" s="89"/>
      <c r="MNQ9" s="86"/>
      <c r="MNR9" s="88"/>
      <c r="MNS9" s="88"/>
      <c r="MNT9" s="88"/>
      <c r="MNU9" s="88"/>
      <c r="MNV9" s="89"/>
      <c r="MNY9" s="86"/>
      <c r="MNZ9" s="88"/>
      <c r="MOA9" s="88"/>
      <c r="MOB9" s="88"/>
      <c r="MOC9" s="88"/>
      <c r="MOD9" s="89"/>
      <c r="MOG9" s="86"/>
      <c r="MOH9" s="88"/>
      <c r="MOI9" s="88"/>
      <c r="MOJ9" s="88"/>
      <c r="MOK9" s="88"/>
      <c r="MOL9" s="89"/>
      <c r="MOO9" s="86"/>
      <c r="MOP9" s="88"/>
      <c r="MOQ9" s="88"/>
      <c r="MOR9" s="88"/>
      <c r="MOS9" s="88"/>
      <c r="MOT9" s="89"/>
      <c r="MOW9" s="86"/>
      <c r="MOX9" s="88"/>
      <c r="MOY9" s="88"/>
      <c r="MOZ9" s="88"/>
      <c r="MPA9" s="88"/>
      <c r="MPB9" s="89"/>
      <c r="MPE9" s="86"/>
      <c r="MPF9" s="88"/>
      <c r="MPG9" s="88"/>
      <c r="MPH9" s="88"/>
      <c r="MPI9" s="88"/>
      <c r="MPJ9" s="89"/>
      <c r="MPM9" s="86"/>
      <c r="MPN9" s="88"/>
      <c r="MPO9" s="88"/>
      <c r="MPP9" s="88"/>
      <c r="MPQ9" s="88"/>
      <c r="MPR9" s="89"/>
      <c r="MPU9" s="86"/>
      <c r="MPV9" s="88"/>
      <c r="MPW9" s="88"/>
      <c r="MPX9" s="88"/>
      <c r="MPY9" s="88"/>
      <c r="MPZ9" s="89"/>
      <c r="MQC9" s="86"/>
      <c r="MQD9" s="88"/>
      <c r="MQE9" s="88"/>
      <c r="MQF9" s="88"/>
      <c r="MQG9" s="88"/>
      <c r="MQH9" s="89"/>
      <c r="MQK9" s="86"/>
      <c r="MQL9" s="88"/>
      <c r="MQM9" s="88"/>
      <c r="MQN9" s="88"/>
      <c r="MQO9" s="88"/>
      <c r="MQP9" s="89"/>
      <c r="MQS9" s="86"/>
      <c r="MQT9" s="88"/>
      <c r="MQU9" s="88"/>
      <c r="MQV9" s="88"/>
      <c r="MQW9" s="88"/>
      <c r="MQX9" s="89"/>
      <c r="MRA9" s="86"/>
      <c r="MRB9" s="88"/>
      <c r="MRC9" s="88"/>
      <c r="MRD9" s="88"/>
      <c r="MRE9" s="88"/>
      <c r="MRF9" s="89"/>
      <c r="MRI9" s="86"/>
      <c r="MRJ9" s="88"/>
      <c r="MRK9" s="88"/>
      <c r="MRL9" s="88"/>
      <c r="MRM9" s="88"/>
      <c r="MRN9" s="89"/>
      <c r="MRQ9" s="86"/>
      <c r="MRR9" s="88"/>
      <c r="MRS9" s="88"/>
      <c r="MRT9" s="88"/>
      <c r="MRU9" s="88"/>
      <c r="MRV9" s="89"/>
      <c r="MRY9" s="86"/>
      <c r="MRZ9" s="88"/>
      <c r="MSA9" s="88"/>
      <c r="MSB9" s="88"/>
      <c r="MSC9" s="88"/>
      <c r="MSD9" s="89"/>
      <c r="MSG9" s="86"/>
      <c r="MSH9" s="88"/>
      <c r="MSI9" s="88"/>
      <c r="MSJ9" s="88"/>
      <c r="MSK9" s="88"/>
      <c r="MSL9" s="89"/>
      <c r="MSO9" s="86"/>
      <c r="MSP9" s="88"/>
      <c r="MSQ9" s="88"/>
      <c r="MSR9" s="88"/>
      <c r="MSS9" s="88"/>
      <c r="MST9" s="89"/>
      <c r="MSW9" s="86"/>
      <c r="MSX9" s="88"/>
      <c r="MSY9" s="88"/>
      <c r="MSZ9" s="88"/>
      <c r="MTA9" s="88"/>
      <c r="MTB9" s="89"/>
      <c r="MTE9" s="86"/>
      <c r="MTF9" s="88"/>
      <c r="MTG9" s="88"/>
      <c r="MTH9" s="88"/>
      <c r="MTI9" s="88"/>
      <c r="MTJ9" s="89"/>
      <c r="MTM9" s="86"/>
      <c r="MTN9" s="88"/>
      <c r="MTO9" s="88"/>
      <c r="MTP9" s="88"/>
      <c r="MTQ9" s="88"/>
      <c r="MTR9" s="89"/>
      <c r="MTU9" s="86"/>
      <c r="MTV9" s="88"/>
      <c r="MTW9" s="88"/>
      <c r="MTX9" s="88"/>
      <c r="MTY9" s="88"/>
      <c r="MTZ9" s="89"/>
      <c r="MUC9" s="86"/>
      <c r="MUD9" s="88"/>
      <c r="MUE9" s="88"/>
      <c r="MUF9" s="88"/>
      <c r="MUG9" s="88"/>
      <c r="MUH9" s="89"/>
      <c r="MUK9" s="86"/>
      <c r="MUL9" s="88"/>
      <c r="MUM9" s="88"/>
      <c r="MUN9" s="88"/>
      <c r="MUO9" s="88"/>
      <c r="MUP9" s="89"/>
      <c r="MUS9" s="86"/>
      <c r="MUT9" s="88"/>
      <c r="MUU9" s="88"/>
      <c r="MUV9" s="88"/>
      <c r="MUW9" s="88"/>
      <c r="MUX9" s="89"/>
      <c r="MVA9" s="86"/>
      <c r="MVB9" s="88"/>
      <c r="MVC9" s="88"/>
      <c r="MVD9" s="88"/>
      <c r="MVE9" s="88"/>
      <c r="MVF9" s="89"/>
      <c r="MVI9" s="86"/>
      <c r="MVJ9" s="88"/>
      <c r="MVK9" s="88"/>
      <c r="MVL9" s="88"/>
      <c r="MVM9" s="88"/>
      <c r="MVN9" s="89"/>
      <c r="MVQ9" s="86"/>
      <c r="MVR9" s="88"/>
      <c r="MVS9" s="88"/>
      <c r="MVT9" s="88"/>
      <c r="MVU9" s="88"/>
      <c r="MVV9" s="89"/>
      <c r="MVY9" s="86"/>
      <c r="MVZ9" s="88"/>
      <c r="MWA9" s="88"/>
      <c r="MWB9" s="88"/>
      <c r="MWC9" s="88"/>
      <c r="MWD9" s="89"/>
      <c r="MWG9" s="86"/>
      <c r="MWH9" s="88"/>
      <c r="MWI9" s="88"/>
      <c r="MWJ9" s="88"/>
      <c r="MWK9" s="88"/>
      <c r="MWL9" s="89"/>
      <c r="MWO9" s="86"/>
      <c r="MWP9" s="88"/>
      <c r="MWQ9" s="88"/>
      <c r="MWR9" s="88"/>
      <c r="MWS9" s="88"/>
      <c r="MWT9" s="89"/>
      <c r="MWW9" s="86"/>
      <c r="MWX9" s="88"/>
      <c r="MWY9" s="88"/>
      <c r="MWZ9" s="88"/>
      <c r="MXA9" s="88"/>
      <c r="MXB9" s="89"/>
      <c r="MXE9" s="86"/>
      <c r="MXF9" s="88"/>
      <c r="MXG9" s="88"/>
      <c r="MXH9" s="88"/>
      <c r="MXI9" s="88"/>
      <c r="MXJ9" s="89"/>
      <c r="MXM9" s="86"/>
      <c r="MXN9" s="88"/>
      <c r="MXO9" s="88"/>
      <c r="MXP9" s="88"/>
      <c r="MXQ9" s="88"/>
      <c r="MXR9" s="89"/>
      <c r="MXU9" s="86"/>
      <c r="MXV9" s="88"/>
      <c r="MXW9" s="88"/>
      <c r="MXX9" s="88"/>
      <c r="MXY9" s="88"/>
      <c r="MXZ9" s="89"/>
      <c r="MYC9" s="86"/>
      <c r="MYD9" s="88"/>
      <c r="MYE9" s="88"/>
      <c r="MYF9" s="88"/>
      <c r="MYG9" s="88"/>
      <c r="MYH9" s="89"/>
      <c r="MYK9" s="86"/>
      <c r="MYL9" s="88"/>
      <c r="MYM9" s="88"/>
      <c r="MYN9" s="88"/>
      <c r="MYO9" s="88"/>
      <c r="MYP9" s="89"/>
      <c r="MYS9" s="86"/>
      <c r="MYT9" s="88"/>
      <c r="MYU9" s="88"/>
      <c r="MYV9" s="88"/>
      <c r="MYW9" s="88"/>
      <c r="MYX9" s="89"/>
      <c r="MZA9" s="86"/>
      <c r="MZB9" s="88"/>
      <c r="MZC9" s="88"/>
      <c r="MZD9" s="88"/>
      <c r="MZE9" s="88"/>
      <c r="MZF9" s="89"/>
      <c r="MZI9" s="86"/>
      <c r="MZJ9" s="88"/>
      <c r="MZK9" s="88"/>
      <c r="MZL9" s="88"/>
      <c r="MZM9" s="88"/>
      <c r="MZN9" s="89"/>
      <c r="MZQ9" s="86"/>
      <c r="MZR9" s="88"/>
      <c r="MZS9" s="88"/>
      <c r="MZT9" s="88"/>
      <c r="MZU9" s="88"/>
      <c r="MZV9" s="89"/>
      <c r="MZY9" s="86"/>
      <c r="MZZ9" s="88"/>
      <c r="NAA9" s="88"/>
      <c r="NAB9" s="88"/>
      <c r="NAC9" s="88"/>
      <c r="NAD9" s="89"/>
      <c r="NAG9" s="86"/>
      <c r="NAH9" s="88"/>
      <c r="NAI9" s="88"/>
      <c r="NAJ9" s="88"/>
      <c r="NAK9" s="88"/>
      <c r="NAL9" s="89"/>
      <c r="NAO9" s="86"/>
      <c r="NAP9" s="88"/>
      <c r="NAQ9" s="88"/>
      <c r="NAR9" s="88"/>
      <c r="NAS9" s="88"/>
      <c r="NAT9" s="89"/>
      <c r="NAW9" s="86"/>
      <c r="NAX9" s="88"/>
      <c r="NAY9" s="88"/>
      <c r="NAZ9" s="88"/>
      <c r="NBA9" s="88"/>
      <c r="NBB9" s="89"/>
      <c r="NBE9" s="86"/>
      <c r="NBF9" s="88"/>
      <c r="NBG9" s="88"/>
      <c r="NBH9" s="88"/>
      <c r="NBI9" s="88"/>
      <c r="NBJ9" s="89"/>
      <c r="NBM9" s="86"/>
      <c r="NBN9" s="88"/>
      <c r="NBO9" s="88"/>
      <c r="NBP9" s="88"/>
      <c r="NBQ9" s="88"/>
      <c r="NBR9" s="89"/>
      <c r="NBU9" s="86"/>
      <c r="NBV9" s="88"/>
      <c r="NBW9" s="88"/>
      <c r="NBX9" s="88"/>
      <c r="NBY9" s="88"/>
      <c r="NBZ9" s="89"/>
      <c r="NCC9" s="86"/>
      <c r="NCD9" s="88"/>
      <c r="NCE9" s="88"/>
      <c r="NCF9" s="88"/>
      <c r="NCG9" s="88"/>
      <c r="NCH9" s="89"/>
      <c r="NCK9" s="86"/>
      <c r="NCL9" s="88"/>
      <c r="NCM9" s="88"/>
      <c r="NCN9" s="88"/>
      <c r="NCO9" s="88"/>
      <c r="NCP9" s="89"/>
      <c r="NCS9" s="86"/>
      <c r="NCT9" s="88"/>
      <c r="NCU9" s="88"/>
      <c r="NCV9" s="88"/>
      <c r="NCW9" s="88"/>
      <c r="NCX9" s="89"/>
      <c r="NDA9" s="86"/>
      <c r="NDB9" s="88"/>
      <c r="NDC9" s="88"/>
      <c r="NDD9" s="88"/>
      <c r="NDE9" s="88"/>
      <c r="NDF9" s="89"/>
      <c r="NDI9" s="86"/>
      <c r="NDJ9" s="88"/>
      <c r="NDK9" s="88"/>
      <c r="NDL9" s="88"/>
      <c r="NDM9" s="88"/>
      <c r="NDN9" s="89"/>
      <c r="NDQ9" s="86"/>
      <c r="NDR9" s="88"/>
      <c r="NDS9" s="88"/>
      <c r="NDT9" s="88"/>
      <c r="NDU9" s="88"/>
      <c r="NDV9" s="89"/>
      <c r="NDY9" s="86"/>
      <c r="NDZ9" s="88"/>
      <c r="NEA9" s="88"/>
      <c r="NEB9" s="88"/>
      <c r="NEC9" s="88"/>
      <c r="NED9" s="89"/>
      <c r="NEG9" s="86"/>
      <c r="NEH9" s="88"/>
      <c r="NEI9" s="88"/>
      <c r="NEJ9" s="88"/>
      <c r="NEK9" s="88"/>
      <c r="NEL9" s="89"/>
      <c r="NEO9" s="86"/>
      <c r="NEP9" s="88"/>
      <c r="NEQ9" s="88"/>
      <c r="NER9" s="88"/>
      <c r="NES9" s="88"/>
      <c r="NET9" s="89"/>
      <c r="NEW9" s="86"/>
      <c r="NEX9" s="88"/>
      <c r="NEY9" s="88"/>
      <c r="NEZ9" s="88"/>
      <c r="NFA9" s="88"/>
      <c r="NFB9" s="89"/>
      <c r="NFE9" s="86"/>
      <c r="NFF9" s="88"/>
      <c r="NFG9" s="88"/>
      <c r="NFH9" s="88"/>
      <c r="NFI9" s="88"/>
      <c r="NFJ9" s="89"/>
      <c r="NFM9" s="86"/>
      <c r="NFN9" s="88"/>
      <c r="NFO9" s="88"/>
      <c r="NFP9" s="88"/>
      <c r="NFQ9" s="88"/>
      <c r="NFR9" s="89"/>
      <c r="NFU9" s="86"/>
      <c r="NFV9" s="88"/>
      <c r="NFW9" s="88"/>
      <c r="NFX9" s="88"/>
      <c r="NFY9" s="88"/>
      <c r="NFZ9" s="89"/>
      <c r="NGC9" s="86"/>
      <c r="NGD9" s="88"/>
      <c r="NGE9" s="88"/>
      <c r="NGF9" s="88"/>
      <c r="NGG9" s="88"/>
      <c r="NGH9" s="89"/>
      <c r="NGK9" s="86"/>
      <c r="NGL9" s="88"/>
      <c r="NGM9" s="88"/>
      <c r="NGN9" s="88"/>
      <c r="NGO9" s="88"/>
      <c r="NGP9" s="89"/>
      <c r="NGS9" s="86"/>
      <c r="NGT9" s="88"/>
      <c r="NGU9" s="88"/>
      <c r="NGV9" s="88"/>
      <c r="NGW9" s="88"/>
      <c r="NGX9" s="89"/>
      <c r="NHA9" s="86"/>
      <c r="NHB9" s="88"/>
      <c r="NHC9" s="88"/>
      <c r="NHD9" s="88"/>
      <c r="NHE9" s="88"/>
      <c r="NHF9" s="89"/>
      <c r="NHI9" s="86"/>
      <c r="NHJ9" s="88"/>
      <c r="NHK9" s="88"/>
      <c r="NHL9" s="88"/>
      <c r="NHM9" s="88"/>
      <c r="NHN9" s="89"/>
      <c r="NHQ9" s="86"/>
      <c r="NHR9" s="88"/>
      <c r="NHS9" s="88"/>
      <c r="NHT9" s="88"/>
      <c r="NHU9" s="88"/>
      <c r="NHV9" s="89"/>
      <c r="NHY9" s="86"/>
      <c r="NHZ9" s="88"/>
      <c r="NIA9" s="88"/>
      <c r="NIB9" s="88"/>
      <c r="NIC9" s="88"/>
      <c r="NID9" s="89"/>
      <c r="NIG9" s="86"/>
      <c r="NIH9" s="88"/>
      <c r="NII9" s="88"/>
      <c r="NIJ9" s="88"/>
      <c r="NIK9" s="88"/>
      <c r="NIL9" s="89"/>
      <c r="NIO9" s="86"/>
      <c r="NIP9" s="88"/>
      <c r="NIQ9" s="88"/>
      <c r="NIR9" s="88"/>
      <c r="NIS9" s="88"/>
      <c r="NIT9" s="89"/>
      <c r="NIW9" s="86"/>
      <c r="NIX9" s="88"/>
      <c r="NIY9" s="88"/>
      <c r="NIZ9" s="88"/>
      <c r="NJA9" s="88"/>
      <c r="NJB9" s="89"/>
      <c r="NJE9" s="86"/>
      <c r="NJF9" s="88"/>
      <c r="NJG9" s="88"/>
      <c r="NJH9" s="88"/>
      <c r="NJI9" s="88"/>
      <c r="NJJ9" s="89"/>
      <c r="NJM9" s="86"/>
      <c r="NJN9" s="88"/>
      <c r="NJO9" s="88"/>
      <c r="NJP9" s="88"/>
      <c r="NJQ9" s="88"/>
      <c r="NJR9" s="89"/>
      <c r="NJU9" s="86"/>
      <c r="NJV9" s="88"/>
      <c r="NJW9" s="88"/>
      <c r="NJX9" s="88"/>
      <c r="NJY9" s="88"/>
      <c r="NJZ9" s="89"/>
      <c r="NKC9" s="86"/>
      <c r="NKD9" s="88"/>
      <c r="NKE9" s="88"/>
      <c r="NKF9" s="88"/>
      <c r="NKG9" s="88"/>
      <c r="NKH9" s="89"/>
      <c r="NKK9" s="86"/>
      <c r="NKL9" s="88"/>
      <c r="NKM9" s="88"/>
      <c r="NKN9" s="88"/>
      <c r="NKO9" s="88"/>
      <c r="NKP9" s="89"/>
      <c r="NKS9" s="86"/>
      <c r="NKT9" s="88"/>
      <c r="NKU9" s="88"/>
      <c r="NKV9" s="88"/>
      <c r="NKW9" s="88"/>
      <c r="NKX9" s="89"/>
      <c r="NLA9" s="86"/>
      <c r="NLB9" s="88"/>
      <c r="NLC9" s="88"/>
      <c r="NLD9" s="88"/>
      <c r="NLE9" s="88"/>
      <c r="NLF9" s="89"/>
      <c r="NLI9" s="86"/>
      <c r="NLJ9" s="88"/>
      <c r="NLK9" s="88"/>
      <c r="NLL9" s="88"/>
      <c r="NLM9" s="88"/>
      <c r="NLN9" s="89"/>
      <c r="NLQ9" s="86"/>
      <c r="NLR9" s="88"/>
      <c r="NLS9" s="88"/>
      <c r="NLT9" s="88"/>
      <c r="NLU9" s="88"/>
      <c r="NLV9" s="89"/>
      <c r="NLY9" s="86"/>
      <c r="NLZ9" s="88"/>
      <c r="NMA9" s="88"/>
      <c r="NMB9" s="88"/>
      <c r="NMC9" s="88"/>
      <c r="NMD9" s="89"/>
      <c r="NMG9" s="86"/>
      <c r="NMH9" s="88"/>
      <c r="NMI9" s="88"/>
      <c r="NMJ9" s="88"/>
      <c r="NMK9" s="88"/>
      <c r="NML9" s="89"/>
      <c r="NMO9" s="86"/>
      <c r="NMP9" s="88"/>
      <c r="NMQ9" s="88"/>
      <c r="NMR9" s="88"/>
      <c r="NMS9" s="88"/>
      <c r="NMT9" s="89"/>
      <c r="NMW9" s="86"/>
      <c r="NMX9" s="88"/>
      <c r="NMY9" s="88"/>
      <c r="NMZ9" s="88"/>
      <c r="NNA9" s="88"/>
      <c r="NNB9" s="89"/>
      <c r="NNE9" s="86"/>
      <c r="NNF9" s="88"/>
      <c r="NNG9" s="88"/>
      <c r="NNH9" s="88"/>
      <c r="NNI9" s="88"/>
      <c r="NNJ9" s="89"/>
      <c r="NNM9" s="86"/>
      <c r="NNN9" s="88"/>
      <c r="NNO9" s="88"/>
      <c r="NNP9" s="88"/>
      <c r="NNQ9" s="88"/>
      <c r="NNR9" s="89"/>
      <c r="NNU9" s="86"/>
      <c r="NNV9" s="88"/>
      <c r="NNW9" s="88"/>
      <c r="NNX9" s="88"/>
      <c r="NNY9" s="88"/>
      <c r="NNZ9" s="89"/>
      <c r="NOC9" s="86"/>
      <c r="NOD9" s="88"/>
      <c r="NOE9" s="88"/>
      <c r="NOF9" s="88"/>
      <c r="NOG9" s="88"/>
      <c r="NOH9" s="89"/>
      <c r="NOK9" s="86"/>
      <c r="NOL9" s="88"/>
      <c r="NOM9" s="88"/>
      <c r="NON9" s="88"/>
      <c r="NOO9" s="88"/>
      <c r="NOP9" s="89"/>
      <c r="NOS9" s="86"/>
      <c r="NOT9" s="88"/>
      <c r="NOU9" s="88"/>
      <c r="NOV9" s="88"/>
      <c r="NOW9" s="88"/>
      <c r="NOX9" s="89"/>
      <c r="NPA9" s="86"/>
      <c r="NPB9" s="88"/>
      <c r="NPC9" s="88"/>
      <c r="NPD9" s="88"/>
      <c r="NPE9" s="88"/>
      <c r="NPF9" s="89"/>
      <c r="NPI9" s="86"/>
      <c r="NPJ9" s="88"/>
      <c r="NPK9" s="88"/>
      <c r="NPL9" s="88"/>
      <c r="NPM9" s="88"/>
      <c r="NPN9" s="89"/>
      <c r="NPQ9" s="86"/>
      <c r="NPR9" s="88"/>
      <c r="NPS9" s="88"/>
      <c r="NPT9" s="88"/>
      <c r="NPU9" s="88"/>
      <c r="NPV9" s="89"/>
      <c r="NPY9" s="86"/>
      <c r="NPZ9" s="88"/>
      <c r="NQA9" s="88"/>
      <c r="NQB9" s="88"/>
      <c r="NQC9" s="88"/>
      <c r="NQD9" s="89"/>
      <c r="NQG9" s="86"/>
      <c r="NQH9" s="88"/>
      <c r="NQI9" s="88"/>
      <c r="NQJ9" s="88"/>
      <c r="NQK9" s="88"/>
      <c r="NQL9" s="89"/>
      <c r="NQO9" s="86"/>
      <c r="NQP9" s="88"/>
      <c r="NQQ9" s="88"/>
      <c r="NQR9" s="88"/>
      <c r="NQS9" s="88"/>
      <c r="NQT9" s="89"/>
      <c r="NQW9" s="86"/>
      <c r="NQX9" s="88"/>
      <c r="NQY9" s="88"/>
      <c r="NQZ9" s="88"/>
      <c r="NRA9" s="88"/>
      <c r="NRB9" s="89"/>
      <c r="NRE9" s="86"/>
      <c r="NRF9" s="88"/>
      <c r="NRG9" s="88"/>
      <c r="NRH9" s="88"/>
      <c r="NRI9" s="88"/>
      <c r="NRJ9" s="89"/>
      <c r="NRM9" s="86"/>
      <c r="NRN9" s="88"/>
      <c r="NRO9" s="88"/>
      <c r="NRP9" s="88"/>
      <c r="NRQ9" s="88"/>
      <c r="NRR9" s="89"/>
      <c r="NRU9" s="86"/>
      <c r="NRV9" s="88"/>
      <c r="NRW9" s="88"/>
      <c r="NRX9" s="88"/>
      <c r="NRY9" s="88"/>
      <c r="NRZ9" s="89"/>
      <c r="NSC9" s="86"/>
      <c r="NSD9" s="88"/>
      <c r="NSE9" s="88"/>
      <c r="NSF9" s="88"/>
      <c r="NSG9" s="88"/>
      <c r="NSH9" s="89"/>
      <c r="NSK9" s="86"/>
      <c r="NSL9" s="88"/>
      <c r="NSM9" s="88"/>
      <c r="NSN9" s="88"/>
      <c r="NSO9" s="88"/>
      <c r="NSP9" s="89"/>
      <c r="NSS9" s="86"/>
      <c r="NST9" s="88"/>
      <c r="NSU9" s="88"/>
      <c r="NSV9" s="88"/>
      <c r="NSW9" s="88"/>
      <c r="NSX9" s="89"/>
      <c r="NTA9" s="86"/>
      <c r="NTB9" s="88"/>
      <c r="NTC9" s="88"/>
      <c r="NTD9" s="88"/>
      <c r="NTE9" s="88"/>
      <c r="NTF9" s="89"/>
      <c r="NTI9" s="86"/>
      <c r="NTJ9" s="88"/>
      <c r="NTK9" s="88"/>
      <c r="NTL9" s="88"/>
      <c r="NTM9" s="88"/>
      <c r="NTN9" s="89"/>
      <c r="NTQ9" s="86"/>
      <c r="NTR9" s="88"/>
      <c r="NTS9" s="88"/>
      <c r="NTT9" s="88"/>
      <c r="NTU9" s="88"/>
      <c r="NTV9" s="89"/>
      <c r="NTY9" s="86"/>
      <c r="NTZ9" s="88"/>
      <c r="NUA9" s="88"/>
      <c r="NUB9" s="88"/>
      <c r="NUC9" s="88"/>
      <c r="NUD9" s="89"/>
      <c r="NUG9" s="86"/>
      <c r="NUH9" s="88"/>
      <c r="NUI9" s="88"/>
      <c r="NUJ9" s="88"/>
      <c r="NUK9" s="88"/>
      <c r="NUL9" s="89"/>
      <c r="NUO9" s="86"/>
      <c r="NUP9" s="88"/>
      <c r="NUQ9" s="88"/>
      <c r="NUR9" s="88"/>
      <c r="NUS9" s="88"/>
      <c r="NUT9" s="89"/>
      <c r="NUW9" s="86"/>
      <c r="NUX9" s="88"/>
      <c r="NUY9" s="88"/>
      <c r="NUZ9" s="88"/>
      <c r="NVA9" s="88"/>
      <c r="NVB9" s="89"/>
      <c r="NVE9" s="86"/>
      <c r="NVF9" s="88"/>
      <c r="NVG9" s="88"/>
      <c r="NVH9" s="88"/>
      <c r="NVI9" s="88"/>
      <c r="NVJ9" s="89"/>
      <c r="NVM9" s="86"/>
      <c r="NVN9" s="88"/>
      <c r="NVO9" s="88"/>
      <c r="NVP9" s="88"/>
      <c r="NVQ9" s="88"/>
      <c r="NVR9" s="89"/>
      <c r="NVU9" s="86"/>
      <c r="NVV9" s="88"/>
      <c r="NVW9" s="88"/>
      <c r="NVX9" s="88"/>
      <c r="NVY9" s="88"/>
      <c r="NVZ9" s="89"/>
      <c r="NWC9" s="86"/>
      <c r="NWD9" s="88"/>
      <c r="NWE9" s="88"/>
      <c r="NWF9" s="88"/>
      <c r="NWG9" s="88"/>
      <c r="NWH9" s="89"/>
      <c r="NWK9" s="86"/>
      <c r="NWL9" s="88"/>
      <c r="NWM9" s="88"/>
      <c r="NWN9" s="88"/>
      <c r="NWO9" s="88"/>
      <c r="NWP9" s="89"/>
      <c r="NWS9" s="86"/>
      <c r="NWT9" s="88"/>
      <c r="NWU9" s="88"/>
      <c r="NWV9" s="88"/>
      <c r="NWW9" s="88"/>
      <c r="NWX9" s="89"/>
      <c r="NXA9" s="86"/>
      <c r="NXB9" s="88"/>
      <c r="NXC9" s="88"/>
      <c r="NXD9" s="88"/>
      <c r="NXE9" s="88"/>
      <c r="NXF9" s="89"/>
      <c r="NXI9" s="86"/>
      <c r="NXJ9" s="88"/>
      <c r="NXK9" s="88"/>
      <c r="NXL9" s="88"/>
      <c r="NXM9" s="88"/>
      <c r="NXN9" s="89"/>
      <c r="NXQ9" s="86"/>
      <c r="NXR9" s="88"/>
      <c r="NXS9" s="88"/>
      <c r="NXT9" s="88"/>
      <c r="NXU9" s="88"/>
      <c r="NXV9" s="89"/>
      <c r="NXY9" s="86"/>
      <c r="NXZ9" s="88"/>
      <c r="NYA9" s="88"/>
      <c r="NYB9" s="88"/>
      <c r="NYC9" s="88"/>
      <c r="NYD9" s="89"/>
      <c r="NYG9" s="86"/>
      <c r="NYH9" s="88"/>
      <c r="NYI9" s="88"/>
      <c r="NYJ9" s="88"/>
      <c r="NYK9" s="88"/>
      <c r="NYL9" s="89"/>
      <c r="NYO9" s="86"/>
      <c r="NYP9" s="88"/>
      <c r="NYQ9" s="88"/>
      <c r="NYR9" s="88"/>
      <c r="NYS9" s="88"/>
      <c r="NYT9" s="89"/>
      <c r="NYW9" s="86"/>
      <c r="NYX9" s="88"/>
      <c r="NYY9" s="88"/>
      <c r="NYZ9" s="88"/>
      <c r="NZA9" s="88"/>
      <c r="NZB9" s="89"/>
      <c r="NZE9" s="86"/>
      <c r="NZF9" s="88"/>
      <c r="NZG9" s="88"/>
      <c r="NZH9" s="88"/>
      <c r="NZI9" s="88"/>
      <c r="NZJ9" s="89"/>
      <c r="NZM9" s="86"/>
      <c r="NZN9" s="88"/>
      <c r="NZO9" s="88"/>
      <c r="NZP9" s="88"/>
      <c r="NZQ9" s="88"/>
      <c r="NZR9" s="89"/>
      <c r="NZU9" s="86"/>
      <c r="NZV9" s="88"/>
      <c r="NZW9" s="88"/>
      <c r="NZX9" s="88"/>
      <c r="NZY9" s="88"/>
      <c r="NZZ9" s="89"/>
      <c r="OAC9" s="86"/>
      <c r="OAD9" s="88"/>
      <c r="OAE9" s="88"/>
      <c r="OAF9" s="88"/>
      <c r="OAG9" s="88"/>
      <c r="OAH9" s="89"/>
      <c r="OAK9" s="86"/>
      <c r="OAL9" s="88"/>
      <c r="OAM9" s="88"/>
      <c r="OAN9" s="88"/>
      <c r="OAO9" s="88"/>
      <c r="OAP9" s="89"/>
      <c r="OAS9" s="86"/>
      <c r="OAT9" s="88"/>
      <c r="OAU9" s="88"/>
      <c r="OAV9" s="88"/>
      <c r="OAW9" s="88"/>
      <c r="OAX9" s="89"/>
      <c r="OBA9" s="86"/>
      <c r="OBB9" s="88"/>
      <c r="OBC9" s="88"/>
      <c r="OBD9" s="88"/>
      <c r="OBE9" s="88"/>
      <c r="OBF9" s="89"/>
      <c r="OBI9" s="86"/>
      <c r="OBJ9" s="88"/>
      <c r="OBK9" s="88"/>
      <c r="OBL9" s="88"/>
      <c r="OBM9" s="88"/>
      <c r="OBN9" s="89"/>
      <c r="OBQ9" s="86"/>
      <c r="OBR9" s="88"/>
      <c r="OBS9" s="88"/>
      <c r="OBT9" s="88"/>
      <c r="OBU9" s="88"/>
      <c r="OBV9" s="89"/>
      <c r="OBY9" s="86"/>
      <c r="OBZ9" s="88"/>
      <c r="OCA9" s="88"/>
      <c r="OCB9" s="88"/>
      <c r="OCC9" s="88"/>
      <c r="OCD9" s="89"/>
      <c r="OCG9" s="86"/>
      <c r="OCH9" s="88"/>
      <c r="OCI9" s="88"/>
      <c r="OCJ9" s="88"/>
      <c r="OCK9" s="88"/>
      <c r="OCL9" s="89"/>
      <c r="OCO9" s="86"/>
      <c r="OCP9" s="88"/>
      <c r="OCQ9" s="88"/>
      <c r="OCR9" s="88"/>
      <c r="OCS9" s="88"/>
      <c r="OCT9" s="89"/>
      <c r="OCW9" s="86"/>
      <c r="OCX9" s="88"/>
      <c r="OCY9" s="88"/>
      <c r="OCZ9" s="88"/>
      <c r="ODA9" s="88"/>
      <c r="ODB9" s="89"/>
      <c r="ODE9" s="86"/>
      <c r="ODF9" s="88"/>
      <c r="ODG9" s="88"/>
      <c r="ODH9" s="88"/>
      <c r="ODI9" s="88"/>
      <c r="ODJ9" s="89"/>
      <c r="ODM9" s="86"/>
      <c r="ODN9" s="88"/>
      <c r="ODO9" s="88"/>
      <c r="ODP9" s="88"/>
      <c r="ODQ9" s="88"/>
      <c r="ODR9" s="89"/>
      <c r="ODU9" s="86"/>
      <c r="ODV9" s="88"/>
      <c r="ODW9" s="88"/>
      <c r="ODX9" s="88"/>
      <c r="ODY9" s="88"/>
      <c r="ODZ9" s="89"/>
      <c r="OEC9" s="86"/>
      <c r="OED9" s="88"/>
      <c r="OEE9" s="88"/>
      <c r="OEF9" s="88"/>
      <c r="OEG9" s="88"/>
      <c r="OEH9" s="89"/>
      <c r="OEK9" s="86"/>
      <c r="OEL9" s="88"/>
      <c r="OEM9" s="88"/>
      <c r="OEN9" s="88"/>
      <c r="OEO9" s="88"/>
      <c r="OEP9" s="89"/>
      <c r="OES9" s="86"/>
      <c r="OET9" s="88"/>
      <c r="OEU9" s="88"/>
      <c r="OEV9" s="88"/>
      <c r="OEW9" s="88"/>
      <c r="OEX9" s="89"/>
      <c r="OFA9" s="86"/>
      <c r="OFB9" s="88"/>
      <c r="OFC9" s="88"/>
      <c r="OFD9" s="88"/>
      <c r="OFE9" s="88"/>
      <c r="OFF9" s="89"/>
      <c r="OFI9" s="86"/>
      <c r="OFJ9" s="88"/>
      <c r="OFK9" s="88"/>
      <c r="OFL9" s="88"/>
      <c r="OFM9" s="88"/>
      <c r="OFN9" s="89"/>
      <c r="OFQ9" s="86"/>
      <c r="OFR9" s="88"/>
      <c r="OFS9" s="88"/>
      <c r="OFT9" s="88"/>
      <c r="OFU9" s="88"/>
      <c r="OFV9" s="89"/>
      <c r="OFY9" s="86"/>
      <c r="OFZ9" s="88"/>
      <c r="OGA9" s="88"/>
      <c r="OGB9" s="88"/>
      <c r="OGC9" s="88"/>
      <c r="OGD9" s="89"/>
      <c r="OGG9" s="86"/>
      <c r="OGH9" s="88"/>
      <c r="OGI9" s="88"/>
      <c r="OGJ9" s="88"/>
      <c r="OGK9" s="88"/>
      <c r="OGL9" s="89"/>
      <c r="OGO9" s="86"/>
      <c r="OGP9" s="88"/>
      <c r="OGQ9" s="88"/>
      <c r="OGR9" s="88"/>
      <c r="OGS9" s="88"/>
      <c r="OGT9" s="89"/>
      <c r="OGW9" s="86"/>
      <c r="OGX9" s="88"/>
      <c r="OGY9" s="88"/>
      <c r="OGZ9" s="88"/>
      <c r="OHA9" s="88"/>
      <c r="OHB9" s="89"/>
      <c r="OHE9" s="86"/>
      <c r="OHF9" s="88"/>
      <c r="OHG9" s="88"/>
      <c r="OHH9" s="88"/>
      <c r="OHI9" s="88"/>
      <c r="OHJ9" s="89"/>
      <c r="OHM9" s="86"/>
      <c r="OHN9" s="88"/>
      <c r="OHO9" s="88"/>
      <c r="OHP9" s="88"/>
      <c r="OHQ9" s="88"/>
      <c r="OHR9" s="89"/>
      <c r="OHU9" s="86"/>
      <c r="OHV9" s="88"/>
      <c r="OHW9" s="88"/>
      <c r="OHX9" s="88"/>
      <c r="OHY9" s="88"/>
      <c r="OHZ9" s="89"/>
      <c r="OIC9" s="86"/>
      <c r="OID9" s="88"/>
      <c r="OIE9" s="88"/>
      <c r="OIF9" s="88"/>
      <c r="OIG9" s="88"/>
      <c r="OIH9" s="89"/>
      <c r="OIK9" s="86"/>
      <c r="OIL9" s="88"/>
      <c r="OIM9" s="88"/>
      <c r="OIN9" s="88"/>
      <c r="OIO9" s="88"/>
      <c r="OIP9" s="89"/>
      <c r="OIS9" s="86"/>
      <c r="OIT9" s="88"/>
      <c r="OIU9" s="88"/>
      <c r="OIV9" s="88"/>
      <c r="OIW9" s="88"/>
      <c r="OIX9" s="89"/>
      <c r="OJA9" s="86"/>
      <c r="OJB9" s="88"/>
      <c r="OJC9" s="88"/>
      <c r="OJD9" s="88"/>
      <c r="OJE9" s="88"/>
      <c r="OJF9" s="89"/>
      <c r="OJI9" s="86"/>
      <c r="OJJ9" s="88"/>
      <c r="OJK9" s="88"/>
      <c r="OJL9" s="88"/>
      <c r="OJM9" s="88"/>
      <c r="OJN9" s="89"/>
      <c r="OJQ9" s="86"/>
      <c r="OJR9" s="88"/>
      <c r="OJS9" s="88"/>
      <c r="OJT9" s="88"/>
      <c r="OJU9" s="88"/>
      <c r="OJV9" s="89"/>
      <c r="OJY9" s="86"/>
      <c r="OJZ9" s="88"/>
      <c r="OKA9" s="88"/>
      <c r="OKB9" s="88"/>
      <c r="OKC9" s="88"/>
      <c r="OKD9" s="89"/>
      <c r="OKG9" s="86"/>
      <c r="OKH9" s="88"/>
      <c r="OKI9" s="88"/>
      <c r="OKJ9" s="88"/>
      <c r="OKK9" s="88"/>
      <c r="OKL9" s="89"/>
      <c r="OKO9" s="86"/>
      <c r="OKP9" s="88"/>
      <c r="OKQ9" s="88"/>
      <c r="OKR9" s="88"/>
      <c r="OKS9" s="88"/>
      <c r="OKT9" s="89"/>
      <c r="OKW9" s="86"/>
      <c r="OKX9" s="88"/>
      <c r="OKY9" s="88"/>
      <c r="OKZ9" s="88"/>
      <c r="OLA9" s="88"/>
      <c r="OLB9" s="89"/>
      <c r="OLE9" s="86"/>
      <c r="OLF9" s="88"/>
      <c r="OLG9" s="88"/>
      <c r="OLH9" s="88"/>
      <c r="OLI9" s="88"/>
      <c r="OLJ9" s="89"/>
      <c r="OLM9" s="86"/>
      <c r="OLN9" s="88"/>
      <c r="OLO9" s="88"/>
      <c r="OLP9" s="88"/>
      <c r="OLQ9" s="88"/>
      <c r="OLR9" s="89"/>
      <c r="OLU9" s="86"/>
      <c r="OLV9" s="88"/>
      <c r="OLW9" s="88"/>
      <c r="OLX9" s="88"/>
      <c r="OLY9" s="88"/>
      <c r="OLZ9" s="89"/>
      <c r="OMC9" s="86"/>
      <c r="OMD9" s="88"/>
      <c r="OME9" s="88"/>
      <c r="OMF9" s="88"/>
      <c r="OMG9" s="88"/>
      <c r="OMH9" s="89"/>
      <c r="OMK9" s="86"/>
      <c r="OML9" s="88"/>
      <c r="OMM9" s="88"/>
      <c r="OMN9" s="88"/>
      <c r="OMO9" s="88"/>
      <c r="OMP9" s="89"/>
      <c r="OMS9" s="86"/>
      <c r="OMT9" s="88"/>
      <c r="OMU9" s="88"/>
      <c r="OMV9" s="88"/>
      <c r="OMW9" s="88"/>
      <c r="OMX9" s="89"/>
      <c r="ONA9" s="86"/>
      <c r="ONB9" s="88"/>
      <c r="ONC9" s="88"/>
      <c r="OND9" s="88"/>
      <c r="ONE9" s="88"/>
      <c r="ONF9" s="89"/>
      <c r="ONI9" s="86"/>
      <c r="ONJ9" s="88"/>
      <c r="ONK9" s="88"/>
      <c r="ONL9" s="88"/>
      <c r="ONM9" s="88"/>
      <c r="ONN9" s="89"/>
      <c r="ONQ9" s="86"/>
      <c r="ONR9" s="88"/>
      <c r="ONS9" s="88"/>
      <c r="ONT9" s="88"/>
      <c r="ONU9" s="88"/>
      <c r="ONV9" s="89"/>
      <c r="ONY9" s="86"/>
      <c r="ONZ9" s="88"/>
      <c r="OOA9" s="88"/>
      <c r="OOB9" s="88"/>
      <c r="OOC9" s="88"/>
      <c r="OOD9" s="89"/>
      <c r="OOG9" s="86"/>
      <c r="OOH9" s="88"/>
      <c r="OOI9" s="88"/>
      <c r="OOJ9" s="88"/>
      <c r="OOK9" s="88"/>
      <c r="OOL9" s="89"/>
      <c r="OOO9" s="86"/>
      <c r="OOP9" s="88"/>
      <c r="OOQ9" s="88"/>
      <c r="OOR9" s="88"/>
      <c r="OOS9" s="88"/>
      <c r="OOT9" s="89"/>
      <c r="OOW9" s="86"/>
      <c r="OOX9" s="88"/>
      <c r="OOY9" s="88"/>
      <c r="OOZ9" s="88"/>
      <c r="OPA9" s="88"/>
      <c r="OPB9" s="89"/>
      <c r="OPE9" s="86"/>
      <c r="OPF9" s="88"/>
      <c r="OPG9" s="88"/>
      <c r="OPH9" s="88"/>
      <c r="OPI9" s="88"/>
      <c r="OPJ9" s="89"/>
      <c r="OPM9" s="86"/>
      <c r="OPN9" s="88"/>
      <c r="OPO9" s="88"/>
      <c r="OPP9" s="88"/>
      <c r="OPQ9" s="88"/>
      <c r="OPR9" s="89"/>
      <c r="OPU9" s="86"/>
      <c r="OPV9" s="88"/>
      <c r="OPW9" s="88"/>
      <c r="OPX9" s="88"/>
      <c r="OPY9" s="88"/>
      <c r="OPZ9" s="89"/>
      <c r="OQC9" s="86"/>
      <c r="OQD9" s="88"/>
      <c r="OQE9" s="88"/>
      <c r="OQF9" s="88"/>
      <c r="OQG9" s="88"/>
      <c r="OQH9" s="89"/>
      <c r="OQK9" s="86"/>
      <c r="OQL9" s="88"/>
      <c r="OQM9" s="88"/>
      <c r="OQN9" s="88"/>
      <c r="OQO9" s="88"/>
      <c r="OQP9" s="89"/>
      <c r="OQS9" s="86"/>
      <c r="OQT9" s="88"/>
      <c r="OQU9" s="88"/>
      <c r="OQV9" s="88"/>
      <c r="OQW9" s="88"/>
      <c r="OQX9" s="89"/>
      <c r="ORA9" s="86"/>
      <c r="ORB9" s="88"/>
      <c r="ORC9" s="88"/>
      <c r="ORD9" s="88"/>
      <c r="ORE9" s="88"/>
      <c r="ORF9" s="89"/>
      <c r="ORI9" s="86"/>
      <c r="ORJ9" s="88"/>
      <c r="ORK9" s="88"/>
      <c r="ORL9" s="88"/>
      <c r="ORM9" s="88"/>
      <c r="ORN9" s="89"/>
      <c r="ORQ9" s="86"/>
      <c r="ORR9" s="88"/>
      <c r="ORS9" s="88"/>
      <c r="ORT9" s="88"/>
      <c r="ORU9" s="88"/>
      <c r="ORV9" s="89"/>
      <c r="ORY9" s="86"/>
      <c r="ORZ9" s="88"/>
      <c r="OSA9" s="88"/>
      <c r="OSB9" s="88"/>
      <c r="OSC9" s="88"/>
      <c r="OSD9" s="89"/>
      <c r="OSG9" s="86"/>
      <c r="OSH9" s="88"/>
      <c r="OSI9" s="88"/>
      <c r="OSJ9" s="88"/>
      <c r="OSK9" s="88"/>
      <c r="OSL9" s="89"/>
      <c r="OSO9" s="86"/>
      <c r="OSP9" s="88"/>
      <c r="OSQ9" s="88"/>
      <c r="OSR9" s="88"/>
      <c r="OSS9" s="88"/>
      <c r="OST9" s="89"/>
      <c r="OSW9" s="86"/>
      <c r="OSX9" s="88"/>
      <c r="OSY9" s="88"/>
      <c r="OSZ9" s="88"/>
      <c r="OTA9" s="88"/>
      <c r="OTB9" s="89"/>
      <c r="OTE9" s="86"/>
      <c r="OTF9" s="88"/>
      <c r="OTG9" s="88"/>
      <c r="OTH9" s="88"/>
      <c r="OTI9" s="88"/>
      <c r="OTJ9" s="89"/>
      <c r="OTM9" s="86"/>
      <c r="OTN9" s="88"/>
      <c r="OTO9" s="88"/>
      <c r="OTP9" s="88"/>
      <c r="OTQ9" s="88"/>
      <c r="OTR9" s="89"/>
      <c r="OTU9" s="86"/>
      <c r="OTV9" s="88"/>
      <c r="OTW9" s="88"/>
      <c r="OTX9" s="88"/>
      <c r="OTY9" s="88"/>
      <c r="OTZ9" s="89"/>
      <c r="OUC9" s="86"/>
      <c r="OUD9" s="88"/>
      <c r="OUE9" s="88"/>
      <c r="OUF9" s="88"/>
      <c r="OUG9" s="88"/>
      <c r="OUH9" s="89"/>
      <c r="OUK9" s="86"/>
      <c r="OUL9" s="88"/>
      <c r="OUM9" s="88"/>
      <c r="OUN9" s="88"/>
      <c r="OUO9" s="88"/>
      <c r="OUP9" s="89"/>
      <c r="OUS9" s="86"/>
      <c r="OUT9" s="88"/>
      <c r="OUU9" s="88"/>
      <c r="OUV9" s="88"/>
      <c r="OUW9" s="88"/>
      <c r="OUX9" s="89"/>
      <c r="OVA9" s="86"/>
      <c r="OVB9" s="88"/>
      <c r="OVC9" s="88"/>
      <c r="OVD9" s="88"/>
      <c r="OVE9" s="88"/>
      <c r="OVF9" s="89"/>
      <c r="OVI9" s="86"/>
      <c r="OVJ9" s="88"/>
      <c r="OVK9" s="88"/>
      <c r="OVL9" s="88"/>
      <c r="OVM9" s="88"/>
      <c r="OVN9" s="89"/>
      <c r="OVQ9" s="86"/>
      <c r="OVR9" s="88"/>
      <c r="OVS9" s="88"/>
      <c r="OVT9" s="88"/>
      <c r="OVU9" s="88"/>
      <c r="OVV9" s="89"/>
      <c r="OVY9" s="86"/>
      <c r="OVZ9" s="88"/>
      <c r="OWA9" s="88"/>
      <c r="OWB9" s="88"/>
      <c r="OWC9" s="88"/>
      <c r="OWD9" s="89"/>
      <c r="OWG9" s="86"/>
      <c r="OWH9" s="88"/>
      <c r="OWI9" s="88"/>
      <c r="OWJ9" s="88"/>
      <c r="OWK9" s="88"/>
      <c r="OWL9" s="89"/>
      <c r="OWO9" s="86"/>
      <c r="OWP9" s="88"/>
      <c r="OWQ9" s="88"/>
      <c r="OWR9" s="88"/>
      <c r="OWS9" s="88"/>
      <c r="OWT9" s="89"/>
      <c r="OWW9" s="86"/>
      <c r="OWX9" s="88"/>
      <c r="OWY9" s="88"/>
      <c r="OWZ9" s="88"/>
      <c r="OXA9" s="88"/>
      <c r="OXB9" s="89"/>
      <c r="OXE9" s="86"/>
      <c r="OXF9" s="88"/>
      <c r="OXG9" s="88"/>
      <c r="OXH9" s="88"/>
      <c r="OXI9" s="88"/>
      <c r="OXJ9" s="89"/>
      <c r="OXM9" s="86"/>
      <c r="OXN9" s="88"/>
      <c r="OXO9" s="88"/>
      <c r="OXP9" s="88"/>
      <c r="OXQ9" s="88"/>
      <c r="OXR9" s="89"/>
      <c r="OXU9" s="86"/>
      <c r="OXV9" s="88"/>
      <c r="OXW9" s="88"/>
      <c r="OXX9" s="88"/>
      <c r="OXY9" s="88"/>
      <c r="OXZ9" s="89"/>
      <c r="OYC9" s="86"/>
      <c r="OYD9" s="88"/>
      <c r="OYE9" s="88"/>
      <c r="OYF9" s="88"/>
      <c r="OYG9" s="88"/>
      <c r="OYH9" s="89"/>
      <c r="OYK9" s="86"/>
      <c r="OYL9" s="88"/>
      <c r="OYM9" s="88"/>
      <c r="OYN9" s="88"/>
      <c r="OYO9" s="88"/>
      <c r="OYP9" s="89"/>
      <c r="OYS9" s="86"/>
      <c r="OYT9" s="88"/>
      <c r="OYU9" s="88"/>
      <c r="OYV9" s="88"/>
      <c r="OYW9" s="88"/>
      <c r="OYX9" s="89"/>
      <c r="OZA9" s="86"/>
      <c r="OZB9" s="88"/>
      <c r="OZC9" s="88"/>
      <c r="OZD9" s="88"/>
      <c r="OZE9" s="88"/>
      <c r="OZF9" s="89"/>
      <c r="OZI9" s="86"/>
      <c r="OZJ9" s="88"/>
      <c r="OZK9" s="88"/>
      <c r="OZL9" s="88"/>
      <c r="OZM9" s="88"/>
      <c r="OZN9" s="89"/>
      <c r="OZQ9" s="86"/>
      <c r="OZR9" s="88"/>
      <c r="OZS9" s="88"/>
      <c r="OZT9" s="88"/>
      <c r="OZU9" s="88"/>
      <c r="OZV9" s="89"/>
      <c r="OZY9" s="86"/>
      <c r="OZZ9" s="88"/>
      <c r="PAA9" s="88"/>
      <c r="PAB9" s="88"/>
      <c r="PAC9" s="88"/>
      <c r="PAD9" s="89"/>
      <c r="PAG9" s="86"/>
      <c r="PAH9" s="88"/>
      <c r="PAI9" s="88"/>
      <c r="PAJ9" s="88"/>
      <c r="PAK9" s="88"/>
      <c r="PAL9" s="89"/>
      <c r="PAO9" s="86"/>
      <c r="PAP9" s="88"/>
      <c r="PAQ9" s="88"/>
      <c r="PAR9" s="88"/>
      <c r="PAS9" s="88"/>
      <c r="PAT9" s="89"/>
      <c r="PAW9" s="86"/>
      <c r="PAX9" s="88"/>
      <c r="PAY9" s="88"/>
      <c r="PAZ9" s="88"/>
      <c r="PBA9" s="88"/>
      <c r="PBB9" s="89"/>
      <c r="PBE9" s="86"/>
      <c r="PBF9" s="88"/>
      <c r="PBG9" s="88"/>
      <c r="PBH9" s="88"/>
      <c r="PBI9" s="88"/>
      <c r="PBJ9" s="89"/>
      <c r="PBM9" s="86"/>
      <c r="PBN9" s="88"/>
      <c r="PBO9" s="88"/>
      <c r="PBP9" s="88"/>
      <c r="PBQ9" s="88"/>
      <c r="PBR9" s="89"/>
      <c r="PBU9" s="86"/>
      <c r="PBV9" s="88"/>
      <c r="PBW9" s="88"/>
      <c r="PBX9" s="88"/>
      <c r="PBY9" s="88"/>
      <c r="PBZ9" s="89"/>
      <c r="PCC9" s="86"/>
      <c r="PCD9" s="88"/>
      <c r="PCE9" s="88"/>
      <c r="PCF9" s="88"/>
      <c r="PCG9" s="88"/>
      <c r="PCH9" s="89"/>
      <c r="PCK9" s="86"/>
      <c r="PCL9" s="88"/>
      <c r="PCM9" s="88"/>
      <c r="PCN9" s="88"/>
      <c r="PCO9" s="88"/>
      <c r="PCP9" s="89"/>
      <c r="PCS9" s="86"/>
      <c r="PCT9" s="88"/>
      <c r="PCU9" s="88"/>
      <c r="PCV9" s="88"/>
      <c r="PCW9" s="88"/>
      <c r="PCX9" s="89"/>
      <c r="PDA9" s="86"/>
      <c r="PDB9" s="88"/>
      <c r="PDC9" s="88"/>
      <c r="PDD9" s="88"/>
      <c r="PDE9" s="88"/>
      <c r="PDF9" s="89"/>
      <c r="PDI9" s="86"/>
      <c r="PDJ9" s="88"/>
      <c r="PDK9" s="88"/>
      <c r="PDL9" s="88"/>
      <c r="PDM9" s="88"/>
      <c r="PDN9" s="89"/>
      <c r="PDQ9" s="86"/>
      <c r="PDR9" s="88"/>
      <c r="PDS9" s="88"/>
      <c r="PDT9" s="88"/>
      <c r="PDU9" s="88"/>
      <c r="PDV9" s="89"/>
      <c r="PDY9" s="86"/>
      <c r="PDZ9" s="88"/>
      <c r="PEA9" s="88"/>
      <c r="PEB9" s="88"/>
      <c r="PEC9" s="88"/>
      <c r="PED9" s="89"/>
      <c r="PEG9" s="86"/>
      <c r="PEH9" s="88"/>
      <c r="PEI9" s="88"/>
      <c r="PEJ9" s="88"/>
      <c r="PEK9" s="88"/>
      <c r="PEL9" s="89"/>
      <c r="PEO9" s="86"/>
      <c r="PEP9" s="88"/>
      <c r="PEQ9" s="88"/>
      <c r="PER9" s="88"/>
      <c r="PES9" s="88"/>
      <c r="PET9" s="89"/>
      <c r="PEW9" s="86"/>
      <c r="PEX9" s="88"/>
      <c r="PEY9" s="88"/>
      <c r="PEZ9" s="88"/>
      <c r="PFA9" s="88"/>
      <c r="PFB9" s="89"/>
      <c r="PFE9" s="86"/>
      <c r="PFF9" s="88"/>
      <c r="PFG9" s="88"/>
      <c r="PFH9" s="88"/>
      <c r="PFI9" s="88"/>
      <c r="PFJ9" s="89"/>
      <c r="PFM9" s="86"/>
      <c r="PFN9" s="88"/>
      <c r="PFO9" s="88"/>
      <c r="PFP9" s="88"/>
      <c r="PFQ9" s="88"/>
      <c r="PFR9" s="89"/>
      <c r="PFU9" s="86"/>
      <c r="PFV9" s="88"/>
      <c r="PFW9" s="88"/>
      <c r="PFX9" s="88"/>
      <c r="PFY9" s="88"/>
      <c r="PFZ9" s="89"/>
      <c r="PGC9" s="86"/>
      <c r="PGD9" s="88"/>
      <c r="PGE9" s="88"/>
      <c r="PGF9" s="88"/>
      <c r="PGG9" s="88"/>
      <c r="PGH9" s="89"/>
      <c r="PGK9" s="86"/>
      <c r="PGL9" s="88"/>
      <c r="PGM9" s="88"/>
      <c r="PGN9" s="88"/>
      <c r="PGO9" s="88"/>
      <c r="PGP9" s="89"/>
      <c r="PGS9" s="86"/>
      <c r="PGT9" s="88"/>
      <c r="PGU9" s="88"/>
      <c r="PGV9" s="88"/>
      <c r="PGW9" s="88"/>
      <c r="PGX9" s="89"/>
      <c r="PHA9" s="86"/>
      <c r="PHB9" s="88"/>
      <c r="PHC9" s="88"/>
      <c r="PHD9" s="88"/>
      <c r="PHE9" s="88"/>
      <c r="PHF9" s="89"/>
      <c r="PHI9" s="86"/>
      <c r="PHJ9" s="88"/>
      <c r="PHK9" s="88"/>
      <c r="PHL9" s="88"/>
      <c r="PHM9" s="88"/>
      <c r="PHN9" s="89"/>
      <c r="PHQ9" s="86"/>
      <c r="PHR9" s="88"/>
      <c r="PHS9" s="88"/>
      <c r="PHT9" s="88"/>
      <c r="PHU9" s="88"/>
      <c r="PHV9" s="89"/>
      <c r="PHY9" s="86"/>
      <c r="PHZ9" s="88"/>
      <c r="PIA9" s="88"/>
      <c r="PIB9" s="88"/>
      <c r="PIC9" s="88"/>
      <c r="PID9" s="89"/>
      <c r="PIG9" s="86"/>
      <c r="PIH9" s="88"/>
      <c r="PII9" s="88"/>
      <c r="PIJ9" s="88"/>
      <c r="PIK9" s="88"/>
      <c r="PIL9" s="89"/>
      <c r="PIO9" s="86"/>
      <c r="PIP9" s="88"/>
      <c r="PIQ9" s="88"/>
      <c r="PIR9" s="88"/>
      <c r="PIS9" s="88"/>
      <c r="PIT9" s="89"/>
      <c r="PIW9" s="86"/>
      <c r="PIX9" s="88"/>
      <c r="PIY9" s="88"/>
      <c r="PIZ9" s="88"/>
      <c r="PJA9" s="88"/>
      <c r="PJB9" s="89"/>
      <c r="PJE9" s="86"/>
      <c r="PJF9" s="88"/>
      <c r="PJG9" s="88"/>
      <c r="PJH9" s="88"/>
      <c r="PJI9" s="88"/>
      <c r="PJJ9" s="89"/>
      <c r="PJM9" s="86"/>
      <c r="PJN9" s="88"/>
      <c r="PJO9" s="88"/>
      <c r="PJP9" s="88"/>
      <c r="PJQ9" s="88"/>
      <c r="PJR9" s="89"/>
      <c r="PJU9" s="86"/>
      <c r="PJV9" s="88"/>
      <c r="PJW9" s="88"/>
      <c r="PJX9" s="88"/>
      <c r="PJY9" s="88"/>
      <c r="PJZ9" s="89"/>
      <c r="PKC9" s="86"/>
      <c r="PKD9" s="88"/>
      <c r="PKE9" s="88"/>
      <c r="PKF9" s="88"/>
      <c r="PKG9" s="88"/>
      <c r="PKH9" s="89"/>
      <c r="PKK9" s="86"/>
      <c r="PKL9" s="88"/>
      <c r="PKM9" s="88"/>
      <c r="PKN9" s="88"/>
      <c r="PKO9" s="88"/>
      <c r="PKP9" s="89"/>
      <c r="PKS9" s="86"/>
      <c r="PKT9" s="88"/>
      <c r="PKU9" s="88"/>
      <c r="PKV9" s="88"/>
      <c r="PKW9" s="88"/>
      <c r="PKX9" s="89"/>
      <c r="PLA9" s="86"/>
      <c r="PLB9" s="88"/>
      <c r="PLC9" s="88"/>
      <c r="PLD9" s="88"/>
      <c r="PLE9" s="88"/>
      <c r="PLF9" s="89"/>
      <c r="PLI9" s="86"/>
      <c r="PLJ9" s="88"/>
      <c r="PLK9" s="88"/>
      <c r="PLL9" s="88"/>
      <c r="PLM9" s="88"/>
      <c r="PLN9" s="89"/>
      <c r="PLQ9" s="86"/>
      <c r="PLR9" s="88"/>
      <c r="PLS9" s="88"/>
      <c r="PLT9" s="88"/>
      <c r="PLU9" s="88"/>
      <c r="PLV9" s="89"/>
      <c r="PLY9" s="86"/>
      <c r="PLZ9" s="88"/>
      <c r="PMA9" s="88"/>
      <c r="PMB9" s="88"/>
      <c r="PMC9" s="88"/>
      <c r="PMD9" s="89"/>
      <c r="PMG9" s="86"/>
      <c r="PMH9" s="88"/>
      <c r="PMI9" s="88"/>
      <c r="PMJ9" s="88"/>
      <c r="PMK9" s="88"/>
      <c r="PML9" s="89"/>
      <c r="PMO9" s="86"/>
      <c r="PMP9" s="88"/>
      <c r="PMQ9" s="88"/>
      <c r="PMR9" s="88"/>
      <c r="PMS9" s="88"/>
      <c r="PMT9" s="89"/>
      <c r="PMW9" s="86"/>
      <c r="PMX9" s="88"/>
      <c r="PMY9" s="88"/>
      <c r="PMZ9" s="88"/>
      <c r="PNA9" s="88"/>
      <c r="PNB9" s="89"/>
      <c r="PNE9" s="86"/>
      <c r="PNF9" s="88"/>
      <c r="PNG9" s="88"/>
      <c r="PNH9" s="88"/>
      <c r="PNI9" s="88"/>
      <c r="PNJ9" s="89"/>
      <c r="PNM9" s="86"/>
      <c r="PNN9" s="88"/>
      <c r="PNO9" s="88"/>
      <c r="PNP9" s="88"/>
      <c r="PNQ9" s="88"/>
      <c r="PNR9" s="89"/>
      <c r="PNU9" s="86"/>
      <c r="PNV9" s="88"/>
      <c r="PNW9" s="88"/>
      <c r="PNX9" s="88"/>
      <c r="PNY9" s="88"/>
      <c r="PNZ9" s="89"/>
      <c r="POC9" s="86"/>
      <c r="POD9" s="88"/>
      <c r="POE9" s="88"/>
      <c r="POF9" s="88"/>
      <c r="POG9" s="88"/>
      <c r="POH9" s="89"/>
      <c r="POK9" s="86"/>
      <c r="POL9" s="88"/>
      <c r="POM9" s="88"/>
      <c r="PON9" s="88"/>
      <c r="POO9" s="88"/>
      <c r="POP9" s="89"/>
      <c r="POS9" s="86"/>
      <c r="POT9" s="88"/>
      <c r="POU9" s="88"/>
      <c r="POV9" s="88"/>
      <c r="POW9" s="88"/>
      <c r="POX9" s="89"/>
      <c r="PPA9" s="86"/>
      <c r="PPB9" s="88"/>
      <c r="PPC9" s="88"/>
      <c r="PPD9" s="88"/>
      <c r="PPE9" s="88"/>
      <c r="PPF9" s="89"/>
      <c r="PPI9" s="86"/>
      <c r="PPJ9" s="88"/>
      <c r="PPK9" s="88"/>
      <c r="PPL9" s="88"/>
      <c r="PPM9" s="88"/>
      <c r="PPN9" s="89"/>
      <c r="PPQ9" s="86"/>
      <c r="PPR9" s="88"/>
      <c r="PPS9" s="88"/>
      <c r="PPT9" s="88"/>
      <c r="PPU9" s="88"/>
      <c r="PPV9" s="89"/>
      <c r="PPY9" s="86"/>
      <c r="PPZ9" s="88"/>
      <c r="PQA9" s="88"/>
      <c r="PQB9" s="88"/>
      <c r="PQC9" s="88"/>
      <c r="PQD9" s="89"/>
      <c r="PQG9" s="86"/>
      <c r="PQH9" s="88"/>
      <c r="PQI9" s="88"/>
      <c r="PQJ9" s="88"/>
      <c r="PQK9" s="88"/>
      <c r="PQL9" s="89"/>
      <c r="PQO9" s="86"/>
      <c r="PQP9" s="88"/>
      <c r="PQQ9" s="88"/>
      <c r="PQR9" s="88"/>
      <c r="PQS9" s="88"/>
      <c r="PQT9" s="89"/>
      <c r="PQW9" s="86"/>
      <c r="PQX9" s="88"/>
      <c r="PQY9" s="88"/>
      <c r="PQZ9" s="88"/>
      <c r="PRA9" s="88"/>
      <c r="PRB9" s="89"/>
      <c r="PRE9" s="86"/>
      <c r="PRF9" s="88"/>
      <c r="PRG9" s="88"/>
      <c r="PRH9" s="88"/>
      <c r="PRI9" s="88"/>
      <c r="PRJ9" s="89"/>
      <c r="PRM9" s="86"/>
      <c r="PRN9" s="88"/>
      <c r="PRO9" s="88"/>
      <c r="PRP9" s="88"/>
      <c r="PRQ9" s="88"/>
      <c r="PRR9" s="89"/>
      <c r="PRU9" s="86"/>
      <c r="PRV9" s="88"/>
      <c r="PRW9" s="88"/>
      <c r="PRX9" s="88"/>
      <c r="PRY9" s="88"/>
      <c r="PRZ9" s="89"/>
      <c r="PSC9" s="86"/>
      <c r="PSD9" s="88"/>
      <c r="PSE9" s="88"/>
      <c r="PSF9" s="88"/>
      <c r="PSG9" s="88"/>
      <c r="PSH9" s="89"/>
      <c r="PSK9" s="86"/>
      <c r="PSL9" s="88"/>
      <c r="PSM9" s="88"/>
      <c r="PSN9" s="88"/>
      <c r="PSO9" s="88"/>
      <c r="PSP9" s="89"/>
      <c r="PSS9" s="86"/>
      <c r="PST9" s="88"/>
      <c r="PSU9" s="88"/>
      <c r="PSV9" s="88"/>
      <c r="PSW9" s="88"/>
      <c r="PSX9" s="89"/>
      <c r="PTA9" s="86"/>
      <c r="PTB9" s="88"/>
      <c r="PTC9" s="88"/>
      <c r="PTD9" s="88"/>
      <c r="PTE9" s="88"/>
      <c r="PTF9" s="89"/>
      <c r="PTI9" s="86"/>
      <c r="PTJ9" s="88"/>
      <c r="PTK9" s="88"/>
      <c r="PTL9" s="88"/>
      <c r="PTM9" s="88"/>
      <c r="PTN9" s="89"/>
      <c r="PTQ9" s="86"/>
      <c r="PTR9" s="88"/>
      <c r="PTS9" s="88"/>
      <c r="PTT9" s="88"/>
      <c r="PTU9" s="88"/>
      <c r="PTV9" s="89"/>
      <c r="PTY9" s="86"/>
      <c r="PTZ9" s="88"/>
      <c r="PUA9" s="88"/>
      <c r="PUB9" s="88"/>
      <c r="PUC9" s="88"/>
      <c r="PUD9" s="89"/>
      <c r="PUG9" s="86"/>
      <c r="PUH9" s="88"/>
      <c r="PUI9" s="88"/>
      <c r="PUJ9" s="88"/>
      <c r="PUK9" s="88"/>
      <c r="PUL9" s="89"/>
      <c r="PUO9" s="86"/>
      <c r="PUP9" s="88"/>
      <c r="PUQ9" s="88"/>
      <c r="PUR9" s="88"/>
      <c r="PUS9" s="88"/>
      <c r="PUT9" s="89"/>
      <c r="PUW9" s="86"/>
      <c r="PUX9" s="88"/>
      <c r="PUY9" s="88"/>
      <c r="PUZ9" s="88"/>
      <c r="PVA9" s="88"/>
      <c r="PVB9" s="89"/>
      <c r="PVE9" s="86"/>
      <c r="PVF9" s="88"/>
      <c r="PVG9" s="88"/>
      <c r="PVH9" s="88"/>
      <c r="PVI9" s="88"/>
      <c r="PVJ9" s="89"/>
      <c r="PVM9" s="86"/>
      <c r="PVN9" s="88"/>
      <c r="PVO9" s="88"/>
      <c r="PVP9" s="88"/>
      <c r="PVQ9" s="88"/>
      <c r="PVR9" s="89"/>
      <c r="PVU9" s="86"/>
      <c r="PVV9" s="88"/>
      <c r="PVW9" s="88"/>
      <c r="PVX9" s="88"/>
      <c r="PVY9" s="88"/>
      <c r="PVZ9" s="89"/>
      <c r="PWC9" s="86"/>
      <c r="PWD9" s="88"/>
      <c r="PWE9" s="88"/>
      <c r="PWF9" s="88"/>
      <c r="PWG9" s="88"/>
      <c r="PWH9" s="89"/>
      <c r="PWK9" s="86"/>
      <c r="PWL9" s="88"/>
      <c r="PWM9" s="88"/>
      <c r="PWN9" s="88"/>
      <c r="PWO9" s="88"/>
      <c r="PWP9" s="89"/>
      <c r="PWS9" s="86"/>
      <c r="PWT9" s="88"/>
      <c r="PWU9" s="88"/>
      <c r="PWV9" s="88"/>
      <c r="PWW9" s="88"/>
      <c r="PWX9" s="89"/>
      <c r="PXA9" s="86"/>
      <c r="PXB9" s="88"/>
      <c r="PXC9" s="88"/>
      <c r="PXD9" s="88"/>
      <c r="PXE9" s="88"/>
      <c r="PXF9" s="89"/>
      <c r="PXI9" s="86"/>
      <c r="PXJ9" s="88"/>
      <c r="PXK9" s="88"/>
      <c r="PXL9" s="88"/>
      <c r="PXM9" s="88"/>
      <c r="PXN9" s="89"/>
      <c r="PXQ9" s="86"/>
      <c r="PXR9" s="88"/>
      <c r="PXS9" s="88"/>
      <c r="PXT9" s="88"/>
      <c r="PXU9" s="88"/>
      <c r="PXV9" s="89"/>
      <c r="PXY9" s="86"/>
      <c r="PXZ9" s="88"/>
      <c r="PYA9" s="88"/>
      <c r="PYB9" s="88"/>
      <c r="PYC9" s="88"/>
      <c r="PYD9" s="89"/>
      <c r="PYG9" s="86"/>
      <c r="PYH9" s="88"/>
      <c r="PYI9" s="88"/>
      <c r="PYJ9" s="88"/>
      <c r="PYK9" s="88"/>
      <c r="PYL9" s="89"/>
      <c r="PYO9" s="86"/>
      <c r="PYP9" s="88"/>
      <c r="PYQ9" s="88"/>
      <c r="PYR9" s="88"/>
      <c r="PYS9" s="88"/>
      <c r="PYT9" s="89"/>
      <c r="PYW9" s="86"/>
      <c r="PYX9" s="88"/>
      <c r="PYY9" s="88"/>
      <c r="PYZ9" s="88"/>
      <c r="PZA9" s="88"/>
      <c r="PZB9" s="89"/>
      <c r="PZE9" s="86"/>
      <c r="PZF9" s="88"/>
      <c r="PZG9" s="88"/>
      <c r="PZH9" s="88"/>
      <c r="PZI9" s="88"/>
      <c r="PZJ9" s="89"/>
      <c r="PZM9" s="86"/>
      <c r="PZN9" s="88"/>
      <c r="PZO9" s="88"/>
      <c r="PZP9" s="88"/>
      <c r="PZQ9" s="88"/>
      <c r="PZR9" s="89"/>
      <c r="PZU9" s="86"/>
      <c r="PZV9" s="88"/>
      <c r="PZW9" s="88"/>
      <c r="PZX9" s="88"/>
      <c r="PZY9" s="88"/>
      <c r="PZZ9" s="89"/>
      <c r="QAC9" s="86"/>
      <c r="QAD9" s="88"/>
      <c r="QAE9" s="88"/>
      <c r="QAF9" s="88"/>
      <c r="QAG9" s="88"/>
      <c r="QAH9" s="89"/>
      <c r="QAK9" s="86"/>
      <c r="QAL9" s="88"/>
      <c r="QAM9" s="88"/>
      <c r="QAN9" s="88"/>
      <c r="QAO9" s="88"/>
      <c r="QAP9" s="89"/>
      <c r="QAS9" s="86"/>
      <c r="QAT9" s="88"/>
      <c r="QAU9" s="88"/>
      <c r="QAV9" s="88"/>
      <c r="QAW9" s="88"/>
      <c r="QAX9" s="89"/>
      <c r="QBA9" s="86"/>
      <c r="QBB9" s="88"/>
      <c r="QBC9" s="88"/>
      <c r="QBD9" s="88"/>
      <c r="QBE9" s="88"/>
      <c r="QBF9" s="89"/>
      <c r="QBI9" s="86"/>
      <c r="QBJ9" s="88"/>
      <c r="QBK9" s="88"/>
      <c r="QBL9" s="88"/>
      <c r="QBM9" s="88"/>
      <c r="QBN9" s="89"/>
      <c r="QBQ9" s="86"/>
      <c r="QBR9" s="88"/>
      <c r="QBS9" s="88"/>
      <c r="QBT9" s="88"/>
      <c r="QBU9" s="88"/>
      <c r="QBV9" s="89"/>
      <c r="QBY9" s="86"/>
      <c r="QBZ9" s="88"/>
      <c r="QCA9" s="88"/>
      <c r="QCB9" s="88"/>
      <c r="QCC9" s="88"/>
      <c r="QCD9" s="89"/>
      <c r="QCG9" s="86"/>
      <c r="QCH9" s="88"/>
      <c r="QCI9" s="88"/>
      <c r="QCJ9" s="88"/>
      <c r="QCK9" s="88"/>
      <c r="QCL9" s="89"/>
      <c r="QCO9" s="86"/>
      <c r="QCP9" s="88"/>
      <c r="QCQ9" s="88"/>
      <c r="QCR9" s="88"/>
      <c r="QCS9" s="88"/>
      <c r="QCT9" s="89"/>
      <c r="QCW9" s="86"/>
      <c r="QCX9" s="88"/>
      <c r="QCY9" s="88"/>
      <c r="QCZ9" s="88"/>
      <c r="QDA9" s="88"/>
      <c r="QDB9" s="89"/>
      <c r="QDE9" s="86"/>
      <c r="QDF9" s="88"/>
      <c r="QDG9" s="88"/>
      <c r="QDH9" s="88"/>
      <c r="QDI9" s="88"/>
      <c r="QDJ9" s="89"/>
      <c r="QDM9" s="86"/>
      <c r="QDN9" s="88"/>
      <c r="QDO9" s="88"/>
      <c r="QDP9" s="88"/>
      <c r="QDQ9" s="88"/>
      <c r="QDR9" s="89"/>
      <c r="QDU9" s="86"/>
      <c r="QDV9" s="88"/>
      <c r="QDW9" s="88"/>
      <c r="QDX9" s="88"/>
      <c r="QDY9" s="88"/>
      <c r="QDZ9" s="89"/>
      <c r="QEC9" s="86"/>
      <c r="QED9" s="88"/>
      <c r="QEE9" s="88"/>
      <c r="QEF9" s="88"/>
      <c r="QEG9" s="88"/>
      <c r="QEH9" s="89"/>
      <c r="QEK9" s="86"/>
      <c r="QEL9" s="88"/>
      <c r="QEM9" s="88"/>
      <c r="QEN9" s="88"/>
      <c r="QEO9" s="88"/>
      <c r="QEP9" s="89"/>
      <c r="QES9" s="86"/>
      <c r="QET9" s="88"/>
      <c r="QEU9" s="88"/>
      <c r="QEV9" s="88"/>
      <c r="QEW9" s="88"/>
      <c r="QEX9" s="89"/>
      <c r="QFA9" s="86"/>
      <c r="QFB9" s="88"/>
      <c r="QFC9" s="88"/>
      <c r="QFD9" s="88"/>
      <c r="QFE9" s="88"/>
      <c r="QFF9" s="89"/>
      <c r="QFI9" s="86"/>
      <c r="QFJ9" s="88"/>
      <c r="QFK9" s="88"/>
      <c r="QFL9" s="88"/>
      <c r="QFM9" s="88"/>
      <c r="QFN9" s="89"/>
      <c r="QFQ9" s="86"/>
      <c r="QFR9" s="88"/>
      <c r="QFS9" s="88"/>
      <c r="QFT9" s="88"/>
      <c r="QFU9" s="88"/>
      <c r="QFV9" s="89"/>
      <c r="QFY9" s="86"/>
      <c r="QFZ9" s="88"/>
      <c r="QGA9" s="88"/>
      <c r="QGB9" s="88"/>
      <c r="QGC9" s="88"/>
      <c r="QGD9" s="89"/>
      <c r="QGG9" s="86"/>
      <c r="QGH9" s="88"/>
      <c r="QGI9" s="88"/>
      <c r="QGJ9" s="88"/>
      <c r="QGK9" s="88"/>
      <c r="QGL9" s="89"/>
      <c r="QGO9" s="86"/>
      <c r="QGP9" s="88"/>
      <c r="QGQ9" s="88"/>
      <c r="QGR9" s="88"/>
      <c r="QGS9" s="88"/>
      <c r="QGT9" s="89"/>
      <c r="QGW9" s="86"/>
      <c r="QGX9" s="88"/>
      <c r="QGY9" s="88"/>
      <c r="QGZ9" s="88"/>
      <c r="QHA9" s="88"/>
      <c r="QHB9" s="89"/>
      <c r="QHE9" s="86"/>
      <c r="QHF9" s="88"/>
      <c r="QHG9" s="88"/>
      <c r="QHH9" s="88"/>
      <c r="QHI9" s="88"/>
      <c r="QHJ9" s="89"/>
      <c r="QHM9" s="86"/>
      <c r="QHN9" s="88"/>
      <c r="QHO9" s="88"/>
      <c r="QHP9" s="88"/>
      <c r="QHQ9" s="88"/>
      <c r="QHR9" s="89"/>
      <c r="QHU9" s="86"/>
      <c r="QHV9" s="88"/>
      <c r="QHW9" s="88"/>
      <c r="QHX9" s="88"/>
      <c r="QHY9" s="88"/>
      <c r="QHZ9" s="89"/>
      <c r="QIC9" s="86"/>
      <c r="QID9" s="88"/>
      <c r="QIE9" s="88"/>
      <c r="QIF9" s="88"/>
      <c r="QIG9" s="88"/>
      <c r="QIH9" s="89"/>
      <c r="QIK9" s="86"/>
      <c r="QIL9" s="88"/>
      <c r="QIM9" s="88"/>
      <c r="QIN9" s="88"/>
      <c r="QIO9" s="88"/>
      <c r="QIP9" s="89"/>
      <c r="QIS9" s="86"/>
      <c r="QIT9" s="88"/>
      <c r="QIU9" s="88"/>
      <c r="QIV9" s="88"/>
      <c r="QIW9" s="88"/>
      <c r="QIX9" s="89"/>
      <c r="QJA9" s="86"/>
      <c r="QJB9" s="88"/>
      <c r="QJC9" s="88"/>
      <c r="QJD9" s="88"/>
      <c r="QJE9" s="88"/>
      <c r="QJF9" s="89"/>
      <c r="QJI9" s="86"/>
      <c r="QJJ9" s="88"/>
      <c r="QJK9" s="88"/>
      <c r="QJL9" s="88"/>
      <c r="QJM9" s="88"/>
      <c r="QJN9" s="89"/>
      <c r="QJQ9" s="86"/>
      <c r="QJR9" s="88"/>
      <c r="QJS9" s="88"/>
      <c r="QJT9" s="88"/>
      <c r="QJU9" s="88"/>
      <c r="QJV9" s="89"/>
      <c r="QJY9" s="86"/>
      <c r="QJZ9" s="88"/>
      <c r="QKA9" s="88"/>
      <c r="QKB9" s="88"/>
      <c r="QKC9" s="88"/>
      <c r="QKD9" s="89"/>
      <c r="QKG9" s="86"/>
      <c r="QKH9" s="88"/>
      <c r="QKI9" s="88"/>
      <c r="QKJ9" s="88"/>
      <c r="QKK9" s="88"/>
      <c r="QKL9" s="89"/>
      <c r="QKO9" s="86"/>
      <c r="QKP9" s="88"/>
      <c r="QKQ9" s="88"/>
      <c r="QKR9" s="88"/>
      <c r="QKS9" s="88"/>
      <c r="QKT9" s="89"/>
      <c r="QKW9" s="86"/>
      <c r="QKX9" s="88"/>
      <c r="QKY9" s="88"/>
      <c r="QKZ9" s="88"/>
      <c r="QLA9" s="88"/>
      <c r="QLB9" s="89"/>
      <c r="QLE9" s="86"/>
      <c r="QLF9" s="88"/>
      <c r="QLG9" s="88"/>
      <c r="QLH9" s="88"/>
      <c r="QLI9" s="88"/>
      <c r="QLJ9" s="89"/>
      <c r="QLM9" s="86"/>
      <c r="QLN9" s="88"/>
      <c r="QLO9" s="88"/>
      <c r="QLP9" s="88"/>
      <c r="QLQ9" s="88"/>
      <c r="QLR9" s="89"/>
      <c r="QLU9" s="86"/>
      <c r="QLV9" s="88"/>
      <c r="QLW9" s="88"/>
      <c r="QLX9" s="88"/>
      <c r="QLY9" s="88"/>
      <c r="QLZ9" s="89"/>
      <c r="QMC9" s="86"/>
      <c r="QMD9" s="88"/>
      <c r="QME9" s="88"/>
      <c r="QMF9" s="88"/>
      <c r="QMG9" s="88"/>
      <c r="QMH9" s="89"/>
      <c r="QMK9" s="86"/>
      <c r="QML9" s="88"/>
      <c r="QMM9" s="88"/>
      <c r="QMN9" s="88"/>
      <c r="QMO9" s="88"/>
      <c r="QMP9" s="89"/>
      <c r="QMS9" s="86"/>
      <c r="QMT9" s="88"/>
      <c r="QMU9" s="88"/>
      <c r="QMV9" s="88"/>
      <c r="QMW9" s="88"/>
      <c r="QMX9" s="89"/>
      <c r="QNA9" s="86"/>
      <c r="QNB9" s="88"/>
      <c r="QNC9" s="88"/>
      <c r="QND9" s="88"/>
      <c r="QNE9" s="88"/>
      <c r="QNF9" s="89"/>
      <c r="QNI9" s="86"/>
      <c r="QNJ9" s="88"/>
      <c r="QNK9" s="88"/>
      <c r="QNL9" s="88"/>
      <c r="QNM9" s="88"/>
      <c r="QNN9" s="89"/>
      <c r="QNQ9" s="86"/>
      <c r="QNR9" s="88"/>
      <c r="QNS9" s="88"/>
      <c r="QNT9" s="88"/>
      <c r="QNU9" s="88"/>
      <c r="QNV9" s="89"/>
      <c r="QNY9" s="86"/>
      <c r="QNZ9" s="88"/>
      <c r="QOA9" s="88"/>
      <c r="QOB9" s="88"/>
      <c r="QOC9" s="88"/>
      <c r="QOD9" s="89"/>
      <c r="QOG9" s="86"/>
      <c r="QOH9" s="88"/>
      <c r="QOI9" s="88"/>
      <c r="QOJ9" s="88"/>
      <c r="QOK9" s="88"/>
      <c r="QOL9" s="89"/>
      <c r="QOO9" s="86"/>
      <c r="QOP9" s="88"/>
      <c r="QOQ9" s="88"/>
      <c r="QOR9" s="88"/>
      <c r="QOS9" s="88"/>
      <c r="QOT9" s="89"/>
      <c r="QOW9" s="86"/>
      <c r="QOX9" s="88"/>
      <c r="QOY9" s="88"/>
      <c r="QOZ9" s="88"/>
      <c r="QPA9" s="88"/>
      <c r="QPB9" s="89"/>
      <c r="QPE9" s="86"/>
      <c r="QPF9" s="88"/>
      <c r="QPG9" s="88"/>
      <c r="QPH9" s="88"/>
      <c r="QPI9" s="88"/>
      <c r="QPJ9" s="89"/>
      <c r="QPM9" s="86"/>
      <c r="QPN9" s="88"/>
      <c r="QPO9" s="88"/>
      <c r="QPP9" s="88"/>
      <c r="QPQ9" s="88"/>
      <c r="QPR9" s="89"/>
      <c r="QPU9" s="86"/>
      <c r="QPV9" s="88"/>
      <c r="QPW9" s="88"/>
      <c r="QPX9" s="88"/>
      <c r="QPY9" s="88"/>
      <c r="QPZ9" s="89"/>
      <c r="QQC9" s="86"/>
      <c r="QQD9" s="88"/>
      <c r="QQE9" s="88"/>
      <c r="QQF9" s="88"/>
      <c r="QQG9" s="88"/>
      <c r="QQH9" s="89"/>
      <c r="QQK9" s="86"/>
      <c r="QQL9" s="88"/>
      <c r="QQM9" s="88"/>
      <c r="QQN9" s="88"/>
      <c r="QQO9" s="88"/>
      <c r="QQP9" s="89"/>
      <c r="QQS9" s="86"/>
      <c r="QQT9" s="88"/>
      <c r="QQU9" s="88"/>
      <c r="QQV9" s="88"/>
      <c r="QQW9" s="88"/>
      <c r="QQX9" s="89"/>
      <c r="QRA9" s="86"/>
      <c r="QRB9" s="88"/>
      <c r="QRC9" s="88"/>
      <c r="QRD9" s="88"/>
      <c r="QRE9" s="88"/>
      <c r="QRF9" s="89"/>
      <c r="QRI9" s="86"/>
      <c r="QRJ9" s="88"/>
      <c r="QRK9" s="88"/>
      <c r="QRL9" s="88"/>
      <c r="QRM9" s="88"/>
      <c r="QRN9" s="89"/>
      <c r="QRQ9" s="86"/>
      <c r="QRR9" s="88"/>
      <c r="QRS9" s="88"/>
      <c r="QRT9" s="88"/>
      <c r="QRU9" s="88"/>
      <c r="QRV9" s="89"/>
      <c r="QRY9" s="86"/>
      <c r="QRZ9" s="88"/>
      <c r="QSA9" s="88"/>
      <c r="QSB9" s="88"/>
      <c r="QSC9" s="88"/>
      <c r="QSD9" s="89"/>
      <c r="QSG9" s="86"/>
      <c r="QSH9" s="88"/>
      <c r="QSI9" s="88"/>
      <c r="QSJ9" s="88"/>
      <c r="QSK9" s="88"/>
      <c r="QSL9" s="89"/>
      <c r="QSO9" s="86"/>
      <c r="QSP9" s="88"/>
      <c r="QSQ9" s="88"/>
      <c r="QSR9" s="88"/>
      <c r="QSS9" s="88"/>
      <c r="QST9" s="89"/>
      <c r="QSW9" s="86"/>
      <c r="QSX9" s="88"/>
      <c r="QSY9" s="88"/>
      <c r="QSZ9" s="88"/>
      <c r="QTA9" s="88"/>
      <c r="QTB9" s="89"/>
      <c r="QTE9" s="86"/>
      <c r="QTF9" s="88"/>
      <c r="QTG9" s="88"/>
      <c r="QTH9" s="88"/>
      <c r="QTI9" s="88"/>
      <c r="QTJ9" s="89"/>
      <c r="QTM9" s="86"/>
      <c r="QTN9" s="88"/>
      <c r="QTO9" s="88"/>
      <c r="QTP9" s="88"/>
      <c r="QTQ9" s="88"/>
      <c r="QTR9" s="89"/>
      <c r="QTU9" s="86"/>
      <c r="QTV9" s="88"/>
      <c r="QTW9" s="88"/>
      <c r="QTX9" s="88"/>
      <c r="QTY9" s="88"/>
      <c r="QTZ9" s="89"/>
      <c r="QUC9" s="86"/>
      <c r="QUD9" s="88"/>
      <c r="QUE9" s="88"/>
      <c r="QUF9" s="88"/>
      <c r="QUG9" s="88"/>
      <c r="QUH9" s="89"/>
      <c r="QUK9" s="86"/>
      <c r="QUL9" s="88"/>
      <c r="QUM9" s="88"/>
      <c r="QUN9" s="88"/>
      <c r="QUO9" s="88"/>
      <c r="QUP9" s="89"/>
      <c r="QUS9" s="86"/>
      <c r="QUT9" s="88"/>
      <c r="QUU9" s="88"/>
      <c r="QUV9" s="88"/>
      <c r="QUW9" s="88"/>
      <c r="QUX9" s="89"/>
      <c r="QVA9" s="86"/>
      <c r="QVB9" s="88"/>
      <c r="QVC9" s="88"/>
      <c r="QVD9" s="88"/>
      <c r="QVE9" s="88"/>
      <c r="QVF9" s="89"/>
      <c r="QVI9" s="86"/>
      <c r="QVJ9" s="88"/>
      <c r="QVK9" s="88"/>
      <c r="QVL9" s="88"/>
      <c r="QVM9" s="88"/>
      <c r="QVN9" s="89"/>
      <c r="QVQ9" s="86"/>
      <c r="QVR9" s="88"/>
      <c r="QVS9" s="88"/>
      <c r="QVT9" s="88"/>
      <c r="QVU9" s="88"/>
      <c r="QVV9" s="89"/>
      <c r="QVY9" s="86"/>
      <c r="QVZ9" s="88"/>
      <c r="QWA9" s="88"/>
      <c r="QWB9" s="88"/>
      <c r="QWC9" s="88"/>
      <c r="QWD9" s="89"/>
      <c r="QWG9" s="86"/>
      <c r="QWH9" s="88"/>
      <c r="QWI9" s="88"/>
      <c r="QWJ9" s="88"/>
      <c r="QWK9" s="88"/>
      <c r="QWL9" s="89"/>
      <c r="QWO9" s="86"/>
      <c r="QWP9" s="88"/>
      <c r="QWQ9" s="88"/>
      <c r="QWR9" s="88"/>
      <c r="QWS9" s="88"/>
      <c r="QWT9" s="89"/>
      <c r="QWW9" s="86"/>
      <c r="QWX9" s="88"/>
      <c r="QWY9" s="88"/>
      <c r="QWZ9" s="88"/>
      <c r="QXA9" s="88"/>
      <c r="QXB9" s="89"/>
      <c r="QXE9" s="86"/>
      <c r="QXF9" s="88"/>
      <c r="QXG9" s="88"/>
      <c r="QXH9" s="88"/>
      <c r="QXI9" s="88"/>
      <c r="QXJ9" s="89"/>
      <c r="QXM9" s="86"/>
      <c r="QXN9" s="88"/>
      <c r="QXO9" s="88"/>
      <c r="QXP9" s="88"/>
      <c r="QXQ9" s="88"/>
      <c r="QXR9" s="89"/>
      <c r="QXU9" s="86"/>
      <c r="QXV9" s="88"/>
      <c r="QXW9" s="88"/>
      <c r="QXX9" s="88"/>
      <c r="QXY9" s="88"/>
      <c r="QXZ9" s="89"/>
      <c r="QYC9" s="86"/>
      <c r="QYD9" s="88"/>
      <c r="QYE9" s="88"/>
      <c r="QYF9" s="88"/>
      <c r="QYG9" s="88"/>
      <c r="QYH9" s="89"/>
      <c r="QYK9" s="86"/>
      <c r="QYL9" s="88"/>
      <c r="QYM9" s="88"/>
      <c r="QYN9" s="88"/>
      <c r="QYO9" s="88"/>
      <c r="QYP9" s="89"/>
      <c r="QYS9" s="86"/>
      <c r="QYT9" s="88"/>
      <c r="QYU9" s="88"/>
      <c r="QYV9" s="88"/>
      <c r="QYW9" s="88"/>
      <c r="QYX9" s="89"/>
      <c r="QZA9" s="86"/>
      <c r="QZB9" s="88"/>
      <c r="QZC9" s="88"/>
      <c r="QZD9" s="88"/>
      <c r="QZE9" s="88"/>
      <c r="QZF9" s="89"/>
      <c r="QZI9" s="86"/>
      <c r="QZJ9" s="88"/>
      <c r="QZK9" s="88"/>
      <c r="QZL9" s="88"/>
      <c r="QZM9" s="88"/>
      <c r="QZN9" s="89"/>
      <c r="QZQ9" s="86"/>
      <c r="QZR9" s="88"/>
      <c r="QZS9" s="88"/>
      <c r="QZT9" s="88"/>
      <c r="QZU9" s="88"/>
      <c r="QZV9" s="89"/>
      <c r="QZY9" s="86"/>
      <c r="QZZ9" s="88"/>
      <c r="RAA9" s="88"/>
      <c r="RAB9" s="88"/>
      <c r="RAC9" s="88"/>
      <c r="RAD9" s="89"/>
      <c r="RAG9" s="86"/>
      <c r="RAH9" s="88"/>
      <c r="RAI9" s="88"/>
      <c r="RAJ9" s="88"/>
      <c r="RAK9" s="88"/>
      <c r="RAL9" s="89"/>
      <c r="RAO9" s="86"/>
      <c r="RAP9" s="88"/>
      <c r="RAQ9" s="88"/>
      <c r="RAR9" s="88"/>
      <c r="RAS9" s="88"/>
      <c r="RAT9" s="89"/>
      <c r="RAW9" s="86"/>
      <c r="RAX9" s="88"/>
      <c r="RAY9" s="88"/>
      <c r="RAZ9" s="88"/>
      <c r="RBA9" s="88"/>
      <c r="RBB9" s="89"/>
      <c r="RBE9" s="86"/>
      <c r="RBF9" s="88"/>
      <c r="RBG9" s="88"/>
      <c r="RBH9" s="88"/>
      <c r="RBI9" s="88"/>
      <c r="RBJ9" s="89"/>
      <c r="RBM9" s="86"/>
      <c r="RBN9" s="88"/>
      <c r="RBO9" s="88"/>
      <c r="RBP9" s="88"/>
      <c r="RBQ9" s="88"/>
      <c r="RBR9" s="89"/>
      <c r="RBU9" s="86"/>
      <c r="RBV9" s="88"/>
      <c r="RBW9" s="88"/>
      <c r="RBX9" s="88"/>
      <c r="RBY9" s="88"/>
      <c r="RBZ9" s="89"/>
      <c r="RCC9" s="86"/>
      <c r="RCD9" s="88"/>
      <c r="RCE9" s="88"/>
      <c r="RCF9" s="88"/>
      <c r="RCG9" s="88"/>
      <c r="RCH9" s="89"/>
      <c r="RCK9" s="86"/>
      <c r="RCL9" s="88"/>
      <c r="RCM9" s="88"/>
      <c r="RCN9" s="88"/>
      <c r="RCO9" s="88"/>
      <c r="RCP9" s="89"/>
      <c r="RCS9" s="86"/>
      <c r="RCT9" s="88"/>
      <c r="RCU9" s="88"/>
      <c r="RCV9" s="88"/>
      <c r="RCW9" s="88"/>
      <c r="RCX9" s="89"/>
      <c r="RDA9" s="86"/>
      <c r="RDB9" s="88"/>
      <c r="RDC9" s="88"/>
      <c r="RDD9" s="88"/>
      <c r="RDE9" s="88"/>
      <c r="RDF9" s="89"/>
      <c r="RDI9" s="86"/>
      <c r="RDJ9" s="88"/>
      <c r="RDK9" s="88"/>
      <c r="RDL9" s="88"/>
      <c r="RDM9" s="88"/>
      <c r="RDN9" s="89"/>
      <c r="RDQ9" s="86"/>
      <c r="RDR9" s="88"/>
      <c r="RDS9" s="88"/>
      <c r="RDT9" s="88"/>
      <c r="RDU9" s="88"/>
      <c r="RDV9" s="89"/>
      <c r="RDY9" s="86"/>
      <c r="RDZ9" s="88"/>
      <c r="REA9" s="88"/>
      <c r="REB9" s="88"/>
      <c r="REC9" s="88"/>
      <c r="RED9" s="89"/>
      <c r="REG9" s="86"/>
      <c r="REH9" s="88"/>
      <c r="REI9" s="88"/>
      <c r="REJ9" s="88"/>
      <c r="REK9" s="88"/>
      <c r="REL9" s="89"/>
      <c r="REO9" s="86"/>
      <c r="REP9" s="88"/>
      <c r="REQ9" s="88"/>
      <c r="RER9" s="88"/>
      <c r="RES9" s="88"/>
      <c r="RET9" s="89"/>
      <c r="REW9" s="86"/>
      <c r="REX9" s="88"/>
      <c r="REY9" s="88"/>
      <c r="REZ9" s="88"/>
      <c r="RFA9" s="88"/>
      <c r="RFB9" s="89"/>
      <c r="RFE9" s="86"/>
      <c r="RFF9" s="88"/>
      <c r="RFG9" s="88"/>
      <c r="RFH9" s="88"/>
      <c r="RFI9" s="88"/>
      <c r="RFJ9" s="89"/>
      <c r="RFM9" s="86"/>
      <c r="RFN9" s="88"/>
      <c r="RFO9" s="88"/>
      <c r="RFP9" s="88"/>
      <c r="RFQ9" s="88"/>
      <c r="RFR9" s="89"/>
      <c r="RFU9" s="86"/>
      <c r="RFV9" s="88"/>
      <c r="RFW9" s="88"/>
      <c r="RFX9" s="88"/>
      <c r="RFY9" s="88"/>
      <c r="RFZ9" s="89"/>
      <c r="RGC9" s="86"/>
      <c r="RGD9" s="88"/>
      <c r="RGE9" s="88"/>
      <c r="RGF9" s="88"/>
      <c r="RGG9" s="88"/>
      <c r="RGH9" s="89"/>
      <c r="RGK9" s="86"/>
      <c r="RGL9" s="88"/>
      <c r="RGM9" s="88"/>
      <c r="RGN9" s="88"/>
      <c r="RGO9" s="88"/>
      <c r="RGP9" s="89"/>
      <c r="RGS9" s="86"/>
      <c r="RGT9" s="88"/>
      <c r="RGU9" s="88"/>
      <c r="RGV9" s="88"/>
      <c r="RGW9" s="88"/>
      <c r="RGX9" s="89"/>
      <c r="RHA9" s="86"/>
      <c r="RHB9" s="88"/>
      <c r="RHC9" s="88"/>
      <c r="RHD9" s="88"/>
      <c r="RHE9" s="88"/>
      <c r="RHF9" s="89"/>
      <c r="RHI9" s="86"/>
      <c r="RHJ9" s="88"/>
      <c r="RHK9" s="88"/>
      <c r="RHL9" s="88"/>
      <c r="RHM9" s="88"/>
      <c r="RHN9" s="89"/>
      <c r="RHQ9" s="86"/>
      <c r="RHR9" s="88"/>
      <c r="RHS9" s="88"/>
      <c r="RHT9" s="88"/>
      <c r="RHU9" s="88"/>
      <c r="RHV9" s="89"/>
      <c r="RHY9" s="86"/>
      <c r="RHZ9" s="88"/>
      <c r="RIA9" s="88"/>
      <c r="RIB9" s="88"/>
      <c r="RIC9" s="88"/>
      <c r="RID9" s="89"/>
      <c r="RIG9" s="86"/>
      <c r="RIH9" s="88"/>
      <c r="RII9" s="88"/>
      <c r="RIJ9" s="88"/>
      <c r="RIK9" s="88"/>
      <c r="RIL9" s="89"/>
      <c r="RIO9" s="86"/>
      <c r="RIP9" s="88"/>
      <c r="RIQ9" s="88"/>
      <c r="RIR9" s="88"/>
      <c r="RIS9" s="88"/>
      <c r="RIT9" s="89"/>
      <c r="RIW9" s="86"/>
      <c r="RIX9" s="88"/>
      <c r="RIY9" s="88"/>
      <c r="RIZ9" s="88"/>
      <c r="RJA9" s="88"/>
      <c r="RJB9" s="89"/>
      <c r="RJE9" s="86"/>
      <c r="RJF9" s="88"/>
      <c r="RJG9" s="88"/>
      <c r="RJH9" s="88"/>
      <c r="RJI9" s="88"/>
      <c r="RJJ9" s="89"/>
      <c r="RJM9" s="86"/>
      <c r="RJN9" s="88"/>
      <c r="RJO9" s="88"/>
      <c r="RJP9" s="88"/>
      <c r="RJQ9" s="88"/>
      <c r="RJR9" s="89"/>
      <c r="RJU9" s="86"/>
      <c r="RJV9" s="88"/>
      <c r="RJW9" s="88"/>
      <c r="RJX9" s="88"/>
      <c r="RJY9" s="88"/>
      <c r="RJZ9" s="89"/>
      <c r="RKC9" s="86"/>
      <c r="RKD9" s="88"/>
      <c r="RKE9" s="88"/>
      <c r="RKF9" s="88"/>
      <c r="RKG9" s="88"/>
      <c r="RKH9" s="89"/>
      <c r="RKK9" s="86"/>
      <c r="RKL9" s="88"/>
      <c r="RKM9" s="88"/>
      <c r="RKN9" s="88"/>
      <c r="RKO9" s="88"/>
      <c r="RKP9" s="89"/>
      <c r="RKS9" s="86"/>
      <c r="RKT9" s="88"/>
      <c r="RKU9" s="88"/>
      <c r="RKV9" s="88"/>
      <c r="RKW9" s="88"/>
      <c r="RKX9" s="89"/>
      <c r="RLA9" s="86"/>
      <c r="RLB9" s="88"/>
      <c r="RLC9" s="88"/>
      <c r="RLD9" s="88"/>
      <c r="RLE9" s="88"/>
      <c r="RLF9" s="89"/>
      <c r="RLI9" s="86"/>
      <c r="RLJ9" s="88"/>
      <c r="RLK9" s="88"/>
      <c r="RLL9" s="88"/>
      <c r="RLM9" s="88"/>
      <c r="RLN9" s="89"/>
      <c r="RLQ9" s="86"/>
      <c r="RLR9" s="88"/>
      <c r="RLS9" s="88"/>
      <c r="RLT9" s="88"/>
      <c r="RLU9" s="88"/>
      <c r="RLV9" s="89"/>
      <c r="RLY9" s="86"/>
      <c r="RLZ9" s="88"/>
      <c r="RMA9" s="88"/>
      <c r="RMB9" s="88"/>
      <c r="RMC9" s="88"/>
      <c r="RMD9" s="89"/>
      <c r="RMG9" s="86"/>
      <c r="RMH9" s="88"/>
      <c r="RMI9" s="88"/>
      <c r="RMJ9" s="88"/>
      <c r="RMK9" s="88"/>
      <c r="RML9" s="89"/>
      <c r="RMO9" s="86"/>
      <c r="RMP9" s="88"/>
      <c r="RMQ9" s="88"/>
      <c r="RMR9" s="88"/>
      <c r="RMS9" s="88"/>
      <c r="RMT9" s="89"/>
      <c r="RMW9" s="86"/>
      <c r="RMX9" s="88"/>
      <c r="RMY9" s="88"/>
      <c r="RMZ9" s="88"/>
      <c r="RNA9" s="88"/>
      <c r="RNB9" s="89"/>
      <c r="RNE9" s="86"/>
      <c r="RNF9" s="88"/>
      <c r="RNG9" s="88"/>
      <c r="RNH9" s="88"/>
      <c r="RNI9" s="88"/>
      <c r="RNJ9" s="89"/>
      <c r="RNM9" s="86"/>
      <c r="RNN9" s="88"/>
      <c r="RNO9" s="88"/>
      <c r="RNP9" s="88"/>
      <c r="RNQ9" s="88"/>
      <c r="RNR9" s="89"/>
      <c r="RNU9" s="86"/>
      <c r="RNV9" s="88"/>
      <c r="RNW9" s="88"/>
      <c r="RNX9" s="88"/>
      <c r="RNY9" s="88"/>
      <c r="RNZ9" s="89"/>
      <c r="ROC9" s="86"/>
      <c r="ROD9" s="88"/>
      <c r="ROE9" s="88"/>
      <c r="ROF9" s="88"/>
      <c r="ROG9" s="88"/>
      <c r="ROH9" s="89"/>
      <c r="ROK9" s="86"/>
      <c r="ROL9" s="88"/>
      <c r="ROM9" s="88"/>
      <c r="RON9" s="88"/>
      <c r="ROO9" s="88"/>
      <c r="ROP9" s="89"/>
      <c r="ROS9" s="86"/>
      <c r="ROT9" s="88"/>
      <c r="ROU9" s="88"/>
      <c r="ROV9" s="88"/>
      <c r="ROW9" s="88"/>
      <c r="ROX9" s="89"/>
      <c r="RPA9" s="86"/>
      <c r="RPB9" s="88"/>
      <c r="RPC9" s="88"/>
      <c r="RPD9" s="88"/>
      <c r="RPE9" s="88"/>
      <c r="RPF9" s="89"/>
      <c r="RPI9" s="86"/>
      <c r="RPJ9" s="88"/>
      <c r="RPK9" s="88"/>
      <c r="RPL9" s="88"/>
      <c r="RPM9" s="88"/>
      <c r="RPN9" s="89"/>
      <c r="RPQ9" s="86"/>
      <c r="RPR9" s="88"/>
      <c r="RPS9" s="88"/>
      <c r="RPT9" s="88"/>
      <c r="RPU9" s="88"/>
      <c r="RPV9" s="89"/>
      <c r="RPY9" s="86"/>
      <c r="RPZ9" s="88"/>
      <c r="RQA9" s="88"/>
      <c r="RQB9" s="88"/>
      <c r="RQC9" s="88"/>
      <c r="RQD9" s="89"/>
      <c r="RQG9" s="86"/>
      <c r="RQH9" s="88"/>
      <c r="RQI9" s="88"/>
      <c r="RQJ9" s="88"/>
      <c r="RQK9" s="88"/>
      <c r="RQL9" s="89"/>
      <c r="RQO9" s="86"/>
      <c r="RQP9" s="88"/>
      <c r="RQQ9" s="88"/>
      <c r="RQR9" s="88"/>
      <c r="RQS9" s="88"/>
      <c r="RQT9" s="89"/>
      <c r="RQW9" s="86"/>
      <c r="RQX9" s="88"/>
      <c r="RQY9" s="88"/>
      <c r="RQZ9" s="88"/>
      <c r="RRA9" s="88"/>
      <c r="RRB9" s="89"/>
      <c r="RRE9" s="86"/>
      <c r="RRF9" s="88"/>
      <c r="RRG9" s="88"/>
      <c r="RRH9" s="88"/>
      <c r="RRI9" s="88"/>
      <c r="RRJ9" s="89"/>
      <c r="RRM9" s="86"/>
      <c r="RRN9" s="88"/>
      <c r="RRO9" s="88"/>
      <c r="RRP9" s="88"/>
      <c r="RRQ9" s="88"/>
      <c r="RRR9" s="89"/>
      <c r="RRU9" s="86"/>
      <c r="RRV9" s="88"/>
      <c r="RRW9" s="88"/>
      <c r="RRX9" s="88"/>
      <c r="RRY9" s="88"/>
      <c r="RRZ9" s="89"/>
      <c r="RSC9" s="86"/>
      <c r="RSD9" s="88"/>
      <c r="RSE9" s="88"/>
      <c r="RSF9" s="88"/>
      <c r="RSG9" s="88"/>
      <c r="RSH9" s="89"/>
      <c r="RSK9" s="86"/>
      <c r="RSL9" s="88"/>
      <c r="RSM9" s="88"/>
      <c r="RSN9" s="88"/>
      <c r="RSO9" s="88"/>
      <c r="RSP9" s="89"/>
      <c r="RSS9" s="86"/>
      <c r="RST9" s="88"/>
      <c r="RSU9" s="88"/>
      <c r="RSV9" s="88"/>
      <c r="RSW9" s="88"/>
      <c r="RSX9" s="89"/>
      <c r="RTA9" s="86"/>
      <c r="RTB9" s="88"/>
      <c r="RTC9" s="88"/>
      <c r="RTD9" s="88"/>
      <c r="RTE9" s="88"/>
      <c r="RTF9" s="89"/>
      <c r="RTI9" s="86"/>
      <c r="RTJ9" s="88"/>
      <c r="RTK9" s="88"/>
      <c r="RTL9" s="88"/>
      <c r="RTM9" s="88"/>
      <c r="RTN9" s="89"/>
      <c r="RTQ9" s="86"/>
      <c r="RTR9" s="88"/>
      <c r="RTS9" s="88"/>
      <c r="RTT9" s="88"/>
      <c r="RTU9" s="88"/>
      <c r="RTV9" s="89"/>
      <c r="RTY9" s="86"/>
      <c r="RTZ9" s="88"/>
      <c r="RUA9" s="88"/>
      <c r="RUB9" s="88"/>
      <c r="RUC9" s="88"/>
      <c r="RUD9" s="89"/>
      <c r="RUG9" s="86"/>
      <c r="RUH9" s="88"/>
      <c r="RUI9" s="88"/>
      <c r="RUJ9" s="88"/>
      <c r="RUK9" s="88"/>
      <c r="RUL9" s="89"/>
      <c r="RUO9" s="86"/>
      <c r="RUP9" s="88"/>
      <c r="RUQ9" s="88"/>
      <c r="RUR9" s="88"/>
      <c r="RUS9" s="88"/>
      <c r="RUT9" s="89"/>
      <c r="RUW9" s="86"/>
      <c r="RUX9" s="88"/>
      <c r="RUY9" s="88"/>
      <c r="RUZ9" s="88"/>
      <c r="RVA9" s="88"/>
      <c r="RVB9" s="89"/>
      <c r="RVE9" s="86"/>
      <c r="RVF9" s="88"/>
      <c r="RVG9" s="88"/>
      <c r="RVH9" s="88"/>
      <c r="RVI9" s="88"/>
      <c r="RVJ9" s="89"/>
      <c r="RVM9" s="86"/>
      <c r="RVN9" s="88"/>
      <c r="RVO9" s="88"/>
      <c r="RVP9" s="88"/>
      <c r="RVQ9" s="88"/>
      <c r="RVR9" s="89"/>
      <c r="RVU9" s="86"/>
      <c r="RVV9" s="88"/>
      <c r="RVW9" s="88"/>
      <c r="RVX9" s="88"/>
      <c r="RVY9" s="88"/>
      <c r="RVZ9" s="89"/>
      <c r="RWC9" s="86"/>
      <c r="RWD9" s="88"/>
      <c r="RWE9" s="88"/>
      <c r="RWF9" s="88"/>
      <c r="RWG9" s="88"/>
      <c r="RWH9" s="89"/>
      <c r="RWK9" s="86"/>
      <c r="RWL9" s="88"/>
      <c r="RWM9" s="88"/>
      <c r="RWN9" s="88"/>
      <c r="RWO9" s="88"/>
      <c r="RWP9" s="89"/>
      <c r="RWS9" s="86"/>
      <c r="RWT9" s="88"/>
      <c r="RWU9" s="88"/>
      <c r="RWV9" s="88"/>
      <c r="RWW9" s="88"/>
      <c r="RWX9" s="89"/>
      <c r="RXA9" s="86"/>
      <c r="RXB9" s="88"/>
      <c r="RXC9" s="88"/>
      <c r="RXD9" s="88"/>
      <c r="RXE9" s="88"/>
      <c r="RXF9" s="89"/>
      <c r="RXI9" s="86"/>
      <c r="RXJ9" s="88"/>
      <c r="RXK9" s="88"/>
      <c r="RXL9" s="88"/>
      <c r="RXM9" s="88"/>
      <c r="RXN9" s="89"/>
      <c r="RXQ9" s="86"/>
      <c r="RXR9" s="88"/>
      <c r="RXS9" s="88"/>
      <c r="RXT9" s="88"/>
      <c r="RXU9" s="88"/>
      <c r="RXV9" s="89"/>
      <c r="RXY9" s="86"/>
      <c r="RXZ9" s="88"/>
      <c r="RYA9" s="88"/>
      <c r="RYB9" s="88"/>
      <c r="RYC9" s="88"/>
      <c r="RYD9" s="89"/>
      <c r="RYG9" s="86"/>
      <c r="RYH9" s="88"/>
      <c r="RYI9" s="88"/>
      <c r="RYJ9" s="88"/>
      <c r="RYK9" s="88"/>
      <c r="RYL9" s="89"/>
      <c r="RYO9" s="86"/>
      <c r="RYP9" s="88"/>
      <c r="RYQ9" s="88"/>
      <c r="RYR9" s="88"/>
      <c r="RYS9" s="88"/>
      <c r="RYT9" s="89"/>
      <c r="RYW9" s="86"/>
      <c r="RYX9" s="88"/>
      <c r="RYY9" s="88"/>
      <c r="RYZ9" s="88"/>
      <c r="RZA9" s="88"/>
      <c r="RZB9" s="89"/>
      <c r="RZE9" s="86"/>
      <c r="RZF9" s="88"/>
      <c r="RZG9" s="88"/>
      <c r="RZH9" s="88"/>
      <c r="RZI9" s="88"/>
      <c r="RZJ9" s="89"/>
      <c r="RZM9" s="86"/>
      <c r="RZN9" s="88"/>
      <c r="RZO9" s="88"/>
      <c r="RZP9" s="88"/>
      <c r="RZQ9" s="88"/>
      <c r="RZR9" s="89"/>
      <c r="RZU9" s="86"/>
      <c r="RZV9" s="88"/>
      <c r="RZW9" s="88"/>
      <c r="RZX9" s="88"/>
      <c r="RZY9" s="88"/>
      <c r="RZZ9" s="89"/>
      <c r="SAC9" s="86"/>
      <c r="SAD9" s="88"/>
      <c r="SAE9" s="88"/>
      <c r="SAF9" s="88"/>
      <c r="SAG9" s="88"/>
      <c r="SAH9" s="89"/>
      <c r="SAK9" s="86"/>
      <c r="SAL9" s="88"/>
      <c r="SAM9" s="88"/>
      <c r="SAN9" s="88"/>
      <c r="SAO9" s="88"/>
      <c r="SAP9" s="89"/>
      <c r="SAS9" s="86"/>
      <c r="SAT9" s="88"/>
      <c r="SAU9" s="88"/>
      <c r="SAV9" s="88"/>
      <c r="SAW9" s="88"/>
      <c r="SAX9" s="89"/>
      <c r="SBA9" s="86"/>
      <c r="SBB9" s="88"/>
      <c r="SBC9" s="88"/>
      <c r="SBD9" s="88"/>
      <c r="SBE9" s="88"/>
      <c r="SBF9" s="89"/>
      <c r="SBI9" s="86"/>
      <c r="SBJ9" s="88"/>
      <c r="SBK9" s="88"/>
      <c r="SBL9" s="88"/>
      <c r="SBM9" s="88"/>
      <c r="SBN9" s="89"/>
      <c r="SBQ9" s="86"/>
      <c r="SBR9" s="88"/>
      <c r="SBS9" s="88"/>
      <c r="SBT9" s="88"/>
      <c r="SBU9" s="88"/>
      <c r="SBV9" s="89"/>
      <c r="SBY9" s="86"/>
      <c r="SBZ9" s="88"/>
      <c r="SCA9" s="88"/>
      <c r="SCB9" s="88"/>
      <c r="SCC9" s="88"/>
      <c r="SCD9" s="89"/>
      <c r="SCG9" s="86"/>
      <c r="SCH9" s="88"/>
      <c r="SCI9" s="88"/>
      <c r="SCJ9" s="88"/>
      <c r="SCK9" s="88"/>
      <c r="SCL9" s="89"/>
      <c r="SCO9" s="86"/>
      <c r="SCP9" s="88"/>
      <c r="SCQ9" s="88"/>
      <c r="SCR9" s="88"/>
      <c r="SCS9" s="88"/>
      <c r="SCT9" s="89"/>
      <c r="SCW9" s="86"/>
      <c r="SCX9" s="88"/>
      <c r="SCY9" s="88"/>
      <c r="SCZ9" s="88"/>
      <c r="SDA9" s="88"/>
      <c r="SDB9" s="89"/>
      <c r="SDE9" s="86"/>
      <c r="SDF9" s="88"/>
      <c r="SDG9" s="88"/>
      <c r="SDH9" s="88"/>
      <c r="SDI9" s="88"/>
      <c r="SDJ9" s="89"/>
      <c r="SDM9" s="86"/>
      <c r="SDN9" s="88"/>
      <c r="SDO9" s="88"/>
      <c r="SDP9" s="88"/>
      <c r="SDQ9" s="88"/>
      <c r="SDR9" s="89"/>
      <c r="SDU9" s="86"/>
      <c r="SDV9" s="88"/>
      <c r="SDW9" s="88"/>
      <c r="SDX9" s="88"/>
      <c r="SDY9" s="88"/>
      <c r="SDZ9" s="89"/>
      <c r="SEC9" s="86"/>
      <c r="SED9" s="88"/>
      <c r="SEE9" s="88"/>
      <c r="SEF9" s="88"/>
      <c r="SEG9" s="88"/>
      <c r="SEH9" s="89"/>
      <c r="SEK9" s="86"/>
      <c r="SEL9" s="88"/>
      <c r="SEM9" s="88"/>
      <c r="SEN9" s="88"/>
      <c r="SEO9" s="88"/>
      <c r="SEP9" s="89"/>
      <c r="SES9" s="86"/>
      <c r="SET9" s="88"/>
      <c r="SEU9" s="88"/>
      <c r="SEV9" s="88"/>
      <c r="SEW9" s="88"/>
      <c r="SEX9" s="89"/>
      <c r="SFA9" s="86"/>
      <c r="SFB9" s="88"/>
      <c r="SFC9" s="88"/>
      <c r="SFD9" s="88"/>
      <c r="SFE9" s="88"/>
      <c r="SFF9" s="89"/>
      <c r="SFI9" s="86"/>
      <c r="SFJ9" s="88"/>
      <c r="SFK9" s="88"/>
      <c r="SFL9" s="88"/>
      <c r="SFM9" s="88"/>
      <c r="SFN9" s="89"/>
      <c r="SFQ9" s="86"/>
      <c r="SFR9" s="88"/>
      <c r="SFS9" s="88"/>
      <c r="SFT9" s="88"/>
      <c r="SFU9" s="88"/>
      <c r="SFV9" s="89"/>
      <c r="SFY9" s="86"/>
      <c r="SFZ9" s="88"/>
      <c r="SGA9" s="88"/>
      <c r="SGB9" s="88"/>
      <c r="SGC9" s="88"/>
      <c r="SGD9" s="89"/>
      <c r="SGG9" s="86"/>
      <c r="SGH9" s="88"/>
      <c r="SGI9" s="88"/>
      <c r="SGJ9" s="88"/>
      <c r="SGK9" s="88"/>
      <c r="SGL9" s="89"/>
      <c r="SGO9" s="86"/>
      <c r="SGP9" s="88"/>
      <c r="SGQ9" s="88"/>
      <c r="SGR9" s="88"/>
      <c r="SGS9" s="88"/>
      <c r="SGT9" s="89"/>
      <c r="SGW9" s="86"/>
      <c r="SGX9" s="88"/>
      <c r="SGY9" s="88"/>
      <c r="SGZ9" s="88"/>
      <c r="SHA9" s="88"/>
      <c r="SHB9" s="89"/>
      <c r="SHE9" s="86"/>
      <c r="SHF9" s="88"/>
      <c r="SHG9" s="88"/>
      <c r="SHH9" s="88"/>
      <c r="SHI9" s="88"/>
      <c r="SHJ9" s="89"/>
      <c r="SHM9" s="86"/>
      <c r="SHN9" s="88"/>
      <c r="SHO9" s="88"/>
      <c r="SHP9" s="88"/>
      <c r="SHQ9" s="88"/>
      <c r="SHR9" s="89"/>
      <c r="SHU9" s="86"/>
      <c r="SHV9" s="88"/>
      <c r="SHW9" s="88"/>
      <c r="SHX9" s="88"/>
      <c r="SHY9" s="88"/>
      <c r="SHZ9" s="89"/>
      <c r="SIC9" s="86"/>
      <c r="SID9" s="88"/>
      <c r="SIE9" s="88"/>
      <c r="SIF9" s="88"/>
      <c r="SIG9" s="88"/>
      <c r="SIH9" s="89"/>
      <c r="SIK9" s="86"/>
      <c r="SIL9" s="88"/>
      <c r="SIM9" s="88"/>
      <c r="SIN9" s="88"/>
      <c r="SIO9" s="88"/>
      <c r="SIP9" s="89"/>
      <c r="SIS9" s="86"/>
      <c r="SIT9" s="88"/>
      <c r="SIU9" s="88"/>
      <c r="SIV9" s="88"/>
      <c r="SIW9" s="88"/>
      <c r="SIX9" s="89"/>
      <c r="SJA9" s="86"/>
      <c r="SJB9" s="88"/>
      <c r="SJC9" s="88"/>
      <c r="SJD9" s="88"/>
      <c r="SJE9" s="88"/>
      <c r="SJF9" s="89"/>
      <c r="SJI9" s="86"/>
      <c r="SJJ9" s="88"/>
      <c r="SJK9" s="88"/>
      <c r="SJL9" s="88"/>
      <c r="SJM9" s="88"/>
      <c r="SJN9" s="89"/>
      <c r="SJQ9" s="86"/>
      <c r="SJR9" s="88"/>
      <c r="SJS9" s="88"/>
      <c r="SJT9" s="88"/>
      <c r="SJU9" s="88"/>
      <c r="SJV9" s="89"/>
      <c r="SJY9" s="86"/>
      <c r="SJZ9" s="88"/>
      <c r="SKA9" s="88"/>
      <c r="SKB9" s="88"/>
      <c r="SKC9" s="88"/>
      <c r="SKD9" s="89"/>
      <c r="SKG9" s="86"/>
      <c r="SKH9" s="88"/>
      <c r="SKI9" s="88"/>
      <c r="SKJ9" s="88"/>
      <c r="SKK9" s="88"/>
      <c r="SKL9" s="89"/>
      <c r="SKO9" s="86"/>
      <c r="SKP9" s="88"/>
      <c r="SKQ9" s="88"/>
      <c r="SKR9" s="88"/>
      <c r="SKS9" s="88"/>
      <c r="SKT9" s="89"/>
      <c r="SKW9" s="86"/>
      <c r="SKX9" s="88"/>
      <c r="SKY9" s="88"/>
      <c r="SKZ9" s="88"/>
      <c r="SLA9" s="88"/>
      <c r="SLB9" s="89"/>
      <c r="SLE9" s="86"/>
      <c r="SLF9" s="88"/>
      <c r="SLG9" s="88"/>
      <c r="SLH9" s="88"/>
      <c r="SLI9" s="88"/>
      <c r="SLJ9" s="89"/>
      <c r="SLM9" s="86"/>
      <c r="SLN9" s="88"/>
      <c r="SLO9" s="88"/>
      <c r="SLP9" s="88"/>
      <c r="SLQ9" s="88"/>
      <c r="SLR9" s="89"/>
      <c r="SLU9" s="86"/>
      <c r="SLV9" s="88"/>
      <c r="SLW9" s="88"/>
      <c r="SLX9" s="88"/>
      <c r="SLY9" s="88"/>
      <c r="SLZ9" s="89"/>
      <c r="SMC9" s="86"/>
      <c r="SMD9" s="88"/>
      <c r="SME9" s="88"/>
      <c r="SMF9" s="88"/>
      <c r="SMG9" s="88"/>
      <c r="SMH9" s="89"/>
      <c r="SMK9" s="86"/>
      <c r="SML9" s="88"/>
      <c r="SMM9" s="88"/>
      <c r="SMN9" s="88"/>
      <c r="SMO9" s="88"/>
      <c r="SMP9" s="89"/>
      <c r="SMS9" s="86"/>
      <c r="SMT9" s="88"/>
      <c r="SMU9" s="88"/>
      <c r="SMV9" s="88"/>
      <c r="SMW9" s="88"/>
      <c r="SMX9" s="89"/>
      <c r="SNA9" s="86"/>
      <c r="SNB9" s="88"/>
      <c r="SNC9" s="88"/>
      <c r="SND9" s="88"/>
      <c r="SNE9" s="88"/>
      <c r="SNF9" s="89"/>
      <c r="SNI9" s="86"/>
      <c r="SNJ9" s="88"/>
      <c r="SNK9" s="88"/>
      <c r="SNL9" s="88"/>
      <c r="SNM9" s="88"/>
      <c r="SNN9" s="89"/>
      <c r="SNQ9" s="86"/>
      <c r="SNR9" s="88"/>
      <c r="SNS9" s="88"/>
      <c r="SNT9" s="88"/>
      <c r="SNU9" s="88"/>
      <c r="SNV9" s="89"/>
      <c r="SNY9" s="86"/>
      <c r="SNZ9" s="88"/>
      <c r="SOA9" s="88"/>
      <c r="SOB9" s="88"/>
      <c r="SOC9" s="88"/>
      <c r="SOD9" s="89"/>
      <c r="SOG9" s="86"/>
      <c r="SOH9" s="88"/>
      <c r="SOI9" s="88"/>
      <c r="SOJ9" s="88"/>
      <c r="SOK9" s="88"/>
      <c r="SOL9" s="89"/>
      <c r="SOO9" s="86"/>
      <c r="SOP9" s="88"/>
      <c r="SOQ9" s="88"/>
      <c r="SOR9" s="88"/>
      <c r="SOS9" s="88"/>
      <c r="SOT9" s="89"/>
      <c r="SOW9" s="86"/>
      <c r="SOX9" s="88"/>
      <c r="SOY9" s="88"/>
      <c r="SOZ9" s="88"/>
      <c r="SPA9" s="88"/>
      <c r="SPB9" s="89"/>
      <c r="SPE9" s="86"/>
      <c r="SPF9" s="88"/>
      <c r="SPG9" s="88"/>
      <c r="SPH9" s="88"/>
      <c r="SPI9" s="88"/>
      <c r="SPJ9" s="89"/>
      <c r="SPM9" s="86"/>
      <c r="SPN9" s="88"/>
      <c r="SPO9" s="88"/>
      <c r="SPP9" s="88"/>
      <c r="SPQ9" s="88"/>
      <c r="SPR9" s="89"/>
      <c r="SPU9" s="86"/>
      <c r="SPV9" s="88"/>
      <c r="SPW9" s="88"/>
      <c r="SPX9" s="88"/>
      <c r="SPY9" s="88"/>
      <c r="SPZ9" s="89"/>
      <c r="SQC9" s="86"/>
      <c r="SQD9" s="88"/>
      <c r="SQE9" s="88"/>
      <c r="SQF9" s="88"/>
      <c r="SQG9" s="88"/>
      <c r="SQH9" s="89"/>
      <c r="SQK9" s="86"/>
      <c r="SQL9" s="88"/>
      <c r="SQM9" s="88"/>
      <c r="SQN9" s="88"/>
      <c r="SQO9" s="88"/>
      <c r="SQP9" s="89"/>
      <c r="SQS9" s="86"/>
      <c r="SQT9" s="88"/>
      <c r="SQU9" s="88"/>
      <c r="SQV9" s="88"/>
      <c r="SQW9" s="88"/>
      <c r="SQX9" s="89"/>
      <c r="SRA9" s="86"/>
      <c r="SRB9" s="88"/>
      <c r="SRC9" s="88"/>
      <c r="SRD9" s="88"/>
      <c r="SRE9" s="88"/>
      <c r="SRF9" s="89"/>
      <c r="SRI9" s="86"/>
      <c r="SRJ9" s="88"/>
      <c r="SRK9" s="88"/>
      <c r="SRL9" s="88"/>
      <c r="SRM9" s="88"/>
      <c r="SRN9" s="89"/>
      <c r="SRQ9" s="86"/>
      <c r="SRR9" s="88"/>
      <c r="SRS9" s="88"/>
      <c r="SRT9" s="88"/>
      <c r="SRU9" s="88"/>
      <c r="SRV9" s="89"/>
      <c r="SRY9" s="86"/>
      <c r="SRZ9" s="88"/>
      <c r="SSA9" s="88"/>
      <c r="SSB9" s="88"/>
      <c r="SSC9" s="88"/>
      <c r="SSD9" s="89"/>
      <c r="SSG9" s="86"/>
      <c r="SSH9" s="88"/>
      <c r="SSI9" s="88"/>
      <c r="SSJ9" s="88"/>
      <c r="SSK9" s="88"/>
      <c r="SSL9" s="89"/>
      <c r="SSO9" s="86"/>
      <c r="SSP9" s="88"/>
      <c r="SSQ9" s="88"/>
      <c r="SSR9" s="88"/>
      <c r="SSS9" s="88"/>
      <c r="SST9" s="89"/>
      <c r="SSW9" s="86"/>
      <c r="SSX9" s="88"/>
      <c r="SSY9" s="88"/>
      <c r="SSZ9" s="88"/>
      <c r="STA9" s="88"/>
      <c r="STB9" s="89"/>
      <c r="STE9" s="86"/>
      <c r="STF9" s="88"/>
      <c r="STG9" s="88"/>
      <c r="STH9" s="88"/>
      <c r="STI9" s="88"/>
      <c r="STJ9" s="89"/>
      <c r="STM9" s="86"/>
      <c r="STN9" s="88"/>
      <c r="STO9" s="88"/>
      <c r="STP9" s="88"/>
      <c r="STQ9" s="88"/>
      <c r="STR9" s="89"/>
      <c r="STU9" s="86"/>
      <c r="STV9" s="88"/>
      <c r="STW9" s="88"/>
      <c r="STX9" s="88"/>
      <c r="STY9" s="88"/>
      <c r="STZ9" s="89"/>
      <c r="SUC9" s="86"/>
      <c r="SUD9" s="88"/>
      <c r="SUE9" s="88"/>
      <c r="SUF9" s="88"/>
      <c r="SUG9" s="88"/>
      <c r="SUH9" s="89"/>
      <c r="SUK9" s="86"/>
      <c r="SUL9" s="88"/>
      <c r="SUM9" s="88"/>
      <c r="SUN9" s="88"/>
      <c r="SUO9" s="88"/>
      <c r="SUP9" s="89"/>
      <c r="SUS9" s="86"/>
      <c r="SUT9" s="88"/>
      <c r="SUU9" s="88"/>
      <c r="SUV9" s="88"/>
      <c r="SUW9" s="88"/>
      <c r="SUX9" s="89"/>
      <c r="SVA9" s="86"/>
      <c r="SVB9" s="88"/>
      <c r="SVC9" s="88"/>
      <c r="SVD9" s="88"/>
      <c r="SVE9" s="88"/>
      <c r="SVF9" s="89"/>
      <c r="SVI9" s="86"/>
      <c r="SVJ9" s="88"/>
      <c r="SVK9" s="88"/>
      <c r="SVL9" s="88"/>
      <c r="SVM9" s="88"/>
      <c r="SVN9" s="89"/>
      <c r="SVQ9" s="86"/>
      <c r="SVR9" s="88"/>
      <c r="SVS9" s="88"/>
      <c r="SVT9" s="88"/>
      <c r="SVU9" s="88"/>
      <c r="SVV9" s="89"/>
      <c r="SVY9" s="86"/>
      <c r="SVZ9" s="88"/>
      <c r="SWA9" s="88"/>
      <c r="SWB9" s="88"/>
      <c r="SWC9" s="88"/>
      <c r="SWD9" s="89"/>
      <c r="SWG9" s="86"/>
      <c r="SWH9" s="88"/>
      <c r="SWI9" s="88"/>
      <c r="SWJ9" s="88"/>
      <c r="SWK9" s="88"/>
      <c r="SWL9" s="89"/>
      <c r="SWO9" s="86"/>
      <c r="SWP9" s="88"/>
      <c r="SWQ9" s="88"/>
      <c r="SWR9" s="88"/>
      <c r="SWS9" s="88"/>
      <c r="SWT9" s="89"/>
      <c r="SWW9" s="86"/>
      <c r="SWX9" s="88"/>
      <c r="SWY9" s="88"/>
      <c r="SWZ9" s="88"/>
      <c r="SXA9" s="88"/>
      <c r="SXB9" s="89"/>
      <c r="SXE9" s="86"/>
      <c r="SXF9" s="88"/>
      <c r="SXG9" s="88"/>
      <c r="SXH9" s="88"/>
      <c r="SXI9" s="88"/>
      <c r="SXJ9" s="89"/>
      <c r="SXM9" s="86"/>
      <c r="SXN9" s="88"/>
      <c r="SXO9" s="88"/>
      <c r="SXP9" s="88"/>
      <c r="SXQ9" s="88"/>
      <c r="SXR9" s="89"/>
      <c r="SXU9" s="86"/>
      <c r="SXV9" s="88"/>
      <c r="SXW9" s="88"/>
      <c r="SXX9" s="88"/>
      <c r="SXY9" s="88"/>
      <c r="SXZ9" s="89"/>
      <c r="SYC9" s="86"/>
      <c r="SYD9" s="88"/>
      <c r="SYE9" s="88"/>
      <c r="SYF9" s="88"/>
      <c r="SYG9" s="88"/>
      <c r="SYH9" s="89"/>
      <c r="SYK9" s="86"/>
      <c r="SYL9" s="88"/>
      <c r="SYM9" s="88"/>
      <c r="SYN9" s="88"/>
      <c r="SYO9" s="88"/>
      <c r="SYP9" s="89"/>
      <c r="SYS9" s="86"/>
      <c r="SYT9" s="88"/>
      <c r="SYU9" s="88"/>
      <c r="SYV9" s="88"/>
      <c r="SYW9" s="88"/>
      <c r="SYX9" s="89"/>
      <c r="SZA9" s="86"/>
      <c r="SZB9" s="88"/>
      <c r="SZC9" s="88"/>
      <c r="SZD9" s="88"/>
      <c r="SZE9" s="88"/>
      <c r="SZF9" s="89"/>
      <c r="SZI9" s="86"/>
      <c r="SZJ9" s="88"/>
      <c r="SZK9" s="88"/>
      <c r="SZL9" s="88"/>
      <c r="SZM9" s="88"/>
      <c r="SZN9" s="89"/>
      <c r="SZQ9" s="86"/>
      <c r="SZR9" s="88"/>
      <c r="SZS9" s="88"/>
      <c r="SZT9" s="88"/>
      <c r="SZU9" s="88"/>
      <c r="SZV9" s="89"/>
      <c r="SZY9" s="86"/>
      <c r="SZZ9" s="88"/>
      <c r="TAA9" s="88"/>
      <c r="TAB9" s="88"/>
      <c r="TAC9" s="88"/>
      <c r="TAD9" s="89"/>
      <c r="TAG9" s="86"/>
      <c r="TAH9" s="88"/>
      <c r="TAI9" s="88"/>
      <c r="TAJ9" s="88"/>
      <c r="TAK9" s="88"/>
      <c r="TAL9" s="89"/>
      <c r="TAO9" s="86"/>
      <c r="TAP9" s="88"/>
      <c r="TAQ9" s="88"/>
      <c r="TAR9" s="88"/>
      <c r="TAS9" s="88"/>
      <c r="TAT9" s="89"/>
      <c r="TAW9" s="86"/>
      <c r="TAX9" s="88"/>
      <c r="TAY9" s="88"/>
      <c r="TAZ9" s="88"/>
      <c r="TBA9" s="88"/>
      <c r="TBB9" s="89"/>
      <c r="TBE9" s="86"/>
      <c r="TBF9" s="88"/>
      <c r="TBG9" s="88"/>
      <c r="TBH9" s="88"/>
      <c r="TBI9" s="88"/>
      <c r="TBJ9" s="89"/>
      <c r="TBM9" s="86"/>
      <c r="TBN9" s="88"/>
      <c r="TBO9" s="88"/>
      <c r="TBP9" s="88"/>
      <c r="TBQ9" s="88"/>
      <c r="TBR9" s="89"/>
      <c r="TBU9" s="86"/>
      <c r="TBV9" s="88"/>
      <c r="TBW9" s="88"/>
      <c r="TBX9" s="88"/>
      <c r="TBY9" s="88"/>
      <c r="TBZ9" s="89"/>
      <c r="TCC9" s="86"/>
      <c r="TCD9" s="88"/>
      <c r="TCE9" s="88"/>
      <c r="TCF9" s="88"/>
      <c r="TCG9" s="88"/>
      <c r="TCH9" s="89"/>
      <c r="TCK9" s="86"/>
      <c r="TCL9" s="88"/>
      <c r="TCM9" s="88"/>
      <c r="TCN9" s="88"/>
      <c r="TCO9" s="88"/>
      <c r="TCP9" s="89"/>
      <c r="TCS9" s="86"/>
      <c r="TCT9" s="88"/>
      <c r="TCU9" s="88"/>
      <c r="TCV9" s="88"/>
      <c r="TCW9" s="88"/>
      <c r="TCX9" s="89"/>
      <c r="TDA9" s="86"/>
      <c r="TDB9" s="88"/>
      <c r="TDC9" s="88"/>
      <c r="TDD9" s="88"/>
      <c r="TDE9" s="88"/>
      <c r="TDF9" s="89"/>
      <c r="TDI9" s="86"/>
      <c r="TDJ9" s="88"/>
      <c r="TDK9" s="88"/>
      <c r="TDL9" s="88"/>
      <c r="TDM9" s="88"/>
      <c r="TDN9" s="89"/>
      <c r="TDQ9" s="86"/>
      <c r="TDR9" s="88"/>
      <c r="TDS9" s="88"/>
      <c r="TDT9" s="88"/>
      <c r="TDU9" s="88"/>
      <c r="TDV9" s="89"/>
      <c r="TDY9" s="86"/>
      <c r="TDZ9" s="88"/>
      <c r="TEA9" s="88"/>
      <c r="TEB9" s="88"/>
      <c r="TEC9" s="88"/>
      <c r="TED9" s="89"/>
      <c r="TEG9" s="86"/>
      <c r="TEH9" s="88"/>
      <c r="TEI9" s="88"/>
      <c r="TEJ9" s="88"/>
      <c r="TEK9" s="88"/>
      <c r="TEL9" s="89"/>
      <c r="TEO9" s="86"/>
      <c r="TEP9" s="88"/>
      <c r="TEQ9" s="88"/>
      <c r="TER9" s="88"/>
      <c r="TES9" s="88"/>
      <c r="TET9" s="89"/>
      <c r="TEW9" s="86"/>
      <c r="TEX9" s="88"/>
      <c r="TEY9" s="88"/>
      <c r="TEZ9" s="88"/>
      <c r="TFA9" s="88"/>
      <c r="TFB9" s="89"/>
      <c r="TFE9" s="86"/>
      <c r="TFF9" s="88"/>
      <c r="TFG9" s="88"/>
      <c r="TFH9" s="88"/>
      <c r="TFI9" s="88"/>
      <c r="TFJ9" s="89"/>
      <c r="TFM9" s="86"/>
      <c r="TFN9" s="88"/>
      <c r="TFO9" s="88"/>
      <c r="TFP9" s="88"/>
      <c r="TFQ9" s="88"/>
      <c r="TFR9" s="89"/>
      <c r="TFU9" s="86"/>
      <c r="TFV9" s="88"/>
      <c r="TFW9" s="88"/>
      <c r="TFX9" s="88"/>
      <c r="TFY9" s="88"/>
      <c r="TFZ9" s="89"/>
      <c r="TGC9" s="86"/>
      <c r="TGD9" s="88"/>
      <c r="TGE9" s="88"/>
      <c r="TGF9" s="88"/>
      <c r="TGG9" s="88"/>
      <c r="TGH9" s="89"/>
      <c r="TGK9" s="86"/>
      <c r="TGL9" s="88"/>
      <c r="TGM9" s="88"/>
      <c r="TGN9" s="88"/>
      <c r="TGO9" s="88"/>
      <c r="TGP9" s="89"/>
      <c r="TGS9" s="86"/>
      <c r="TGT9" s="88"/>
      <c r="TGU9" s="88"/>
      <c r="TGV9" s="88"/>
      <c r="TGW9" s="88"/>
      <c r="TGX9" s="89"/>
      <c r="THA9" s="86"/>
      <c r="THB9" s="88"/>
      <c r="THC9" s="88"/>
      <c r="THD9" s="88"/>
      <c r="THE9" s="88"/>
      <c r="THF9" s="89"/>
      <c r="THI9" s="86"/>
      <c r="THJ9" s="88"/>
      <c r="THK9" s="88"/>
      <c r="THL9" s="88"/>
      <c r="THM9" s="88"/>
      <c r="THN9" s="89"/>
      <c r="THQ9" s="86"/>
      <c r="THR9" s="88"/>
      <c r="THS9" s="88"/>
      <c r="THT9" s="88"/>
      <c r="THU9" s="88"/>
      <c r="THV9" s="89"/>
      <c r="THY9" s="86"/>
      <c r="THZ9" s="88"/>
      <c r="TIA9" s="88"/>
      <c r="TIB9" s="88"/>
      <c r="TIC9" s="88"/>
      <c r="TID9" s="89"/>
      <c r="TIG9" s="86"/>
      <c r="TIH9" s="88"/>
      <c r="TII9" s="88"/>
      <c r="TIJ9" s="88"/>
      <c r="TIK9" s="88"/>
      <c r="TIL9" s="89"/>
      <c r="TIO9" s="86"/>
      <c r="TIP9" s="88"/>
      <c r="TIQ9" s="88"/>
      <c r="TIR9" s="88"/>
      <c r="TIS9" s="88"/>
      <c r="TIT9" s="89"/>
      <c r="TIW9" s="86"/>
      <c r="TIX9" s="88"/>
      <c r="TIY9" s="88"/>
      <c r="TIZ9" s="88"/>
      <c r="TJA9" s="88"/>
      <c r="TJB9" s="89"/>
      <c r="TJE9" s="86"/>
      <c r="TJF9" s="88"/>
      <c r="TJG9" s="88"/>
      <c r="TJH9" s="88"/>
      <c r="TJI9" s="88"/>
      <c r="TJJ9" s="89"/>
      <c r="TJM9" s="86"/>
      <c r="TJN9" s="88"/>
      <c r="TJO9" s="88"/>
      <c r="TJP9" s="88"/>
      <c r="TJQ9" s="88"/>
      <c r="TJR9" s="89"/>
      <c r="TJU9" s="86"/>
      <c r="TJV9" s="88"/>
      <c r="TJW9" s="88"/>
      <c r="TJX9" s="88"/>
      <c r="TJY9" s="88"/>
      <c r="TJZ9" s="89"/>
      <c r="TKC9" s="86"/>
      <c r="TKD9" s="88"/>
      <c r="TKE9" s="88"/>
      <c r="TKF9" s="88"/>
      <c r="TKG9" s="88"/>
      <c r="TKH9" s="89"/>
      <c r="TKK9" s="86"/>
      <c r="TKL9" s="88"/>
      <c r="TKM9" s="88"/>
      <c r="TKN9" s="88"/>
      <c r="TKO9" s="88"/>
      <c r="TKP9" s="89"/>
      <c r="TKS9" s="86"/>
      <c r="TKT9" s="88"/>
      <c r="TKU9" s="88"/>
      <c r="TKV9" s="88"/>
      <c r="TKW9" s="88"/>
      <c r="TKX9" s="89"/>
      <c r="TLA9" s="86"/>
      <c r="TLB9" s="88"/>
      <c r="TLC9" s="88"/>
      <c r="TLD9" s="88"/>
      <c r="TLE9" s="88"/>
      <c r="TLF9" s="89"/>
      <c r="TLI9" s="86"/>
      <c r="TLJ9" s="88"/>
      <c r="TLK9" s="88"/>
      <c r="TLL9" s="88"/>
      <c r="TLM9" s="88"/>
      <c r="TLN9" s="89"/>
      <c r="TLQ9" s="86"/>
      <c r="TLR9" s="88"/>
      <c r="TLS9" s="88"/>
      <c r="TLT9" s="88"/>
      <c r="TLU9" s="88"/>
      <c r="TLV9" s="89"/>
      <c r="TLY9" s="86"/>
      <c r="TLZ9" s="88"/>
      <c r="TMA9" s="88"/>
      <c r="TMB9" s="88"/>
      <c r="TMC9" s="88"/>
      <c r="TMD9" s="89"/>
      <c r="TMG9" s="86"/>
      <c r="TMH9" s="88"/>
      <c r="TMI9" s="88"/>
      <c r="TMJ9" s="88"/>
      <c r="TMK9" s="88"/>
      <c r="TML9" s="89"/>
      <c r="TMO9" s="86"/>
      <c r="TMP9" s="88"/>
      <c r="TMQ9" s="88"/>
      <c r="TMR9" s="88"/>
      <c r="TMS9" s="88"/>
      <c r="TMT9" s="89"/>
      <c r="TMW9" s="86"/>
      <c r="TMX9" s="88"/>
      <c r="TMY9" s="88"/>
      <c r="TMZ9" s="88"/>
      <c r="TNA9" s="88"/>
      <c r="TNB9" s="89"/>
      <c r="TNE9" s="86"/>
      <c r="TNF9" s="88"/>
      <c r="TNG9" s="88"/>
      <c r="TNH9" s="88"/>
      <c r="TNI9" s="88"/>
      <c r="TNJ9" s="89"/>
      <c r="TNM9" s="86"/>
      <c r="TNN9" s="88"/>
      <c r="TNO9" s="88"/>
      <c r="TNP9" s="88"/>
      <c r="TNQ9" s="88"/>
      <c r="TNR9" s="89"/>
      <c r="TNU9" s="86"/>
      <c r="TNV9" s="88"/>
      <c r="TNW9" s="88"/>
      <c r="TNX9" s="88"/>
      <c r="TNY9" s="88"/>
      <c r="TNZ9" s="89"/>
      <c r="TOC9" s="86"/>
      <c r="TOD9" s="88"/>
      <c r="TOE9" s="88"/>
      <c r="TOF9" s="88"/>
      <c r="TOG9" s="88"/>
      <c r="TOH9" s="89"/>
      <c r="TOK9" s="86"/>
      <c r="TOL9" s="88"/>
      <c r="TOM9" s="88"/>
      <c r="TON9" s="88"/>
      <c r="TOO9" s="88"/>
      <c r="TOP9" s="89"/>
      <c r="TOS9" s="86"/>
      <c r="TOT9" s="88"/>
      <c r="TOU9" s="88"/>
      <c r="TOV9" s="88"/>
      <c r="TOW9" s="88"/>
      <c r="TOX9" s="89"/>
      <c r="TPA9" s="86"/>
      <c r="TPB9" s="88"/>
      <c r="TPC9" s="88"/>
      <c r="TPD9" s="88"/>
      <c r="TPE9" s="88"/>
      <c r="TPF9" s="89"/>
      <c r="TPI9" s="86"/>
      <c r="TPJ9" s="88"/>
      <c r="TPK9" s="88"/>
      <c r="TPL9" s="88"/>
      <c r="TPM9" s="88"/>
      <c r="TPN9" s="89"/>
      <c r="TPQ9" s="86"/>
      <c r="TPR9" s="88"/>
      <c r="TPS9" s="88"/>
      <c r="TPT9" s="88"/>
      <c r="TPU9" s="88"/>
      <c r="TPV9" s="89"/>
      <c r="TPY9" s="86"/>
      <c r="TPZ9" s="88"/>
      <c r="TQA9" s="88"/>
      <c r="TQB9" s="88"/>
      <c r="TQC9" s="88"/>
      <c r="TQD9" s="89"/>
      <c r="TQG9" s="86"/>
      <c r="TQH9" s="88"/>
      <c r="TQI9" s="88"/>
      <c r="TQJ9" s="88"/>
      <c r="TQK9" s="88"/>
      <c r="TQL9" s="89"/>
      <c r="TQO9" s="86"/>
      <c r="TQP9" s="88"/>
      <c r="TQQ9" s="88"/>
      <c r="TQR9" s="88"/>
      <c r="TQS9" s="88"/>
      <c r="TQT9" s="89"/>
      <c r="TQW9" s="86"/>
      <c r="TQX9" s="88"/>
      <c r="TQY9" s="88"/>
      <c r="TQZ9" s="88"/>
      <c r="TRA9" s="88"/>
      <c r="TRB9" s="89"/>
      <c r="TRE9" s="86"/>
      <c r="TRF9" s="88"/>
      <c r="TRG9" s="88"/>
      <c r="TRH9" s="88"/>
      <c r="TRI9" s="88"/>
      <c r="TRJ9" s="89"/>
      <c r="TRM9" s="86"/>
      <c r="TRN9" s="88"/>
      <c r="TRO9" s="88"/>
      <c r="TRP9" s="88"/>
      <c r="TRQ9" s="88"/>
      <c r="TRR9" s="89"/>
      <c r="TRU9" s="86"/>
      <c r="TRV9" s="88"/>
      <c r="TRW9" s="88"/>
      <c r="TRX9" s="88"/>
      <c r="TRY9" s="88"/>
      <c r="TRZ9" s="89"/>
      <c r="TSC9" s="86"/>
      <c r="TSD9" s="88"/>
      <c r="TSE9" s="88"/>
      <c r="TSF9" s="88"/>
      <c r="TSG9" s="88"/>
      <c r="TSH9" s="89"/>
      <c r="TSK9" s="86"/>
      <c r="TSL9" s="88"/>
      <c r="TSM9" s="88"/>
      <c r="TSN9" s="88"/>
      <c r="TSO9" s="88"/>
      <c r="TSP9" s="89"/>
      <c r="TSS9" s="86"/>
      <c r="TST9" s="88"/>
      <c r="TSU9" s="88"/>
      <c r="TSV9" s="88"/>
      <c r="TSW9" s="88"/>
      <c r="TSX9" s="89"/>
      <c r="TTA9" s="86"/>
      <c r="TTB9" s="88"/>
      <c r="TTC9" s="88"/>
      <c r="TTD9" s="88"/>
      <c r="TTE9" s="88"/>
      <c r="TTF9" s="89"/>
      <c r="TTI9" s="86"/>
      <c r="TTJ9" s="88"/>
      <c r="TTK9" s="88"/>
      <c r="TTL9" s="88"/>
      <c r="TTM9" s="88"/>
      <c r="TTN9" s="89"/>
      <c r="TTQ9" s="86"/>
      <c r="TTR9" s="88"/>
      <c r="TTS9" s="88"/>
      <c r="TTT9" s="88"/>
      <c r="TTU9" s="88"/>
      <c r="TTV9" s="89"/>
      <c r="TTY9" s="86"/>
      <c r="TTZ9" s="88"/>
      <c r="TUA9" s="88"/>
      <c r="TUB9" s="88"/>
      <c r="TUC9" s="88"/>
      <c r="TUD9" s="89"/>
      <c r="TUG9" s="86"/>
      <c r="TUH9" s="88"/>
      <c r="TUI9" s="88"/>
      <c r="TUJ9" s="88"/>
      <c r="TUK9" s="88"/>
      <c r="TUL9" s="89"/>
      <c r="TUO9" s="86"/>
      <c r="TUP9" s="88"/>
      <c r="TUQ9" s="88"/>
      <c r="TUR9" s="88"/>
      <c r="TUS9" s="88"/>
      <c r="TUT9" s="89"/>
      <c r="TUW9" s="86"/>
      <c r="TUX9" s="88"/>
      <c r="TUY9" s="88"/>
      <c r="TUZ9" s="88"/>
      <c r="TVA9" s="88"/>
      <c r="TVB9" s="89"/>
      <c r="TVE9" s="86"/>
      <c r="TVF9" s="88"/>
      <c r="TVG9" s="88"/>
      <c r="TVH9" s="88"/>
      <c r="TVI9" s="88"/>
      <c r="TVJ9" s="89"/>
      <c r="TVM9" s="86"/>
      <c r="TVN9" s="88"/>
      <c r="TVO9" s="88"/>
      <c r="TVP9" s="88"/>
      <c r="TVQ9" s="88"/>
      <c r="TVR9" s="89"/>
      <c r="TVU9" s="86"/>
      <c r="TVV9" s="88"/>
      <c r="TVW9" s="88"/>
      <c r="TVX9" s="88"/>
      <c r="TVY9" s="88"/>
      <c r="TVZ9" s="89"/>
      <c r="TWC9" s="86"/>
      <c r="TWD9" s="88"/>
      <c r="TWE9" s="88"/>
      <c r="TWF9" s="88"/>
      <c r="TWG9" s="88"/>
      <c r="TWH9" s="89"/>
      <c r="TWK9" s="86"/>
      <c r="TWL9" s="88"/>
      <c r="TWM9" s="88"/>
      <c r="TWN9" s="88"/>
      <c r="TWO9" s="88"/>
      <c r="TWP9" s="89"/>
      <c r="TWS9" s="86"/>
      <c r="TWT9" s="88"/>
      <c r="TWU9" s="88"/>
      <c r="TWV9" s="88"/>
      <c r="TWW9" s="88"/>
      <c r="TWX9" s="89"/>
      <c r="TXA9" s="86"/>
      <c r="TXB9" s="88"/>
      <c r="TXC9" s="88"/>
      <c r="TXD9" s="88"/>
      <c r="TXE9" s="88"/>
      <c r="TXF9" s="89"/>
      <c r="TXI9" s="86"/>
      <c r="TXJ9" s="88"/>
      <c r="TXK9" s="88"/>
      <c r="TXL9" s="88"/>
      <c r="TXM9" s="88"/>
      <c r="TXN9" s="89"/>
      <c r="TXQ9" s="86"/>
      <c r="TXR9" s="88"/>
      <c r="TXS9" s="88"/>
      <c r="TXT9" s="88"/>
      <c r="TXU9" s="88"/>
      <c r="TXV9" s="89"/>
      <c r="TXY9" s="86"/>
      <c r="TXZ9" s="88"/>
      <c r="TYA9" s="88"/>
      <c r="TYB9" s="88"/>
      <c r="TYC9" s="88"/>
      <c r="TYD9" s="89"/>
      <c r="TYG9" s="86"/>
      <c r="TYH9" s="88"/>
      <c r="TYI9" s="88"/>
      <c r="TYJ9" s="88"/>
      <c r="TYK9" s="88"/>
      <c r="TYL9" s="89"/>
      <c r="TYO9" s="86"/>
      <c r="TYP9" s="88"/>
      <c r="TYQ9" s="88"/>
      <c r="TYR9" s="88"/>
      <c r="TYS9" s="88"/>
      <c r="TYT9" s="89"/>
      <c r="TYW9" s="86"/>
      <c r="TYX9" s="88"/>
      <c r="TYY9" s="88"/>
      <c r="TYZ9" s="88"/>
      <c r="TZA9" s="88"/>
      <c r="TZB9" s="89"/>
      <c r="TZE9" s="86"/>
      <c r="TZF9" s="88"/>
      <c r="TZG9" s="88"/>
      <c r="TZH9" s="88"/>
      <c r="TZI9" s="88"/>
      <c r="TZJ9" s="89"/>
      <c r="TZM9" s="86"/>
      <c r="TZN9" s="88"/>
      <c r="TZO9" s="88"/>
      <c r="TZP9" s="88"/>
      <c r="TZQ9" s="88"/>
      <c r="TZR9" s="89"/>
      <c r="TZU9" s="86"/>
      <c r="TZV9" s="88"/>
      <c r="TZW9" s="88"/>
      <c r="TZX9" s="88"/>
      <c r="TZY9" s="88"/>
      <c r="TZZ9" s="89"/>
      <c r="UAC9" s="86"/>
      <c r="UAD9" s="88"/>
      <c r="UAE9" s="88"/>
      <c r="UAF9" s="88"/>
      <c r="UAG9" s="88"/>
      <c r="UAH9" s="89"/>
      <c r="UAK9" s="86"/>
      <c r="UAL9" s="88"/>
      <c r="UAM9" s="88"/>
      <c r="UAN9" s="88"/>
      <c r="UAO9" s="88"/>
      <c r="UAP9" s="89"/>
      <c r="UAS9" s="86"/>
      <c r="UAT9" s="88"/>
      <c r="UAU9" s="88"/>
      <c r="UAV9" s="88"/>
      <c r="UAW9" s="88"/>
      <c r="UAX9" s="89"/>
      <c r="UBA9" s="86"/>
      <c r="UBB9" s="88"/>
      <c r="UBC9" s="88"/>
      <c r="UBD9" s="88"/>
      <c r="UBE9" s="88"/>
      <c r="UBF9" s="89"/>
      <c r="UBI9" s="86"/>
      <c r="UBJ9" s="88"/>
      <c r="UBK9" s="88"/>
      <c r="UBL9" s="88"/>
      <c r="UBM9" s="88"/>
      <c r="UBN9" s="89"/>
      <c r="UBQ9" s="86"/>
      <c r="UBR9" s="88"/>
      <c r="UBS9" s="88"/>
      <c r="UBT9" s="88"/>
      <c r="UBU9" s="88"/>
      <c r="UBV9" s="89"/>
      <c r="UBY9" s="86"/>
      <c r="UBZ9" s="88"/>
      <c r="UCA9" s="88"/>
      <c r="UCB9" s="88"/>
      <c r="UCC9" s="88"/>
      <c r="UCD9" s="89"/>
      <c r="UCG9" s="86"/>
      <c r="UCH9" s="88"/>
      <c r="UCI9" s="88"/>
      <c r="UCJ9" s="88"/>
      <c r="UCK9" s="88"/>
      <c r="UCL9" s="89"/>
      <c r="UCO9" s="86"/>
      <c r="UCP9" s="88"/>
      <c r="UCQ9" s="88"/>
      <c r="UCR9" s="88"/>
      <c r="UCS9" s="88"/>
      <c r="UCT9" s="89"/>
      <c r="UCW9" s="86"/>
      <c r="UCX9" s="88"/>
      <c r="UCY9" s="88"/>
      <c r="UCZ9" s="88"/>
      <c r="UDA9" s="88"/>
      <c r="UDB9" s="89"/>
      <c r="UDE9" s="86"/>
      <c r="UDF9" s="88"/>
      <c r="UDG9" s="88"/>
      <c r="UDH9" s="88"/>
      <c r="UDI9" s="88"/>
      <c r="UDJ9" s="89"/>
      <c r="UDM9" s="86"/>
      <c r="UDN9" s="88"/>
      <c r="UDO9" s="88"/>
      <c r="UDP9" s="88"/>
      <c r="UDQ9" s="88"/>
      <c r="UDR9" s="89"/>
      <c r="UDU9" s="86"/>
      <c r="UDV9" s="88"/>
      <c r="UDW9" s="88"/>
      <c r="UDX9" s="88"/>
      <c r="UDY9" s="88"/>
      <c r="UDZ9" s="89"/>
      <c r="UEC9" s="86"/>
      <c r="UED9" s="88"/>
      <c r="UEE9" s="88"/>
      <c r="UEF9" s="88"/>
      <c r="UEG9" s="88"/>
      <c r="UEH9" s="89"/>
      <c r="UEK9" s="86"/>
      <c r="UEL9" s="88"/>
      <c r="UEM9" s="88"/>
      <c r="UEN9" s="88"/>
      <c r="UEO9" s="88"/>
      <c r="UEP9" s="89"/>
      <c r="UES9" s="86"/>
      <c r="UET9" s="88"/>
      <c r="UEU9" s="88"/>
      <c r="UEV9" s="88"/>
      <c r="UEW9" s="88"/>
      <c r="UEX9" s="89"/>
      <c r="UFA9" s="86"/>
      <c r="UFB9" s="88"/>
      <c r="UFC9" s="88"/>
      <c r="UFD9" s="88"/>
      <c r="UFE9" s="88"/>
      <c r="UFF9" s="89"/>
      <c r="UFI9" s="86"/>
      <c r="UFJ9" s="88"/>
      <c r="UFK9" s="88"/>
      <c r="UFL9" s="88"/>
      <c r="UFM9" s="88"/>
      <c r="UFN9" s="89"/>
      <c r="UFQ9" s="86"/>
      <c r="UFR9" s="88"/>
      <c r="UFS9" s="88"/>
      <c r="UFT9" s="88"/>
      <c r="UFU9" s="88"/>
      <c r="UFV9" s="89"/>
      <c r="UFY9" s="86"/>
      <c r="UFZ9" s="88"/>
      <c r="UGA9" s="88"/>
      <c r="UGB9" s="88"/>
      <c r="UGC9" s="88"/>
      <c r="UGD9" s="89"/>
      <c r="UGG9" s="86"/>
      <c r="UGH9" s="88"/>
      <c r="UGI9" s="88"/>
      <c r="UGJ9" s="88"/>
      <c r="UGK9" s="88"/>
      <c r="UGL9" s="89"/>
      <c r="UGO9" s="86"/>
      <c r="UGP9" s="88"/>
      <c r="UGQ9" s="88"/>
      <c r="UGR9" s="88"/>
      <c r="UGS9" s="88"/>
      <c r="UGT9" s="89"/>
      <c r="UGW9" s="86"/>
      <c r="UGX9" s="88"/>
      <c r="UGY9" s="88"/>
      <c r="UGZ9" s="88"/>
      <c r="UHA9" s="88"/>
      <c r="UHB9" s="89"/>
      <c r="UHE9" s="86"/>
      <c r="UHF9" s="88"/>
      <c r="UHG9" s="88"/>
      <c r="UHH9" s="88"/>
      <c r="UHI9" s="88"/>
      <c r="UHJ9" s="89"/>
      <c r="UHM9" s="86"/>
      <c r="UHN9" s="88"/>
      <c r="UHO9" s="88"/>
      <c r="UHP9" s="88"/>
      <c r="UHQ9" s="88"/>
      <c r="UHR9" s="89"/>
      <c r="UHU9" s="86"/>
      <c r="UHV9" s="88"/>
      <c r="UHW9" s="88"/>
      <c r="UHX9" s="88"/>
      <c r="UHY9" s="88"/>
      <c r="UHZ9" s="89"/>
      <c r="UIC9" s="86"/>
      <c r="UID9" s="88"/>
      <c r="UIE9" s="88"/>
      <c r="UIF9" s="88"/>
      <c r="UIG9" s="88"/>
      <c r="UIH9" s="89"/>
      <c r="UIK9" s="86"/>
      <c r="UIL9" s="88"/>
      <c r="UIM9" s="88"/>
      <c r="UIN9" s="88"/>
      <c r="UIO9" s="88"/>
      <c r="UIP9" s="89"/>
      <c r="UIS9" s="86"/>
      <c r="UIT9" s="88"/>
      <c r="UIU9" s="88"/>
      <c r="UIV9" s="88"/>
      <c r="UIW9" s="88"/>
      <c r="UIX9" s="89"/>
      <c r="UJA9" s="86"/>
      <c r="UJB9" s="88"/>
      <c r="UJC9" s="88"/>
      <c r="UJD9" s="88"/>
      <c r="UJE9" s="88"/>
      <c r="UJF9" s="89"/>
      <c r="UJI9" s="86"/>
      <c r="UJJ9" s="88"/>
      <c r="UJK9" s="88"/>
      <c r="UJL9" s="88"/>
      <c r="UJM9" s="88"/>
      <c r="UJN9" s="89"/>
      <c r="UJQ9" s="86"/>
      <c r="UJR9" s="88"/>
      <c r="UJS9" s="88"/>
      <c r="UJT9" s="88"/>
      <c r="UJU9" s="88"/>
      <c r="UJV9" s="89"/>
      <c r="UJY9" s="86"/>
      <c r="UJZ9" s="88"/>
      <c r="UKA9" s="88"/>
      <c r="UKB9" s="88"/>
      <c r="UKC9" s="88"/>
      <c r="UKD9" s="89"/>
      <c r="UKG9" s="86"/>
      <c r="UKH9" s="88"/>
      <c r="UKI9" s="88"/>
      <c r="UKJ9" s="88"/>
      <c r="UKK9" s="88"/>
      <c r="UKL9" s="89"/>
      <c r="UKO9" s="86"/>
      <c r="UKP9" s="88"/>
      <c r="UKQ9" s="88"/>
      <c r="UKR9" s="88"/>
      <c r="UKS9" s="88"/>
      <c r="UKT9" s="89"/>
      <c r="UKW9" s="86"/>
      <c r="UKX9" s="88"/>
      <c r="UKY9" s="88"/>
      <c r="UKZ9" s="88"/>
      <c r="ULA9" s="88"/>
      <c r="ULB9" s="89"/>
      <c r="ULE9" s="86"/>
      <c r="ULF9" s="88"/>
      <c r="ULG9" s="88"/>
      <c r="ULH9" s="88"/>
      <c r="ULI9" s="88"/>
      <c r="ULJ9" s="89"/>
      <c r="ULM9" s="86"/>
      <c r="ULN9" s="88"/>
      <c r="ULO9" s="88"/>
      <c r="ULP9" s="88"/>
      <c r="ULQ9" s="88"/>
      <c r="ULR9" s="89"/>
      <c r="ULU9" s="86"/>
      <c r="ULV9" s="88"/>
      <c r="ULW9" s="88"/>
      <c r="ULX9" s="88"/>
      <c r="ULY9" s="88"/>
      <c r="ULZ9" s="89"/>
      <c r="UMC9" s="86"/>
      <c r="UMD9" s="88"/>
      <c r="UME9" s="88"/>
      <c r="UMF9" s="88"/>
      <c r="UMG9" s="88"/>
      <c r="UMH9" s="89"/>
      <c r="UMK9" s="86"/>
      <c r="UML9" s="88"/>
      <c r="UMM9" s="88"/>
      <c r="UMN9" s="88"/>
      <c r="UMO9" s="88"/>
      <c r="UMP9" s="89"/>
      <c r="UMS9" s="86"/>
      <c r="UMT9" s="88"/>
      <c r="UMU9" s="88"/>
      <c r="UMV9" s="88"/>
      <c r="UMW9" s="88"/>
      <c r="UMX9" s="89"/>
      <c r="UNA9" s="86"/>
      <c r="UNB9" s="88"/>
      <c r="UNC9" s="88"/>
      <c r="UND9" s="88"/>
      <c r="UNE9" s="88"/>
      <c r="UNF9" s="89"/>
      <c r="UNI9" s="86"/>
      <c r="UNJ9" s="88"/>
      <c r="UNK9" s="88"/>
      <c r="UNL9" s="88"/>
      <c r="UNM9" s="88"/>
      <c r="UNN9" s="89"/>
      <c r="UNQ9" s="86"/>
      <c r="UNR9" s="88"/>
      <c r="UNS9" s="88"/>
      <c r="UNT9" s="88"/>
      <c r="UNU9" s="88"/>
      <c r="UNV9" s="89"/>
      <c r="UNY9" s="86"/>
      <c r="UNZ9" s="88"/>
      <c r="UOA9" s="88"/>
      <c r="UOB9" s="88"/>
      <c r="UOC9" s="88"/>
      <c r="UOD9" s="89"/>
      <c r="UOG9" s="86"/>
      <c r="UOH9" s="88"/>
      <c r="UOI9" s="88"/>
      <c r="UOJ9" s="88"/>
      <c r="UOK9" s="88"/>
      <c r="UOL9" s="89"/>
      <c r="UOO9" s="86"/>
      <c r="UOP9" s="88"/>
      <c r="UOQ9" s="88"/>
      <c r="UOR9" s="88"/>
      <c r="UOS9" s="88"/>
      <c r="UOT9" s="89"/>
      <c r="UOW9" s="86"/>
      <c r="UOX9" s="88"/>
      <c r="UOY9" s="88"/>
      <c r="UOZ9" s="88"/>
      <c r="UPA9" s="88"/>
      <c r="UPB9" s="89"/>
      <c r="UPE9" s="86"/>
      <c r="UPF9" s="88"/>
      <c r="UPG9" s="88"/>
      <c r="UPH9" s="88"/>
      <c r="UPI9" s="88"/>
      <c r="UPJ9" s="89"/>
      <c r="UPM9" s="86"/>
      <c r="UPN9" s="88"/>
      <c r="UPO9" s="88"/>
      <c r="UPP9" s="88"/>
      <c r="UPQ9" s="88"/>
      <c r="UPR9" s="89"/>
      <c r="UPU9" s="86"/>
      <c r="UPV9" s="88"/>
      <c r="UPW9" s="88"/>
      <c r="UPX9" s="88"/>
      <c r="UPY9" s="88"/>
      <c r="UPZ9" s="89"/>
      <c r="UQC9" s="86"/>
      <c r="UQD9" s="88"/>
      <c r="UQE9" s="88"/>
      <c r="UQF9" s="88"/>
      <c r="UQG9" s="88"/>
      <c r="UQH9" s="89"/>
      <c r="UQK9" s="86"/>
      <c r="UQL9" s="88"/>
      <c r="UQM9" s="88"/>
      <c r="UQN9" s="88"/>
      <c r="UQO9" s="88"/>
      <c r="UQP9" s="89"/>
      <c r="UQS9" s="86"/>
      <c r="UQT9" s="88"/>
      <c r="UQU9" s="88"/>
      <c r="UQV9" s="88"/>
      <c r="UQW9" s="88"/>
      <c r="UQX9" s="89"/>
      <c r="URA9" s="86"/>
      <c r="URB9" s="88"/>
      <c r="URC9" s="88"/>
      <c r="URD9" s="88"/>
      <c r="URE9" s="88"/>
      <c r="URF9" s="89"/>
      <c r="URI9" s="86"/>
      <c r="URJ9" s="88"/>
      <c r="URK9" s="88"/>
      <c r="URL9" s="88"/>
      <c r="URM9" s="88"/>
      <c r="URN9" s="89"/>
      <c r="URQ9" s="86"/>
      <c r="URR9" s="88"/>
      <c r="URS9" s="88"/>
      <c r="URT9" s="88"/>
      <c r="URU9" s="88"/>
      <c r="URV9" s="89"/>
      <c r="URY9" s="86"/>
      <c r="URZ9" s="88"/>
      <c r="USA9" s="88"/>
      <c r="USB9" s="88"/>
      <c r="USC9" s="88"/>
      <c r="USD9" s="89"/>
      <c r="USG9" s="86"/>
      <c r="USH9" s="88"/>
      <c r="USI9" s="88"/>
      <c r="USJ9" s="88"/>
      <c r="USK9" s="88"/>
      <c r="USL9" s="89"/>
      <c r="USO9" s="86"/>
      <c r="USP9" s="88"/>
      <c r="USQ9" s="88"/>
      <c r="USR9" s="88"/>
      <c r="USS9" s="88"/>
      <c r="UST9" s="89"/>
      <c r="USW9" s="86"/>
      <c r="USX9" s="88"/>
      <c r="USY9" s="88"/>
      <c r="USZ9" s="88"/>
      <c r="UTA9" s="88"/>
      <c r="UTB9" s="89"/>
      <c r="UTE9" s="86"/>
      <c r="UTF9" s="88"/>
      <c r="UTG9" s="88"/>
      <c r="UTH9" s="88"/>
      <c r="UTI9" s="88"/>
      <c r="UTJ9" s="89"/>
      <c r="UTM9" s="86"/>
      <c r="UTN9" s="88"/>
      <c r="UTO9" s="88"/>
      <c r="UTP9" s="88"/>
      <c r="UTQ9" s="88"/>
      <c r="UTR9" s="89"/>
      <c r="UTU9" s="86"/>
      <c r="UTV9" s="88"/>
      <c r="UTW9" s="88"/>
      <c r="UTX9" s="88"/>
      <c r="UTY9" s="88"/>
      <c r="UTZ9" s="89"/>
      <c r="UUC9" s="86"/>
      <c r="UUD9" s="88"/>
      <c r="UUE9" s="88"/>
      <c r="UUF9" s="88"/>
      <c r="UUG9" s="88"/>
      <c r="UUH9" s="89"/>
      <c r="UUK9" s="86"/>
      <c r="UUL9" s="88"/>
      <c r="UUM9" s="88"/>
      <c r="UUN9" s="88"/>
      <c r="UUO9" s="88"/>
      <c r="UUP9" s="89"/>
      <c r="UUS9" s="86"/>
      <c r="UUT9" s="88"/>
      <c r="UUU9" s="88"/>
      <c r="UUV9" s="88"/>
      <c r="UUW9" s="88"/>
      <c r="UUX9" s="89"/>
      <c r="UVA9" s="86"/>
      <c r="UVB9" s="88"/>
      <c r="UVC9" s="88"/>
      <c r="UVD9" s="88"/>
      <c r="UVE9" s="88"/>
      <c r="UVF9" s="89"/>
      <c r="UVI9" s="86"/>
      <c r="UVJ9" s="88"/>
      <c r="UVK9" s="88"/>
      <c r="UVL9" s="88"/>
      <c r="UVM9" s="88"/>
      <c r="UVN9" s="89"/>
      <c r="UVQ9" s="86"/>
      <c r="UVR9" s="88"/>
      <c r="UVS9" s="88"/>
      <c r="UVT9" s="88"/>
      <c r="UVU9" s="88"/>
      <c r="UVV9" s="89"/>
      <c r="UVY9" s="86"/>
      <c r="UVZ9" s="88"/>
      <c r="UWA9" s="88"/>
      <c r="UWB9" s="88"/>
      <c r="UWC9" s="88"/>
      <c r="UWD9" s="89"/>
      <c r="UWG9" s="86"/>
      <c r="UWH9" s="88"/>
      <c r="UWI9" s="88"/>
      <c r="UWJ9" s="88"/>
      <c r="UWK9" s="88"/>
      <c r="UWL9" s="89"/>
      <c r="UWO9" s="86"/>
      <c r="UWP9" s="88"/>
      <c r="UWQ9" s="88"/>
      <c r="UWR9" s="88"/>
      <c r="UWS9" s="88"/>
      <c r="UWT9" s="89"/>
      <c r="UWW9" s="86"/>
      <c r="UWX9" s="88"/>
      <c r="UWY9" s="88"/>
      <c r="UWZ9" s="88"/>
      <c r="UXA9" s="88"/>
      <c r="UXB9" s="89"/>
      <c r="UXE9" s="86"/>
      <c r="UXF9" s="88"/>
      <c r="UXG9" s="88"/>
      <c r="UXH9" s="88"/>
      <c r="UXI9" s="88"/>
      <c r="UXJ9" s="89"/>
      <c r="UXM9" s="86"/>
      <c r="UXN9" s="88"/>
      <c r="UXO9" s="88"/>
      <c r="UXP9" s="88"/>
      <c r="UXQ9" s="88"/>
      <c r="UXR9" s="89"/>
      <c r="UXU9" s="86"/>
      <c r="UXV9" s="88"/>
      <c r="UXW9" s="88"/>
      <c r="UXX9" s="88"/>
      <c r="UXY9" s="88"/>
      <c r="UXZ9" s="89"/>
      <c r="UYC9" s="86"/>
      <c r="UYD9" s="88"/>
      <c r="UYE9" s="88"/>
      <c r="UYF9" s="88"/>
      <c r="UYG9" s="88"/>
      <c r="UYH9" s="89"/>
      <c r="UYK9" s="86"/>
      <c r="UYL9" s="88"/>
      <c r="UYM9" s="88"/>
      <c r="UYN9" s="88"/>
      <c r="UYO9" s="88"/>
      <c r="UYP9" s="89"/>
      <c r="UYS9" s="86"/>
      <c r="UYT9" s="88"/>
      <c r="UYU9" s="88"/>
      <c r="UYV9" s="88"/>
      <c r="UYW9" s="88"/>
      <c r="UYX9" s="89"/>
      <c r="UZA9" s="86"/>
      <c r="UZB9" s="88"/>
      <c r="UZC9" s="88"/>
      <c r="UZD9" s="88"/>
      <c r="UZE9" s="88"/>
      <c r="UZF9" s="89"/>
      <c r="UZI9" s="86"/>
      <c r="UZJ9" s="88"/>
      <c r="UZK9" s="88"/>
      <c r="UZL9" s="88"/>
      <c r="UZM9" s="88"/>
      <c r="UZN9" s="89"/>
      <c r="UZQ9" s="86"/>
      <c r="UZR9" s="88"/>
      <c r="UZS9" s="88"/>
      <c r="UZT9" s="88"/>
      <c r="UZU9" s="88"/>
      <c r="UZV9" s="89"/>
      <c r="UZY9" s="86"/>
      <c r="UZZ9" s="88"/>
      <c r="VAA9" s="88"/>
      <c r="VAB9" s="88"/>
      <c r="VAC9" s="88"/>
      <c r="VAD9" s="89"/>
      <c r="VAG9" s="86"/>
      <c r="VAH9" s="88"/>
      <c r="VAI9" s="88"/>
      <c r="VAJ9" s="88"/>
      <c r="VAK9" s="88"/>
      <c r="VAL9" s="89"/>
      <c r="VAO9" s="86"/>
      <c r="VAP9" s="88"/>
      <c r="VAQ9" s="88"/>
      <c r="VAR9" s="88"/>
      <c r="VAS9" s="88"/>
      <c r="VAT9" s="89"/>
      <c r="VAW9" s="86"/>
      <c r="VAX9" s="88"/>
      <c r="VAY9" s="88"/>
      <c r="VAZ9" s="88"/>
      <c r="VBA9" s="88"/>
      <c r="VBB9" s="89"/>
      <c r="VBE9" s="86"/>
      <c r="VBF9" s="88"/>
      <c r="VBG9" s="88"/>
      <c r="VBH9" s="88"/>
      <c r="VBI9" s="88"/>
      <c r="VBJ9" s="89"/>
      <c r="VBM9" s="86"/>
      <c r="VBN9" s="88"/>
      <c r="VBO9" s="88"/>
      <c r="VBP9" s="88"/>
      <c r="VBQ9" s="88"/>
      <c r="VBR9" s="89"/>
      <c r="VBU9" s="86"/>
      <c r="VBV9" s="88"/>
      <c r="VBW9" s="88"/>
      <c r="VBX9" s="88"/>
      <c r="VBY9" s="88"/>
      <c r="VBZ9" s="89"/>
      <c r="VCC9" s="86"/>
      <c r="VCD9" s="88"/>
      <c r="VCE9" s="88"/>
      <c r="VCF9" s="88"/>
      <c r="VCG9" s="88"/>
      <c r="VCH9" s="89"/>
      <c r="VCK9" s="86"/>
      <c r="VCL9" s="88"/>
      <c r="VCM9" s="88"/>
      <c r="VCN9" s="88"/>
      <c r="VCO9" s="88"/>
      <c r="VCP9" s="89"/>
      <c r="VCS9" s="86"/>
      <c r="VCT9" s="88"/>
      <c r="VCU9" s="88"/>
      <c r="VCV9" s="88"/>
      <c r="VCW9" s="88"/>
      <c r="VCX9" s="89"/>
      <c r="VDA9" s="86"/>
      <c r="VDB9" s="88"/>
      <c r="VDC9" s="88"/>
      <c r="VDD9" s="88"/>
      <c r="VDE9" s="88"/>
      <c r="VDF9" s="89"/>
      <c r="VDI9" s="86"/>
      <c r="VDJ9" s="88"/>
      <c r="VDK9" s="88"/>
      <c r="VDL9" s="88"/>
      <c r="VDM9" s="88"/>
      <c r="VDN9" s="89"/>
      <c r="VDQ9" s="86"/>
      <c r="VDR9" s="88"/>
      <c r="VDS9" s="88"/>
      <c r="VDT9" s="88"/>
      <c r="VDU9" s="88"/>
      <c r="VDV9" s="89"/>
      <c r="VDY9" s="86"/>
      <c r="VDZ9" s="88"/>
      <c r="VEA9" s="88"/>
      <c r="VEB9" s="88"/>
      <c r="VEC9" s="88"/>
      <c r="VED9" s="89"/>
      <c r="VEG9" s="86"/>
      <c r="VEH9" s="88"/>
      <c r="VEI9" s="88"/>
      <c r="VEJ9" s="88"/>
      <c r="VEK9" s="88"/>
      <c r="VEL9" s="89"/>
      <c r="VEO9" s="86"/>
      <c r="VEP9" s="88"/>
      <c r="VEQ9" s="88"/>
      <c r="VER9" s="88"/>
      <c r="VES9" s="88"/>
      <c r="VET9" s="89"/>
      <c r="VEW9" s="86"/>
      <c r="VEX9" s="88"/>
      <c r="VEY9" s="88"/>
      <c r="VEZ9" s="88"/>
      <c r="VFA9" s="88"/>
      <c r="VFB9" s="89"/>
      <c r="VFE9" s="86"/>
      <c r="VFF9" s="88"/>
      <c r="VFG9" s="88"/>
      <c r="VFH9" s="88"/>
      <c r="VFI9" s="88"/>
      <c r="VFJ9" s="89"/>
      <c r="VFM9" s="86"/>
      <c r="VFN9" s="88"/>
      <c r="VFO9" s="88"/>
      <c r="VFP9" s="88"/>
      <c r="VFQ9" s="88"/>
      <c r="VFR9" s="89"/>
      <c r="VFU9" s="86"/>
      <c r="VFV9" s="88"/>
      <c r="VFW9" s="88"/>
      <c r="VFX9" s="88"/>
      <c r="VFY9" s="88"/>
      <c r="VFZ9" s="89"/>
      <c r="VGC9" s="86"/>
      <c r="VGD9" s="88"/>
      <c r="VGE9" s="88"/>
      <c r="VGF9" s="88"/>
      <c r="VGG9" s="88"/>
      <c r="VGH9" s="89"/>
      <c r="VGK9" s="86"/>
      <c r="VGL9" s="88"/>
      <c r="VGM9" s="88"/>
      <c r="VGN9" s="88"/>
      <c r="VGO9" s="88"/>
      <c r="VGP9" s="89"/>
      <c r="VGS9" s="86"/>
      <c r="VGT9" s="88"/>
      <c r="VGU9" s="88"/>
      <c r="VGV9" s="88"/>
      <c r="VGW9" s="88"/>
      <c r="VGX9" s="89"/>
      <c r="VHA9" s="86"/>
      <c r="VHB9" s="88"/>
      <c r="VHC9" s="88"/>
      <c r="VHD9" s="88"/>
      <c r="VHE9" s="88"/>
      <c r="VHF9" s="89"/>
      <c r="VHI9" s="86"/>
      <c r="VHJ9" s="88"/>
      <c r="VHK9" s="88"/>
      <c r="VHL9" s="88"/>
      <c r="VHM9" s="88"/>
      <c r="VHN9" s="89"/>
      <c r="VHQ9" s="86"/>
      <c r="VHR9" s="88"/>
      <c r="VHS9" s="88"/>
      <c r="VHT9" s="88"/>
      <c r="VHU9" s="88"/>
      <c r="VHV9" s="89"/>
      <c r="VHY9" s="86"/>
      <c r="VHZ9" s="88"/>
      <c r="VIA9" s="88"/>
      <c r="VIB9" s="88"/>
      <c r="VIC9" s="88"/>
      <c r="VID9" s="89"/>
      <c r="VIG9" s="86"/>
      <c r="VIH9" s="88"/>
      <c r="VII9" s="88"/>
      <c r="VIJ9" s="88"/>
      <c r="VIK9" s="88"/>
      <c r="VIL9" s="89"/>
      <c r="VIO9" s="86"/>
      <c r="VIP9" s="88"/>
      <c r="VIQ9" s="88"/>
      <c r="VIR9" s="88"/>
      <c r="VIS9" s="88"/>
      <c r="VIT9" s="89"/>
      <c r="VIW9" s="86"/>
      <c r="VIX9" s="88"/>
      <c r="VIY9" s="88"/>
      <c r="VIZ9" s="88"/>
      <c r="VJA9" s="88"/>
      <c r="VJB9" s="89"/>
      <c r="VJE9" s="86"/>
      <c r="VJF9" s="88"/>
      <c r="VJG9" s="88"/>
      <c r="VJH9" s="88"/>
      <c r="VJI9" s="88"/>
      <c r="VJJ9" s="89"/>
      <c r="VJM9" s="86"/>
      <c r="VJN9" s="88"/>
      <c r="VJO9" s="88"/>
      <c r="VJP9" s="88"/>
      <c r="VJQ9" s="88"/>
      <c r="VJR9" s="89"/>
      <c r="VJU9" s="86"/>
      <c r="VJV9" s="88"/>
      <c r="VJW9" s="88"/>
      <c r="VJX9" s="88"/>
      <c r="VJY9" s="88"/>
      <c r="VJZ9" s="89"/>
      <c r="VKC9" s="86"/>
      <c r="VKD9" s="88"/>
      <c r="VKE9" s="88"/>
      <c r="VKF9" s="88"/>
      <c r="VKG9" s="88"/>
      <c r="VKH9" s="89"/>
      <c r="VKK9" s="86"/>
      <c r="VKL9" s="88"/>
      <c r="VKM9" s="88"/>
      <c r="VKN9" s="88"/>
      <c r="VKO9" s="88"/>
      <c r="VKP9" s="89"/>
      <c r="VKS9" s="86"/>
      <c r="VKT9" s="88"/>
      <c r="VKU9" s="88"/>
      <c r="VKV9" s="88"/>
      <c r="VKW9" s="88"/>
      <c r="VKX9" s="89"/>
      <c r="VLA9" s="86"/>
      <c r="VLB9" s="88"/>
      <c r="VLC9" s="88"/>
      <c r="VLD9" s="88"/>
      <c r="VLE9" s="88"/>
      <c r="VLF9" s="89"/>
      <c r="VLI9" s="86"/>
      <c r="VLJ9" s="88"/>
      <c r="VLK9" s="88"/>
      <c r="VLL9" s="88"/>
      <c r="VLM9" s="88"/>
      <c r="VLN9" s="89"/>
      <c r="VLQ9" s="86"/>
      <c r="VLR9" s="88"/>
      <c r="VLS9" s="88"/>
      <c r="VLT9" s="88"/>
      <c r="VLU9" s="88"/>
      <c r="VLV9" s="89"/>
      <c r="VLY9" s="86"/>
      <c r="VLZ9" s="88"/>
      <c r="VMA9" s="88"/>
      <c r="VMB9" s="88"/>
      <c r="VMC9" s="88"/>
      <c r="VMD9" s="89"/>
      <c r="VMG9" s="86"/>
      <c r="VMH9" s="88"/>
      <c r="VMI9" s="88"/>
      <c r="VMJ9" s="88"/>
      <c r="VMK9" s="88"/>
      <c r="VML9" s="89"/>
      <c r="VMO9" s="86"/>
      <c r="VMP9" s="88"/>
      <c r="VMQ9" s="88"/>
      <c r="VMR9" s="88"/>
      <c r="VMS9" s="88"/>
      <c r="VMT9" s="89"/>
      <c r="VMW9" s="86"/>
      <c r="VMX9" s="88"/>
      <c r="VMY9" s="88"/>
      <c r="VMZ9" s="88"/>
      <c r="VNA9" s="88"/>
      <c r="VNB9" s="89"/>
      <c r="VNE9" s="86"/>
      <c r="VNF9" s="88"/>
      <c r="VNG9" s="88"/>
      <c r="VNH9" s="88"/>
      <c r="VNI9" s="88"/>
      <c r="VNJ9" s="89"/>
      <c r="VNM9" s="86"/>
      <c r="VNN9" s="88"/>
      <c r="VNO9" s="88"/>
      <c r="VNP9" s="88"/>
      <c r="VNQ9" s="88"/>
      <c r="VNR9" s="89"/>
      <c r="VNU9" s="86"/>
      <c r="VNV9" s="88"/>
      <c r="VNW9" s="88"/>
      <c r="VNX9" s="88"/>
      <c r="VNY9" s="88"/>
      <c r="VNZ9" s="89"/>
      <c r="VOC9" s="86"/>
      <c r="VOD9" s="88"/>
      <c r="VOE9" s="88"/>
      <c r="VOF9" s="88"/>
      <c r="VOG9" s="88"/>
      <c r="VOH9" s="89"/>
      <c r="VOK9" s="86"/>
      <c r="VOL9" s="88"/>
      <c r="VOM9" s="88"/>
      <c r="VON9" s="88"/>
      <c r="VOO9" s="88"/>
      <c r="VOP9" s="89"/>
      <c r="VOS9" s="86"/>
      <c r="VOT9" s="88"/>
      <c r="VOU9" s="88"/>
      <c r="VOV9" s="88"/>
      <c r="VOW9" s="88"/>
      <c r="VOX9" s="89"/>
      <c r="VPA9" s="86"/>
      <c r="VPB9" s="88"/>
      <c r="VPC9" s="88"/>
      <c r="VPD9" s="88"/>
      <c r="VPE9" s="88"/>
      <c r="VPF9" s="89"/>
      <c r="VPI9" s="86"/>
      <c r="VPJ9" s="88"/>
      <c r="VPK9" s="88"/>
      <c r="VPL9" s="88"/>
      <c r="VPM9" s="88"/>
      <c r="VPN9" s="89"/>
      <c r="VPQ9" s="86"/>
      <c r="VPR9" s="88"/>
      <c r="VPS9" s="88"/>
      <c r="VPT9" s="88"/>
      <c r="VPU9" s="88"/>
      <c r="VPV9" s="89"/>
      <c r="VPY9" s="86"/>
      <c r="VPZ9" s="88"/>
      <c r="VQA9" s="88"/>
      <c r="VQB9" s="88"/>
      <c r="VQC9" s="88"/>
      <c r="VQD9" s="89"/>
      <c r="VQG9" s="86"/>
      <c r="VQH9" s="88"/>
      <c r="VQI9" s="88"/>
      <c r="VQJ9" s="88"/>
      <c r="VQK9" s="88"/>
      <c r="VQL9" s="89"/>
      <c r="VQO9" s="86"/>
      <c r="VQP9" s="88"/>
      <c r="VQQ9" s="88"/>
      <c r="VQR9" s="88"/>
      <c r="VQS9" s="88"/>
      <c r="VQT9" s="89"/>
      <c r="VQW9" s="86"/>
      <c r="VQX9" s="88"/>
      <c r="VQY9" s="88"/>
      <c r="VQZ9" s="88"/>
      <c r="VRA9" s="88"/>
      <c r="VRB9" s="89"/>
      <c r="VRE9" s="86"/>
      <c r="VRF9" s="88"/>
      <c r="VRG9" s="88"/>
      <c r="VRH9" s="88"/>
      <c r="VRI9" s="88"/>
      <c r="VRJ9" s="89"/>
      <c r="VRM9" s="86"/>
      <c r="VRN9" s="88"/>
      <c r="VRO9" s="88"/>
      <c r="VRP9" s="88"/>
      <c r="VRQ9" s="88"/>
      <c r="VRR9" s="89"/>
      <c r="VRU9" s="86"/>
      <c r="VRV9" s="88"/>
      <c r="VRW9" s="88"/>
      <c r="VRX9" s="88"/>
      <c r="VRY9" s="88"/>
      <c r="VRZ9" s="89"/>
      <c r="VSC9" s="86"/>
      <c r="VSD9" s="88"/>
      <c r="VSE9" s="88"/>
      <c r="VSF9" s="88"/>
      <c r="VSG9" s="88"/>
      <c r="VSH9" s="89"/>
      <c r="VSK9" s="86"/>
      <c r="VSL9" s="88"/>
      <c r="VSM9" s="88"/>
      <c r="VSN9" s="88"/>
      <c r="VSO9" s="88"/>
      <c r="VSP9" s="89"/>
      <c r="VSS9" s="86"/>
      <c r="VST9" s="88"/>
      <c r="VSU9" s="88"/>
      <c r="VSV9" s="88"/>
      <c r="VSW9" s="88"/>
      <c r="VSX9" s="89"/>
      <c r="VTA9" s="86"/>
      <c r="VTB9" s="88"/>
      <c r="VTC9" s="88"/>
      <c r="VTD9" s="88"/>
      <c r="VTE9" s="88"/>
      <c r="VTF9" s="89"/>
      <c r="VTI9" s="86"/>
      <c r="VTJ9" s="88"/>
      <c r="VTK9" s="88"/>
      <c r="VTL9" s="88"/>
      <c r="VTM9" s="88"/>
      <c r="VTN9" s="89"/>
      <c r="VTQ9" s="86"/>
      <c r="VTR9" s="88"/>
      <c r="VTS9" s="88"/>
      <c r="VTT9" s="88"/>
      <c r="VTU9" s="88"/>
      <c r="VTV9" s="89"/>
      <c r="VTY9" s="86"/>
      <c r="VTZ9" s="88"/>
      <c r="VUA9" s="88"/>
      <c r="VUB9" s="88"/>
      <c r="VUC9" s="88"/>
      <c r="VUD9" s="89"/>
      <c r="VUG9" s="86"/>
      <c r="VUH9" s="88"/>
      <c r="VUI9" s="88"/>
      <c r="VUJ9" s="88"/>
      <c r="VUK9" s="88"/>
      <c r="VUL9" s="89"/>
      <c r="VUO9" s="86"/>
      <c r="VUP9" s="88"/>
      <c r="VUQ9" s="88"/>
      <c r="VUR9" s="88"/>
      <c r="VUS9" s="88"/>
      <c r="VUT9" s="89"/>
      <c r="VUW9" s="86"/>
      <c r="VUX9" s="88"/>
      <c r="VUY9" s="88"/>
      <c r="VUZ9" s="88"/>
      <c r="VVA9" s="88"/>
      <c r="VVB9" s="89"/>
      <c r="VVE9" s="86"/>
      <c r="VVF9" s="88"/>
      <c r="VVG9" s="88"/>
      <c r="VVH9" s="88"/>
      <c r="VVI9" s="88"/>
      <c r="VVJ9" s="89"/>
      <c r="VVM9" s="86"/>
      <c r="VVN9" s="88"/>
      <c r="VVO9" s="88"/>
      <c r="VVP9" s="88"/>
      <c r="VVQ9" s="88"/>
      <c r="VVR9" s="89"/>
      <c r="VVU9" s="86"/>
      <c r="VVV9" s="88"/>
      <c r="VVW9" s="88"/>
      <c r="VVX9" s="88"/>
      <c r="VVY9" s="88"/>
      <c r="VVZ9" s="89"/>
      <c r="VWC9" s="86"/>
      <c r="VWD9" s="88"/>
      <c r="VWE9" s="88"/>
      <c r="VWF9" s="88"/>
      <c r="VWG9" s="88"/>
      <c r="VWH9" s="89"/>
      <c r="VWK9" s="86"/>
      <c r="VWL9" s="88"/>
      <c r="VWM9" s="88"/>
      <c r="VWN9" s="88"/>
      <c r="VWO9" s="88"/>
      <c r="VWP9" s="89"/>
      <c r="VWS9" s="86"/>
      <c r="VWT9" s="88"/>
      <c r="VWU9" s="88"/>
      <c r="VWV9" s="88"/>
      <c r="VWW9" s="88"/>
      <c r="VWX9" s="89"/>
      <c r="VXA9" s="86"/>
      <c r="VXB9" s="88"/>
      <c r="VXC9" s="88"/>
      <c r="VXD9" s="88"/>
      <c r="VXE9" s="88"/>
      <c r="VXF9" s="89"/>
      <c r="VXI9" s="86"/>
      <c r="VXJ9" s="88"/>
      <c r="VXK9" s="88"/>
      <c r="VXL9" s="88"/>
      <c r="VXM9" s="88"/>
      <c r="VXN9" s="89"/>
      <c r="VXQ9" s="86"/>
      <c r="VXR9" s="88"/>
      <c r="VXS9" s="88"/>
      <c r="VXT9" s="88"/>
      <c r="VXU9" s="88"/>
      <c r="VXV9" s="89"/>
      <c r="VXY9" s="86"/>
      <c r="VXZ9" s="88"/>
      <c r="VYA9" s="88"/>
      <c r="VYB9" s="88"/>
      <c r="VYC9" s="88"/>
      <c r="VYD9" s="89"/>
      <c r="VYG9" s="86"/>
      <c r="VYH9" s="88"/>
      <c r="VYI9" s="88"/>
      <c r="VYJ9" s="88"/>
      <c r="VYK9" s="88"/>
      <c r="VYL9" s="89"/>
      <c r="VYO9" s="86"/>
      <c r="VYP9" s="88"/>
      <c r="VYQ9" s="88"/>
      <c r="VYR9" s="88"/>
      <c r="VYS9" s="88"/>
      <c r="VYT9" s="89"/>
      <c r="VYW9" s="86"/>
      <c r="VYX9" s="88"/>
      <c r="VYY9" s="88"/>
      <c r="VYZ9" s="88"/>
      <c r="VZA9" s="88"/>
      <c r="VZB9" s="89"/>
      <c r="VZE9" s="86"/>
      <c r="VZF9" s="88"/>
      <c r="VZG9" s="88"/>
      <c r="VZH9" s="88"/>
      <c r="VZI9" s="88"/>
      <c r="VZJ9" s="89"/>
      <c r="VZM9" s="86"/>
      <c r="VZN9" s="88"/>
      <c r="VZO9" s="88"/>
      <c r="VZP9" s="88"/>
      <c r="VZQ9" s="88"/>
      <c r="VZR9" s="89"/>
      <c r="VZU9" s="86"/>
      <c r="VZV9" s="88"/>
      <c r="VZW9" s="88"/>
      <c r="VZX9" s="88"/>
      <c r="VZY9" s="88"/>
      <c r="VZZ9" s="89"/>
      <c r="WAC9" s="86"/>
      <c r="WAD9" s="88"/>
      <c r="WAE9" s="88"/>
      <c r="WAF9" s="88"/>
      <c r="WAG9" s="88"/>
      <c r="WAH9" s="89"/>
      <c r="WAK9" s="86"/>
      <c r="WAL9" s="88"/>
      <c r="WAM9" s="88"/>
      <c r="WAN9" s="88"/>
      <c r="WAO9" s="88"/>
      <c r="WAP9" s="89"/>
      <c r="WAS9" s="86"/>
      <c r="WAT9" s="88"/>
      <c r="WAU9" s="88"/>
      <c r="WAV9" s="88"/>
      <c r="WAW9" s="88"/>
      <c r="WAX9" s="89"/>
      <c r="WBA9" s="86"/>
      <c r="WBB9" s="88"/>
      <c r="WBC9" s="88"/>
      <c r="WBD9" s="88"/>
      <c r="WBE9" s="88"/>
      <c r="WBF9" s="89"/>
      <c r="WBI9" s="86"/>
      <c r="WBJ9" s="88"/>
      <c r="WBK9" s="88"/>
      <c r="WBL9" s="88"/>
      <c r="WBM9" s="88"/>
      <c r="WBN9" s="89"/>
      <c r="WBQ9" s="86"/>
      <c r="WBR9" s="88"/>
      <c r="WBS9" s="88"/>
      <c r="WBT9" s="88"/>
      <c r="WBU9" s="88"/>
      <c r="WBV9" s="89"/>
      <c r="WBY9" s="86"/>
      <c r="WBZ9" s="88"/>
      <c r="WCA9" s="88"/>
      <c r="WCB9" s="88"/>
      <c r="WCC9" s="88"/>
      <c r="WCD9" s="89"/>
      <c r="WCG9" s="86"/>
      <c r="WCH9" s="88"/>
      <c r="WCI9" s="88"/>
      <c r="WCJ9" s="88"/>
      <c r="WCK9" s="88"/>
      <c r="WCL9" s="89"/>
      <c r="WCO9" s="86"/>
      <c r="WCP9" s="88"/>
      <c r="WCQ9" s="88"/>
      <c r="WCR9" s="88"/>
      <c r="WCS9" s="88"/>
      <c r="WCT9" s="89"/>
      <c r="WCW9" s="86"/>
      <c r="WCX9" s="88"/>
      <c r="WCY9" s="88"/>
      <c r="WCZ9" s="88"/>
      <c r="WDA9" s="88"/>
      <c r="WDB9" s="89"/>
      <c r="WDE9" s="86"/>
      <c r="WDF9" s="88"/>
      <c r="WDG9" s="88"/>
      <c r="WDH9" s="88"/>
      <c r="WDI9" s="88"/>
      <c r="WDJ9" s="89"/>
      <c r="WDM9" s="86"/>
      <c r="WDN9" s="88"/>
      <c r="WDO9" s="88"/>
      <c r="WDP9" s="88"/>
      <c r="WDQ9" s="88"/>
      <c r="WDR9" s="89"/>
      <c r="WDU9" s="86"/>
      <c r="WDV9" s="88"/>
      <c r="WDW9" s="88"/>
      <c r="WDX9" s="88"/>
      <c r="WDY9" s="88"/>
      <c r="WDZ9" s="89"/>
      <c r="WEC9" s="86"/>
      <c r="WED9" s="88"/>
      <c r="WEE9" s="88"/>
      <c r="WEF9" s="88"/>
      <c r="WEG9" s="88"/>
      <c r="WEH9" s="89"/>
      <c r="WEK9" s="86"/>
      <c r="WEL9" s="88"/>
      <c r="WEM9" s="88"/>
      <c r="WEN9" s="88"/>
      <c r="WEO9" s="88"/>
      <c r="WEP9" s="89"/>
      <c r="WES9" s="86"/>
      <c r="WET9" s="88"/>
      <c r="WEU9" s="88"/>
      <c r="WEV9" s="88"/>
      <c r="WEW9" s="88"/>
      <c r="WEX9" s="89"/>
      <c r="WFA9" s="86"/>
      <c r="WFB9" s="88"/>
      <c r="WFC9" s="88"/>
      <c r="WFD9" s="88"/>
      <c r="WFE9" s="88"/>
      <c r="WFF9" s="89"/>
      <c r="WFI9" s="86"/>
      <c r="WFJ9" s="88"/>
      <c r="WFK9" s="88"/>
      <c r="WFL9" s="88"/>
      <c r="WFM9" s="88"/>
      <c r="WFN9" s="89"/>
      <c r="WFQ9" s="86"/>
      <c r="WFR9" s="88"/>
      <c r="WFS9" s="88"/>
      <c r="WFT9" s="88"/>
      <c r="WFU9" s="88"/>
      <c r="WFV9" s="89"/>
      <c r="WFY9" s="86"/>
      <c r="WFZ9" s="88"/>
      <c r="WGA9" s="88"/>
      <c r="WGB9" s="88"/>
      <c r="WGC9" s="88"/>
      <c r="WGD9" s="89"/>
      <c r="WGG9" s="86"/>
      <c r="WGH9" s="88"/>
      <c r="WGI9" s="88"/>
      <c r="WGJ9" s="88"/>
      <c r="WGK9" s="88"/>
      <c r="WGL9" s="89"/>
      <c r="WGO9" s="86"/>
      <c r="WGP9" s="88"/>
      <c r="WGQ9" s="88"/>
      <c r="WGR9" s="88"/>
      <c r="WGS9" s="88"/>
      <c r="WGT9" s="89"/>
      <c r="WGW9" s="86"/>
      <c r="WGX9" s="88"/>
      <c r="WGY9" s="88"/>
      <c r="WGZ9" s="88"/>
      <c r="WHA9" s="88"/>
      <c r="WHB9" s="89"/>
      <c r="WHE9" s="86"/>
      <c r="WHF9" s="88"/>
      <c r="WHG9" s="88"/>
      <c r="WHH9" s="88"/>
      <c r="WHI9" s="88"/>
      <c r="WHJ9" s="89"/>
      <c r="WHM9" s="86"/>
      <c r="WHN9" s="88"/>
      <c r="WHO9" s="88"/>
      <c r="WHP9" s="88"/>
      <c r="WHQ9" s="88"/>
      <c r="WHR9" s="89"/>
      <c r="WHU9" s="86"/>
      <c r="WHV9" s="88"/>
      <c r="WHW9" s="88"/>
      <c r="WHX9" s="88"/>
      <c r="WHY9" s="88"/>
      <c r="WHZ9" s="89"/>
      <c r="WIC9" s="86"/>
      <c r="WID9" s="88"/>
      <c r="WIE9" s="88"/>
      <c r="WIF9" s="88"/>
      <c r="WIG9" s="88"/>
      <c r="WIH9" s="89"/>
      <c r="WIK9" s="86"/>
      <c r="WIL9" s="88"/>
      <c r="WIM9" s="88"/>
      <c r="WIN9" s="88"/>
      <c r="WIO9" s="88"/>
      <c r="WIP9" s="89"/>
      <c r="WIS9" s="86"/>
      <c r="WIT9" s="88"/>
      <c r="WIU9" s="88"/>
      <c r="WIV9" s="88"/>
      <c r="WIW9" s="88"/>
      <c r="WIX9" s="89"/>
      <c r="WJA9" s="86"/>
      <c r="WJB9" s="88"/>
      <c r="WJC9" s="88"/>
      <c r="WJD9" s="88"/>
      <c r="WJE9" s="88"/>
      <c r="WJF9" s="89"/>
      <c r="WJI9" s="86"/>
      <c r="WJJ9" s="88"/>
      <c r="WJK9" s="88"/>
      <c r="WJL9" s="88"/>
      <c r="WJM9" s="88"/>
      <c r="WJN9" s="89"/>
      <c r="WJQ9" s="86"/>
      <c r="WJR9" s="88"/>
      <c r="WJS9" s="88"/>
      <c r="WJT9" s="88"/>
      <c r="WJU9" s="88"/>
      <c r="WJV9" s="89"/>
      <c r="WJY9" s="86"/>
      <c r="WJZ9" s="88"/>
      <c r="WKA9" s="88"/>
      <c r="WKB9" s="88"/>
      <c r="WKC9" s="88"/>
      <c r="WKD9" s="89"/>
      <c r="WKG9" s="86"/>
      <c r="WKH9" s="88"/>
      <c r="WKI9" s="88"/>
      <c r="WKJ9" s="88"/>
      <c r="WKK9" s="88"/>
      <c r="WKL9" s="89"/>
      <c r="WKO9" s="86"/>
      <c r="WKP9" s="88"/>
      <c r="WKQ9" s="88"/>
      <c r="WKR9" s="88"/>
      <c r="WKS9" s="88"/>
      <c r="WKT9" s="89"/>
      <c r="WKW9" s="86"/>
      <c r="WKX9" s="88"/>
      <c r="WKY9" s="88"/>
      <c r="WKZ9" s="88"/>
      <c r="WLA9" s="88"/>
      <c r="WLB9" s="89"/>
      <c r="WLE9" s="86"/>
      <c r="WLF9" s="88"/>
      <c r="WLG9" s="88"/>
      <c r="WLH9" s="88"/>
      <c r="WLI9" s="88"/>
      <c r="WLJ9" s="89"/>
      <c r="WLM9" s="86"/>
      <c r="WLN9" s="88"/>
      <c r="WLO9" s="88"/>
      <c r="WLP9" s="88"/>
      <c r="WLQ9" s="88"/>
      <c r="WLR9" s="89"/>
      <c r="WLU9" s="86"/>
      <c r="WLV9" s="88"/>
      <c r="WLW9" s="88"/>
      <c r="WLX9" s="88"/>
      <c r="WLY9" s="88"/>
      <c r="WLZ9" s="89"/>
      <c r="WMC9" s="86"/>
      <c r="WMD9" s="88"/>
      <c r="WME9" s="88"/>
      <c r="WMF9" s="88"/>
      <c r="WMG9" s="88"/>
      <c r="WMH9" s="89"/>
      <c r="WMK9" s="86"/>
      <c r="WML9" s="88"/>
      <c r="WMM9" s="88"/>
      <c r="WMN9" s="88"/>
      <c r="WMO9" s="88"/>
      <c r="WMP9" s="89"/>
      <c r="WMS9" s="86"/>
      <c r="WMT9" s="88"/>
      <c r="WMU9" s="88"/>
      <c r="WMV9" s="88"/>
      <c r="WMW9" s="88"/>
      <c r="WMX9" s="89"/>
      <c r="WNA9" s="86"/>
      <c r="WNB9" s="88"/>
      <c r="WNC9" s="88"/>
      <c r="WND9" s="88"/>
      <c r="WNE9" s="88"/>
      <c r="WNF9" s="89"/>
      <c r="WNI9" s="86"/>
      <c r="WNJ9" s="88"/>
      <c r="WNK9" s="88"/>
      <c r="WNL9" s="88"/>
      <c r="WNM9" s="88"/>
      <c r="WNN9" s="89"/>
      <c r="WNQ9" s="86"/>
      <c r="WNR9" s="88"/>
      <c r="WNS9" s="88"/>
      <c r="WNT9" s="88"/>
      <c r="WNU9" s="88"/>
      <c r="WNV9" s="89"/>
      <c r="WNY9" s="86"/>
      <c r="WNZ9" s="88"/>
      <c r="WOA9" s="88"/>
      <c r="WOB9" s="88"/>
      <c r="WOC9" s="88"/>
      <c r="WOD9" s="89"/>
      <c r="WOG9" s="86"/>
      <c r="WOH9" s="88"/>
      <c r="WOI9" s="88"/>
      <c r="WOJ9" s="88"/>
      <c r="WOK9" s="88"/>
      <c r="WOL9" s="89"/>
      <c r="WOO9" s="86"/>
      <c r="WOP9" s="88"/>
      <c r="WOQ9" s="88"/>
      <c r="WOR9" s="88"/>
      <c r="WOS9" s="88"/>
      <c r="WOT9" s="89"/>
      <c r="WOW9" s="86"/>
      <c r="WOX9" s="88"/>
      <c r="WOY9" s="88"/>
      <c r="WOZ9" s="88"/>
      <c r="WPA9" s="88"/>
      <c r="WPB9" s="89"/>
      <c r="WPE9" s="86"/>
      <c r="WPF9" s="88"/>
      <c r="WPG9" s="88"/>
      <c r="WPH9" s="88"/>
      <c r="WPI9" s="88"/>
      <c r="WPJ9" s="89"/>
      <c r="WPM9" s="86"/>
      <c r="WPN9" s="88"/>
      <c r="WPO9" s="88"/>
      <c r="WPP9" s="88"/>
      <c r="WPQ9" s="88"/>
      <c r="WPR9" s="89"/>
      <c r="WPU9" s="86"/>
      <c r="WPV9" s="88"/>
      <c r="WPW9" s="88"/>
      <c r="WPX9" s="88"/>
      <c r="WPY9" s="88"/>
      <c r="WPZ9" s="89"/>
      <c r="WQC9" s="86"/>
      <c r="WQD9" s="88"/>
      <c r="WQE9" s="88"/>
      <c r="WQF9" s="88"/>
      <c r="WQG9" s="88"/>
      <c r="WQH9" s="89"/>
      <c r="WQK9" s="86"/>
      <c r="WQL9" s="88"/>
      <c r="WQM9" s="88"/>
      <c r="WQN9" s="88"/>
      <c r="WQO9" s="88"/>
      <c r="WQP9" s="89"/>
      <c r="WQS9" s="86"/>
      <c r="WQT9" s="88"/>
      <c r="WQU9" s="88"/>
      <c r="WQV9" s="88"/>
      <c r="WQW9" s="88"/>
      <c r="WQX9" s="89"/>
      <c r="WRA9" s="86"/>
      <c r="WRB9" s="88"/>
      <c r="WRC9" s="88"/>
      <c r="WRD9" s="88"/>
      <c r="WRE9" s="88"/>
      <c r="WRF9" s="89"/>
      <c r="WRI9" s="86"/>
      <c r="WRJ9" s="88"/>
      <c r="WRK9" s="88"/>
      <c r="WRL9" s="88"/>
      <c r="WRM9" s="88"/>
      <c r="WRN9" s="89"/>
      <c r="WRQ9" s="86"/>
      <c r="WRR9" s="88"/>
      <c r="WRS9" s="88"/>
      <c r="WRT9" s="88"/>
      <c r="WRU9" s="88"/>
      <c r="WRV9" s="89"/>
      <c r="WRY9" s="86"/>
      <c r="WRZ9" s="88"/>
      <c r="WSA9" s="88"/>
      <c r="WSB9" s="88"/>
      <c r="WSC9" s="88"/>
      <c r="WSD9" s="89"/>
      <c r="WSG9" s="86"/>
      <c r="WSH9" s="88"/>
      <c r="WSI9" s="88"/>
      <c r="WSJ9" s="88"/>
      <c r="WSK9" s="88"/>
      <c r="WSL9" s="89"/>
      <c r="WSO9" s="86"/>
      <c r="WSP9" s="88"/>
      <c r="WSQ9" s="88"/>
      <c r="WSR9" s="88"/>
      <c r="WSS9" s="88"/>
      <c r="WST9" s="89"/>
      <c r="WSW9" s="86"/>
      <c r="WSX9" s="88"/>
      <c r="WSY9" s="88"/>
      <c r="WSZ9" s="88"/>
      <c r="WTA9" s="88"/>
      <c r="WTB9" s="89"/>
      <c r="WTE9" s="86"/>
      <c r="WTF9" s="88"/>
      <c r="WTG9" s="88"/>
      <c r="WTH9" s="88"/>
      <c r="WTI9" s="88"/>
      <c r="WTJ9" s="89"/>
      <c r="WTM9" s="86"/>
      <c r="WTN9" s="88"/>
      <c r="WTO9" s="88"/>
      <c r="WTP9" s="88"/>
      <c r="WTQ9" s="88"/>
      <c r="WTR9" s="89"/>
      <c r="WTU9" s="86"/>
      <c r="WTV9" s="88"/>
      <c r="WTW9" s="88"/>
      <c r="WTX9" s="88"/>
      <c r="WTY9" s="88"/>
      <c r="WTZ9" s="89"/>
      <c r="WUC9" s="86"/>
      <c r="WUD9" s="88"/>
      <c r="WUE9" s="88"/>
      <c r="WUF9" s="88"/>
      <c r="WUG9" s="88"/>
      <c r="WUH9" s="89"/>
      <c r="WUK9" s="86"/>
      <c r="WUL9" s="88"/>
      <c r="WUM9" s="88"/>
      <c r="WUN9" s="88"/>
      <c r="WUO9" s="88"/>
      <c r="WUP9" s="89"/>
      <c r="WUS9" s="86"/>
      <c r="WUT9" s="88"/>
      <c r="WUU9" s="88"/>
      <c r="WUV9" s="88"/>
      <c r="WUW9" s="88"/>
      <c r="WUX9" s="89"/>
      <c r="WVA9" s="86"/>
      <c r="WVB9" s="88"/>
      <c r="WVC9" s="88"/>
      <c r="WVD9" s="88"/>
      <c r="WVE9" s="88"/>
      <c r="WVF9" s="89"/>
      <c r="WVI9" s="86"/>
      <c r="WVJ9" s="88"/>
      <c r="WVK9" s="88"/>
      <c r="WVL9" s="88"/>
      <c r="WVM9" s="88"/>
      <c r="WVN9" s="89"/>
      <c r="WVQ9" s="86"/>
      <c r="WVR9" s="88"/>
      <c r="WVS9" s="88"/>
      <c r="WVT9" s="88"/>
      <c r="WVU9" s="88"/>
      <c r="WVV9" s="89"/>
      <c r="WVY9" s="86"/>
      <c r="WVZ9" s="88"/>
      <c r="WWA9" s="88"/>
      <c r="WWB9" s="88"/>
      <c r="WWC9" s="88"/>
      <c r="WWD9" s="89"/>
      <c r="WWG9" s="86"/>
      <c r="WWH9" s="88"/>
      <c r="WWI9" s="88"/>
      <c r="WWJ9" s="88"/>
      <c r="WWK9" s="88"/>
      <c r="WWL9" s="89"/>
      <c r="WWO9" s="86"/>
      <c r="WWP9" s="88"/>
      <c r="WWQ9" s="88"/>
      <c r="WWR9" s="88"/>
      <c r="WWS9" s="88"/>
      <c r="WWT9" s="89"/>
      <c r="WWW9" s="86"/>
      <c r="WWX9" s="88"/>
      <c r="WWY9" s="88"/>
      <c r="WWZ9" s="88"/>
      <c r="WXA9" s="88"/>
      <c r="WXB9" s="89"/>
      <c r="WXE9" s="86"/>
      <c r="WXF9" s="88"/>
      <c r="WXG9" s="88"/>
      <c r="WXH9" s="88"/>
      <c r="WXI9" s="88"/>
      <c r="WXJ9" s="89"/>
      <c r="WXM9" s="86"/>
      <c r="WXN9" s="88"/>
      <c r="WXO9" s="88"/>
      <c r="WXP9" s="88"/>
      <c r="WXQ9" s="88"/>
      <c r="WXR9" s="89"/>
      <c r="WXU9" s="86"/>
      <c r="WXV9" s="88"/>
      <c r="WXW9" s="88"/>
      <c r="WXX9" s="88"/>
      <c r="WXY9" s="88"/>
      <c r="WXZ9" s="89"/>
      <c r="WYC9" s="86"/>
      <c r="WYD9" s="88"/>
      <c r="WYE9" s="88"/>
      <c r="WYF9" s="88"/>
      <c r="WYG9" s="88"/>
      <c r="WYH9" s="89"/>
      <c r="WYK9" s="86"/>
      <c r="WYL9" s="88"/>
      <c r="WYM9" s="88"/>
      <c r="WYN9" s="88"/>
      <c r="WYO9" s="88"/>
      <c r="WYP9" s="89"/>
      <c r="WYS9" s="86"/>
      <c r="WYT9" s="88"/>
      <c r="WYU9" s="88"/>
      <c r="WYV9" s="88"/>
      <c r="WYW9" s="88"/>
      <c r="WYX9" s="89"/>
      <c r="WZA9" s="86"/>
      <c r="WZB9" s="88"/>
      <c r="WZC9" s="88"/>
      <c r="WZD9" s="88"/>
      <c r="WZE9" s="88"/>
      <c r="WZF9" s="89"/>
      <c r="WZI9" s="86"/>
      <c r="WZJ9" s="88"/>
      <c r="WZK9" s="88"/>
      <c r="WZL9" s="88"/>
      <c r="WZM9" s="88"/>
      <c r="WZN9" s="89"/>
      <c r="WZQ9" s="86"/>
      <c r="WZR9" s="88"/>
      <c r="WZS9" s="88"/>
      <c r="WZT9" s="88"/>
      <c r="WZU9" s="88"/>
      <c r="WZV9" s="89"/>
      <c r="WZY9" s="86"/>
      <c r="WZZ9" s="88"/>
      <c r="XAA9" s="88"/>
      <c r="XAB9" s="88"/>
      <c r="XAC9" s="88"/>
      <c r="XAD9" s="89"/>
      <c r="XAG9" s="86"/>
      <c r="XAH9" s="88"/>
      <c r="XAI9" s="88"/>
      <c r="XAJ9" s="88"/>
      <c r="XAK9" s="88"/>
      <c r="XAL9" s="89"/>
      <c r="XAO9" s="86"/>
      <c r="XAP9" s="88"/>
      <c r="XAQ9" s="88"/>
      <c r="XAR9" s="88"/>
      <c r="XAS9" s="88"/>
      <c r="XAT9" s="89"/>
      <c r="XAW9" s="86"/>
      <c r="XAX9" s="88"/>
      <c r="XAY9" s="88"/>
      <c r="XAZ9" s="88"/>
      <c r="XBA9" s="88"/>
      <c r="XBB9" s="89"/>
      <c r="XBE9" s="86"/>
      <c r="XBF9" s="88"/>
      <c r="XBG9" s="88"/>
      <c r="XBH9" s="88"/>
      <c r="XBI9" s="88"/>
      <c r="XBJ9" s="89"/>
      <c r="XBM9" s="86"/>
      <c r="XBN9" s="88"/>
      <c r="XBO9" s="88"/>
      <c r="XBP9" s="88"/>
      <c r="XBQ9" s="88"/>
      <c r="XBR9" s="89"/>
      <c r="XBU9" s="86"/>
      <c r="XBV9" s="88"/>
      <c r="XBW9" s="88"/>
      <c r="XBX9" s="88"/>
      <c r="XBY9" s="88"/>
      <c r="XBZ9" s="89"/>
      <c r="XCC9" s="86"/>
      <c r="XCD9" s="88"/>
      <c r="XCE9" s="88"/>
      <c r="XCF9" s="88"/>
      <c r="XCG9" s="88"/>
      <c r="XCH9" s="89"/>
      <c r="XCK9" s="86"/>
      <c r="XCL9" s="88"/>
      <c r="XCM9" s="88"/>
      <c r="XCN9" s="88"/>
      <c r="XCO9" s="88"/>
      <c r="XCP9" s="89"/>
      <c r="XCS9" s="86"/>
      <c r="XCT9" s="88"/>
      <c r="XCU9" s="88"/>
      <c r="XCV9" s="88"/>
      <c r="XCW9" s="88"/>
      <c r="XCX9" s="89"/>
      <c r="XDA9" s="86"/>
      <c r="XDB9" s="88"/>
      <c r="XDC9" s="88"/>
      <c r="XDD9" s="88"/>
      <c r="XDE9" s="88"/>
      <c r="XDF9" s="89"/>
      <c r="XDI9" s="86"/>
      <c r="XDJ9" s="88"/>
      <c r="XDK9" s="88"/>
      <c r="XDL9" s="88"/>
      <c r="XDM9" s="88"/>
      <c r="XDN9" s="89"/>
      <c r="XDQ9" s="86"/>
      <c r="XDR9" s="88"/>
      <c r="XDS9" s="88"/>
      <c r="XDT9" s="88"/>
      <c r="XDU9" s="88"/>
      <c r="XDV9" s="89"/>
      <c r="XDY9" s="86"/>
      <c r="XDZ9" s="88"/>
      <c r="XEA9" s="88"/>
      <c r="XEB9" s="88"/>
      <c r="XEC9" s="88"/>
      <c r="XED9" s="89"/>
      <c r="XEG9" s="86"/>
      <c r="XEH9" s="88"/>
      <c r="XEI9" s="88"/>
      <c r="XEJ9" s="88"/>
      <c r="XEK9" s="88"/>
      <c r="XEL9" s="89"/>
      <c r="XEO9" s="86"/>
      <c r="XEP9" s="88"/>
      <c r="XEQ9" s="88"/>
      <c r="XER9" s="88"/>
      <c r="XES9" s="88"/>
      <c r="XET9" s="89"/>
      <c r="XEW9" s="86"/>
      <c r="XEX9" s="88"/>
      <c r="XEY9" s="88"/>
      <c r="XEZ9" s="88"/>
      <c r="XFA9" s="88"/>
      <c r="XFB9" s="89"/>
    </row>
    <row r="10" spans="1:1022 1025:2046 2049:3070 3073:4094 4097:5118 5121:6142 6145:7166 7169:8190 8193:9214 9217:10238 10241:11262 11265:12286 12289:13310 13313:14334 14337:15358 15361:16382">
      <c r="A10" s="172" t="s">
        <v>357</v>
      </c>
      <c r="B10" s="48"/>
      <c r="C10" s="48"/>
      <c r="E10" s="48"/>
    </row>
    <row r="11" spans="1:1022 1025:2046 2049:3070 3073:4094 4097:5118 5121:6142 6145:7166 7169:8190 8193:9214 9217:10238 10241:11262 11265:12286 12289:13310 13313:14334 14337:15358 15361:16382">
      <c r="A11" s="173" t="s">
        <v>152</v>
      </c>
      <c r="B11" s="182">
        <v>626622</v>
      </c>
      <c r="C11" s="182">
        <v>656373</v>
      </c>
      <c r="D11" s="182">
        <v>787462</v>
      </c>
      <c r="E11" s="182">
        <v>820958</v>
      </c>
      <c r="F11" s="96"/>
    </row>
    <row r="12" spans="1:1022 1025:2046 2049:3070 3073:4094 4097:5118 5121:6142 6145:7166 7169:8190 8193:9214 9217:10238 10241:11262 11265:12286 12289:13310 13313:14334 14337:15358 15361:16382">
      <c r="A12" s="173" t="s">
        <v>153</v>
      </c>
      <c r="B12" s="182">
        <v>352860</v>
      </c>
      <c r="C12" s="182">
        <v>373768</v>
      </c>
      <c r="D12" s="182">
        <v>405760</v>
      </c>
      <c r="E12" s="182">
        <v>404755</v>
      </c>
      <c r="F12" s="96"/>
    </row>
    <row r="13" spans="1:1022 1025:2046 2049:3070 3073:4094 4097:5118 5121:6142 6145:7166 7169:8190 8193:9214 9217:10238 10241:11262 11265:12286 12289:13310 13313:14334 14337:15358 15361:16382">
      <c r="A13" s="173" t="s">
        <v>154</v>
      </c>
      <c r="B13" s="182">
        <v>512216</v>
      </c>
      <c r="C13" s="182">
        <v>533401</v>
      </c>
      <c r="D13" s="182">
        <v>628947</v>
      </c>
      <c r="E13" s="182">
        <v>629377</v>
      </c>
      <c r="F13" s="96"/>
    </row>
    <row r="14" spans="1:1022 1025:2046 2049:3070 3073:4094 4097:5118 5121:6142 6145:7166 7169:8190 8193:9214 9217:10238 10241:11262 11265:12286 12289:13310 13313:14334 14337:15358 15361:16382">
      <c r="A14" s="173" t="s">
        <v>155</v>
      </c>
      <c r="B14" s="182">
        <v>1591914</v>
      </c>
      <c r="C14" s="182">
        <v>1686146</v>
      </c>
      <c r="D14" s="182">
        <v>1707385</v>
      </c>
      <c r="E14" s="182">
        <v>1632220</v>
      </c>
      <c r="F14" s="96"/>
    </row>
    <row r="15" spans="1:1022 1025:2046 2049:3070 3073:4094 4097:5118 5121:6142 6145:7166 7169:8190 8193:9214 9217:10238 10241:11262 11265:12286 12289:13310 13313:14334 14337:15358 15361:16382">
      <c r="A15" s="173" t="s">
        <v>151</v>
      </c>
      <c r="B15" s="182">
        <v>1914763</v>
      </c>
      <c r="C15" s="182">
        <v>1712163</v>
      </c>
      <c r="D15" s="182">
        <v>1600809</v>
      </c>
      <c r="E15" s="182">
        <v>1668802</v>
      </c>
      <c r="F15" s="96"/>
    </row>
    <row r="16" spans="1:1022 1025:2046 2049:3070 3073:4094 4097:5118 5121:6142 6145:7166 7169:8190 8193:9214 9217:10238 10241:11262 11265:12286 12289:13310 13313:14334 14337:15358 15361:16382">
      <c r="A16" s="173" t="s">
        <v>156</v>
      </c>
      <c r="B16" s="182">
        <v>809642</v>
      </c>
      <c r="C16" s="182">
        <v>843742</v>
      </c>
      <c r="D16" s="182">
        <v>914643</v>
      </c>
      <c r="E16" s="182">
        <v>973946</v>
      </c>
      <c r="F16" s="96"/>
    </row>
    <row r="17" spans="1:6">
      <c r="A17" s="173" t="s">
        <v>157</v>
      </c>
      <c r="B17" s="183">
        <v>0</v>
      </c>
      <c r="C17" s="183">
        <v>106925</v>
      </c>
      <c r="D17" s="183">
        <v>669022</v>
      </c>
      <c r="E17" s="183">
        <v>1258577</v>
      </c>
      <c r="F17" s="96"/>
    </row>
    <row r="18" spans="1:6" ht="17.25">
      <c r="A18" s="184" t="s">
        <v>266</v>
      </c>
      <c r="B18" s="81">
        <f>SUM(B11:B17)</f>
        <v>5808017</v>
      </c>
      <c r="C18" s="81">
        <f>SUM(C11:C17)</f>
        <v>5912518</v>
      </c>
      <c r="D18" s="81">
        <f>SUM(D11:D17)</f>
        <v>6714028</v>
      </c>
      <c r="E18" s="81">
        <f>SUM(E11:E17)</f>
        <v>7388635</v>
      </c>
    </row>
    <row r="21" spans="1:6">
      <c r="A21" s="184" t="s">
        <v>723</v>
      </c>
    </row>
  </sheetData>
  <phoneticPr fontId="42" type="noConversion"/>
  <hyperlinks>
    <hyperlink ref="E1" location="'Table of Contents'!A1" display="Back to Front Page"/>
  </hyperlinks>
  <pageMargins left="0.75" right="0.75" top="1" bottom="1" header="0.5" footer="0.5"/>
  <pageSetup scale="92" orientation="landscape" r:id="rId1"/>
  <headerFooter alignWithMargins="0"/>
</worksheet>
</file>

<file path=xl/worksheets/sheet39.xml><?xml version="1.0" encoding="utf-8"?>
<worksheet xmlns="http://schemas.openxmlformats.org/spreadsheetml/2006/main" xmlns:r="http://schemas.openxmlformats.org/officeDocument/2006/relationships">
  <dimension ref="A1"/>
  <sheetViews>
    <sheetView workbookViewId="0">
      <selection activeCell="C37" sqref="C37"/>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D51"/>
  <sheetViews>
    <sheetView zoomScaleNormal="100" zoomScaleSheetLayoutView="100" workbookViewId="0">
      <selection activeCell="I64" sqref="I64"/>
    </sheetView>
  </sheetViews>
  <sheetFormatPr defaultColWidth="9.140625" defaultRowHeight="15"/>
  <cols>
    <col min="1" max="1" width="3.42578125" style="14" customWidth="1"/>
    <col min="2" max="2" width="58.28515625" style="14" customWidth="1"/>
    <col min="3" max="3" width="23.5703125" style="14" customWidth="1"/>
    <col min="4" max="4" width="18.7109375" style="14" customWidth="1"/>
    <col min="5" max="16384" width="9.140625" style="14"/>
  </cols>
  <sheetData>
    <row r="1" spans="1:4">
      <c r="A1" s="14" t="s">
        <v>300</v>
      </c>
      <c r="D1" s="6" t="s">
        <v>301</v>
      </c>
    </row>
    <row r="2" spans="1:4">
      <c r="A2" s="14" t="s">
        <v>496</v>
      </c>
    </row>
    <row r="3" spans="1:4">
      <c r="A3" s="14" t="s">
        <v>346</v>
      </c>
    </row>
    <row r="4" spans="1:4">
      <c r="A4" s="14" t="s">
        <v>591</v>
      </c>
    </row>
    <row r="7" spans="1:4">
      <c r="C7" s="13" t="s">
        <v>269</v>
      </c>
      <c r="D7" s="13" t="s">
        <v>269</v>
      </c>
    </row>
    <row r="8" spans="1:4">
      <c r="C8" s="13" t="s">
        <v>270</v>
      </c>
      <c r="D8" s="13" t="s">
        <v>270</v>
      </c>
    </row>
    <row r="9" spans="1:4" ht="17.25">
      <c r="C9" s="17" t="s">
        <v>422</v>
      </c>
      <c r="D9" s="17" t="s">
        <v>591</v>
      </c>
    </row>
    <row r="10" spans="1:4" ht="28.5" customHeight="1">
      <c r="A10" s="14" t="s">
        <v>303</v>
      </c>
      <c r="C10" s="22"/>
      <c r="D10" s="22"/>
    </row>
    <row r="11" spans="1:4">
      <c r="A11" s="19" t="s">
        <v>328</v>
      </c>
      <c r="C11" s="22"/>
      <c r="D11" s="22"/>
    </row>
    <row r="12" spans="1:4">
      <c r="A12" s="26" t="s">
        <v>305</v>
      </c>
      <c r="C12" s="24">
        <v>32732155</v>
      </c>
      <c r="D12" s="24">
        <v>29989295</v>
      </c>
    </row>
    <row r="13" spans="1:4">
      <c r="A13" s="26" t="s">
        <v>306</v>
      </c>
      <c r="C13" s="22">
        <v>73260024</v>
      </c>
      <c r="D13" s="22">
        <v>82535368</v>
      </c>
    </row>
    <row r="14" spans="1:4" ht="17.25">
      <c r="A14" s="26" t="s">
        <v>308</v>
      </c>
      <c r="C14" s="25">
        <v>567393</v>
      </c>
      <c r="D14" s="25">
        <v>626038</v>
      </c>
    </row>
    <row r="15" spans="1:4">
      <c r="C15" s="22"/>
      <c r="D15" s="22"/>
    </row>
    <row r="16" spans="1:4" ht="17.25">
      <c r="A16" s="14" t="s">
        <v>312</v>
      </c>
      <c r="C16" s="25">
        <f>SUM(C12:C15)</f>
        <v>106559572</v>
      </c>
      <c r="D16" s="25">
        <f>SUM(D12:D15)</f>
        <v>113150701</v>
      </c>
    </row>
    <row r="17" spans="1:4">
      <c r="C17" s="22"/>
      <c r="D17" s="22"/>
    </row>
    <row r="18" spans="1:4">
      <c r="C18" s="22"/>
      <c r="D18" s="22"/>
    </row>
    <row r="19" spans="1:4">
      <c r="A19" s="14" t="s">
        <v>313</v>
      </c>
      <c r="C19" s="22"/>
      <c r="D19" s="22"/>
    </row>
    <row r="20" spans="1:4">
      <c r="A20" s="19" t="s">
        <v>347</v>
      </c>
      <c r="C20" s="22"/>
      <c r="D20" s="22"/>
    </row>
    <row r="21" spans="1:4">
      <c r="A21" s="20" t="s">
        <v>348</v>
      </c>
      <c r="C21" s="22">
        <v>67444280</v>
      </c>
      <c r="D21" s="22">
        <v>73410121</v>
      </c>
    </row>
    <row r="22" spans="1:4">
      <c r="A22" s="20" t="s">
        <v>227</v>
      </c>
      <c r="C22" s="22">
        <v>15201123</v>
      </c>
      <c r="D22" s="22">
        <v>16542372</v>
      </c>
    </row>
    <row r="23" spans="1:4">
      <c r="A23" s="20" t="s">
        <v>228</v>
      </c>
      <c r="C23" s="22">
        <v>8627769</v>
      </c>
      <c r="D23" s="22">
        <v>9045175</v>
      </c>
    </row>
    <row r="24" spans="1:4" ht="17.25">
      <c r="A24" s="20" t="s">
        <v>349</v>
      </c>
      <c r="C24" s="25">
        <v>1917292</v>
      </c>
      <c r="D24" s="25">
        <v>2439077</v>
      </c>
    </row>
    <row r="25" spans="1:4">
      <c r="C25" s="22"/>
      <c r="D25" s="22"/>
    </row>
    <row r="26" spans="1:4" ht="17.25">
      <c r="A26" s="19" t="s">
        <v>317</v>
      </c>
      <c r="C26" s="25">
        <f>SUM(C21:C25)</f>
        <v>93190464</v>
      </c>
      <c r="D26" s="25">
        <f>SUM(D21:D25)</f>
        <v>101436745</v>
      </c>
    </row>
    <row r="27" spans="1:4">
      <c r="C27" s="22"/>
      <c r="D27" s="22"/>
    </row>
    <row r="28" spans="1:4" ht="17.25">
      <c r="A28" s="19" t="s">
        <v>350</v>
      </c>
      <c r="C28" s="25">
        <f>11731538+1637570</f>
        <v>13369108</v>
      </c>
      <c r="D28" s="25">
        <v>11713956</v>
      </c>
    </row>
    <row r="29" spans="1:4">
      <c r="C29" s="22"/>
      <c r="D29" s="22"/>
    </row>
    <row r="30" spans="1:4">
      <c r="C30" s="22"/>
      <c r="D30" s="22"/>
    </row>
    <row r="31" spans="1:4" ht="17.25">
      <c r="A31" s="14" t="s">
        <v>324</v>
      </c>
      <c r="C31" s="25">
        <f>C26+C28</f>
        <v>106559572</v>
      </c>
      <c r="D31" s="25">
        <f>D26+D28</f>
        <v>113150701</v>
      </c>
    </row>
    <row r="32" spans="1:4">
      <c r="C32" s="22"/>
      <c r="D32" s="22"/>
    </row>
    <row r="33" spans="1:4">
      <c r="C33" s="22"/>
      <c r="D33" s="22"/>
    </row>
    <row r="34" spans="1:4">
      <c r="A34" s="14" t="s">
        <v>345</v>
      </c>
      <c r="C34" s="23">
        <f>C16-C31</f>
        <v>0</v>
      </c>
      <c r="D34" s="23">
        <f>D16-D31</f>
        <v>0</v>
      </c>
    </row>
    <row r="35" spans="1:4">
      <c r="C35" s="22"/>
      <c r="D35" s="22"/>
    </row>
    <row r="36" spans="1:4">
      <c r="C36" s="22"/>
      <c r="D36" s="22"/>
    </row>
    <row r="37" spans="1:4">
      <c r="C37" s="22"/>
      <c r="D37" s="22"/>
    </row>
    <row r="38" spans="1:4">
      <c r="C38" s="22"/>
      <c r="D38" s="22"/>
    </row>
    <row r="39" spans="1:4">
      <c r="C39" s="22"/>
      <c r="D39" s="22"/>
    </row>
    <row r="40" spans="1:4">
      <c r="C40" s="22"/>
      <c r="D40" s="22"/>
    </row>
    <row r="41" spans="1:4">
      <c r="C41" s="22"/>
      <c r="D41" s="22"/>
    </row>
    <row r="42" spans="1:4">
      <c r="C42" s="22"/>
      <c r="D42" s="22"/>
    </row>
    <row r="43" spans="1:4">
      <c r="C43" s="22"/>
      <c r="D43" s="22"/>
    </row>
    <row r="44" spans="1:4">
      <c r="C44" s="22"/>
      <c r="D44" s="22"/>
    </row>
    <row r="45" spans="1:4">
      <c r="C45" s="22"/>
      <c r="D45" s="22"/>
    </row>
    <row r="46" spans="1:4">
      <c r="C46" s="22"/>
      <c r="D46" s="22"/>
    </row>
    <row r="47" spans="1:4">
      <c r="C47" s="22"/>
      <c r="D47" s="22"/>
    </row>
    <row r="51" ht="19.5" customHeight="1"/>
  </sheetData>
  <hyperlinks>
    <hyperlink ref="D1" location="'Table of Contents'!A1" display="Back to Front Page"/>
  </hyperlinks>
  <pageMargins left="1" right="0.75" top="0.75" bottom="0.75" header="0.5" footer="0.5"/>
  <pageSetup scale="84" orientation="portrait" horizontalDpi="300" verticalDpi="300"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33"/>
  <sheetViews>
    <sheetView workbookViewId="0"/>
  </sheetViews>
  <sheetFormatPr defaultColWidth="9.140625" defaultRowHeight="15"/>
  <cols>
    <col min="1" max="1" width="37.28515625" style="208" customWidth="1"/>
    <col min="2" max="2" width="13.7109375" style="208" customWidth="1"/>
    <col min="3" max="3" width="15.42578125" style="208" customWidth="1"/>
    <col min="4" max="10" width="13.7109375" style="208" customWidth="1"/>
    <col min="11" max="11" width="16" style="208" customWidth="1"/>
    <col min="12" max="12" width="9.7109375" style="208" bestFit="1" customWidth="1"/>
    <col min="13" max="16384" width="9.140625" style="208"/>
  </cols>
  <sheetData>
    <row r="1" spans="1:12">
      <c r="A1" s="207" t="s">
        <v>274</v>
      </c>
      <c r="K1" s="6" t="s">
        <v>301</v>
      </c>
    </row>
    <row r="2" spans="1:12">
      <c r="A2" s="207" t="s">
        <v>714</v>
      </c>
    </row>
    <row r="3" spans="1:12">
      <c r="A3" s="207" t="s">
        <v>712</v>
      </c>
    </row>
    <row r="5" spans="1:12">
      <c r="A5" s="209" t="s">
        <v>267</v>
      </c>
      <c r="B5" s="235" t="s">
        <v>497</v>
      </c>
      <c r="C5" s="235" t="s">
        <v>429</v>
      </c>
      <c r="D5" s="235" t="s">
        <v>498</v>
      </c>
      <c r="E5" s="235" t="s">
        <v>428</v>
      </c>
      <c r="F5" s="235" t="s">
        <v>427</v>
      </c>
      <c r="G5" s="235" t="s">
        <v>426</v>
      </c>
      <c r="H5" s="235" t="s">
        <v>499</v>
      </c>
      <c r="I5" s="235" t="s">
        <v>693</v>
      </c>
      <c r="J5" s="235" t="s">
        <v>500</v>
      </c>
      <c r="K5" s="235" t="s">
        <v>266</v>
      </c>
    </row>
    <row r="6" spans="1:12">
      <c r="A6" s="209" t="s">
        <v>501</v>
      </c>
      <c r="B6" s="225"/>
      <c r="C6" s="225"/>
      <c r="D6" s="225"/>
      <c r="E6" s="225"/>
      <c r="F6" s="225"/>
      <c r="G6" s="225"/>
      <c r="H6" s="225"/>
      <c r="I6" s="225"/>
      <c r="J6" s="225"/>
      <c r="K6" s="225"/>
    </row>
    <row r="7" spans="1:12" s="210" customFormat="1">
      <c r="A7" s="210" t="s">
        <v>502</v>
      </c>
      <c r="B7" s="226">
        <v>113923784</v>
      </c>
      <c r="C7" s="226">
        <v>8160761</v>
      </c>
      <c r="D7" s="226">
        <v>25623171</v>
      </c>
      <c r="E7" s="226">
        <v>31798128</v>
      </c>
      <c r="F7" s="226">
        <v>26275167</v>
      </c>
      <c r="G7" s="226">
        <v>51942276</v>
      </c>
      <c r="H7" s="226">
        <v>16027697</v>
      </c>
      <c r="I7" s="226">
        <v>3890249</v>
      </c>
      <c r="J7" s="226">
        <v>6538778</v>
      </c>
      <c r="K7" s="226">
        <f>SUM(B7:J7)</f>
        <v>284180011</v>
      </c>
      <c r="L7" s="211"/>
    </row>
    <row r="8" spans="1:12" s="210" customFormat="1" ht="17.25">
      <c r="A8" s="212" t="s">
        <v>631</v>
      </c>
      <c r="B8" s="227">
        <v>-400884</v>
      </c>
      <c r="C8" s="227">
        <v>-28718</v>
      </c>
      <c r="D8" s="227">
        <v>-90164</v>
      </c>
      <c r="E8" s="227">
        <v>-111896</v>
      </c>
      <c r="F8" s="227">
        <v>-92459</v>
      </c>
      <c r="G8" s="227">
        <v>-182780</v>
      </c>
      <c r="H8" s="227">
        <v>-56400</v>
      </c>
      <c r="I8" s="227">
        <v>-13690</v>
      </c>
      <c r="J8" s="227">
        <v>-23009</v>
      </c>
      <c r="K8" s="227">
        <f>SUM(B8:J8)</f>
        <v>-1000000</v>
      </c>
      <c r="L8" s="211"/>
    </row>
    <row r="9" spans="1:12" s="210" customFormat="1" ht="17.25">
      <c r="A9" s="212" t="s">
        <v>711</v>
      </c>
      <c r="B9" s="227">
        <f>B7+B8</f>
        <v>113522900</v>
      </c>
      <c r="C9" s="227">
        <f t="shared" ref="C9:J9" si="0">C7+C8</f>
        <v>8132043</v>
      </c>
      <c r="D9" s="227">
        <f t="shared" si="0"/>
        <v>25533007</v>
      </c>
      <c r="E9" s="227">
        <f t="shared" si="0"/>
        <v>31686232</v>
      </c>
      <c r="F9" s="227">
        <f t="shared" si="0"/>
        <v>26182708</v>
      </c>
      <c r="G9" s="227">
        <f t="shared" si="0"/>
        <v>51759496</v>
      </c>
      <c r="H9" s="227">
        <f t="shared" si="0"/>
        <v>15971297</v>
      </c>
      <c r="I9" s="227">
        <f t="shared" si="0"/>
        <v>3876559</v>
      </c>
      <c r="J9" s="227">
        <f t="shared" si="0"/>
        <v>6515769</v>
      </c>
      <c r="K9" s="227">
        <f>SUM(B9:J9)</f>
        <v>283180011</v>
      </c>
      <c r="L9" s="211"/>
    </row>
    <row r="10" spans="1:12" s="210" customFormat="1">
      <c r="A10" s="212"/>
      <c r="B10" s="228"/>
      <c r="C10" s="228"/>
      <c r="D10" s="228"/>
      <c r="E10" s="228"/>
      <c r="F10" s="228"/>
      <c r="G10" s="228"/>
      <c r="H10" s="228"/>
      <c r="I10" s="228"/>
      <c r="J10" s="228"/>
      <c r="K10" s="228"/>
      <c r="L10" s="211"/>
    </row>
    <row r="11" spans="1:12">
      <c r="A11" s="208" t="s">
        <v>503</v>
      </c>
      <c r="B11" s="226">
        <v>587543</v>
      </c>
      <c r="C11" s="226">
        <v>60800</v>
      </c>
      <c r="D11" s="226">
        <v>394289</v>
      </c>
      <c r="E11" s="226">
        <v>600000</v>
      </c>
      <c r="F11" s="226">
        <v>165000</v>
      </c>
      <c r="G11" s="226">
        <v>51000</v>
      </c>
      <c r="H11" s="226">
        <v>327500</v>
      </c>
      <c r="I11" s="226">
        <v>0</v>
      </c>
      <c r="J11" s="226">
        <v>1866000</v>
      </c>
      <c r="K11" s="226">
        <f t="shared" ref="K11:K15" si="1">SUM(B11:J11)</f>
        <v>4052132</v>
      </c>
      <c r="L11" s="213"/>
    </row>
    <row r="12" spans="1:12" s="210" customFormat="1">
      <c r="A12" s="210" t="s">
        <v>504</v>
      </c>
      <c r="B12" s="226">
        <v>0</v>
      </c>
      <c r="C12" s="226">
        <v>119700</v>
      </c>
      <c r="D12" s="226">
        <v>409000</v>
      </c>
      <c r="E12" s="226">
        <v>947410</v>
      </c>
      <c r="F12" s="226">
        <v>248040</v>
      </c>
      <c r="G12" s="226">
        <v>370300</v>
      </c>
      <c r="H12" s="226">
        <v>256200</v>
      </c>
      <c r="I12" s="226">
        <v>0</v>
      </c>
      <c r="J12" s="226">
        <v>0</v>
      </c>
      <c r="K12" s="226">
        <f t="shared" si="1"/>
        <v>2350650</v>
      </c>
      <c r="L12" s="211"/>
    </row>
    <row r="13" spans="1:12" s="210" customFormat="1">
      <c r="A13" s="212" t="s">
        <v>729</v>
      </c>
      <c r="B13" s="226">
        <v>247405</v>
      </c>
      <c r="C13" s="226">
        <v>0</v>
      </c>
      <c r="D13" s="226">
        <v>592215</v>
      </c>
      <c r="E13" s="226">
        <v>179000</v>
      </c>
      <c r="F13" s="226">
        <v>113000</v>
      </c>
      <c r="G13" s="226">
        <v>90000</v>
      </c>
      <c r="H13" s="226">
        <v>17700</v>
      </c>
      <c r="I13" s="226">
        <v>79670</v>
      </c>
      <c r="J13" s="226">
        <v>5000</v>
      </c>
      <c r="K13" s="226">
        <f t="shared" si="1"/>
        <v>1323990</v>
      </c>
      <c r="L13" s="211"/>
    </row>
    <row r="14" spans="1:12" ht="17.25">
      <c r="A14" s="214" t="s">
        <v>632</v>
      </c>
      <c r="B14" s="227">
        <v>0</v>
      </c>
      <c r="C14" s="227">
        <v>0</v>
      </c>
      <c r="D14" s="227">
        <v>0</v>
      </c>
      <c r="E14" s="227">
        <v>0</v>
      </c>
      <c r="F14" s="227">
        <f>699241</f>
        <v>699241</v>
      </c>
      <c r="G14" s="227">
        <v>0</v>
      </c>
      <c r="H14" s="227">
        <v>0</v>
      </c>
      <c r="I14" s="227">
        <v>0</v>
      </c>
      <c r="J14" s="227">
        <v>0</v>
      </c>
      <c r="K14" s="227">
        <f t="shared" si="1"/>
        <v>699241</v>
      </c>
    </row>
    <row r="15" spans="1:12" s="210" customFormat="1" ht="17.25">
      <c r="A15" s="212" t="s">
        <v>505</v>
      </c>
      <c r="B15" s="229">
        <f t="shared" ref="B15:J15" si="2">SUM(B9:B14)</f>
        <v>114357848</v>
      </c>
      <c r="C15" s="229">
        <f t="shared" si="2"/>
        <v>8312543</v>
      </c>
      <c r="D15" s="229">
        <f t="shared" si="2"/>
        <v>26928511</v>
      </c>
      <c r="E15" s="229">
        <f t="shared" si="2"/>
        <v>33412642</v>
      </c>
      <c r="F15" s="229">
        <f t="shared" si="2"/>
        <v>27407989</v>
      </c>
      <c r="G15" s="229">
        <f t="shared" si="2"/>
        <v>52270796</v>
      </c>
      <c r="H15" s="229">
        <f t="shared" si="2"/>
        <v>16572697</v>
      </c>
      <c r="I15" s="229">
        <f t="shared" si="2"/>
        <v>3956229</v>
      </c>
      <c r="J15" s="229">
        <f t="shared" si="2"/>
        <v>8386769</v>
      </c>
      <c r="K15" s="229">
        <f t="shared" si="1"/>
        <v>291606024</v>
      </c>
    </row>
    <row r="16" spans="1:12">
      <c r="B16" s="230"/>
      <c r="C16" s="230"/>
      <c r="D16" s="230"/>
      <c r="E16" s="230"/>
      <c r="F16" s="230"/>
      <c r="G16" s="230"/>
      <c r="H16" s="230"/>
      <c r="I16" s="230"/>
      <c r="J16" s="230"/>
      <c r="K16" s="230"/>
    </row>
    <row r="17" spans="1:11" s="210" customFormat="1">
      <c r="A17" s="215" t="s">
        <v>506</v>
      </c>
      <c r="B17" s="231"/>
      <c r="C17" s="231"/>
      <c r="D17" s="231"/>
      <c r="E17" s="231"/>
      <c r="F17" s="231"/>
      <c r="G17" s="231"/>
      <c r="H17" s="231"/>
      <c r="I17" s="231"/>
      <c r="J17" s="231"/>
      <c r="K17" s="231"/>
    </row>
    <row r="18" spans="1:11" s="210" customFormat="1">
      <c r="A18" s="212" t="s">
        <v>633</v>
      </c>
      <c r="B18" s="226">
        <v>61421152</v>
      </c>
      <c r="C18" s="226">
        <v>4679054</v>
      </c>
      <c r="D18" s="226">
        <v>16435393</v>
      </c>
      <c r="E18" s="226">
        <v>18564853</v>
      </c>
      <c r="F18" s="226">
        <v>15720599</v>
      </c>
      <c r="G18" s="226">
        <v>28127144</v>
      </c>
      <c r="H18" s="226">
        <v>9439754</v>
      </c>
      <c r="I18" s="226">
        <v>5334849</v>
      </c>
      <c r="J18" s="226">
        <v>5477848</v>
      </c>
      <c r="K18" s="226">
        <f>SUM(B18:J18)</f>
        <v>165200646</v>
      </c>
    </row>
    <row r="19" spans="1:11" s="210" customFormat="1">
      <c r="A19" s="212" t="s">
        <v>694</v>
      </c>
      <c r="B19" s="226">
        <v>48020186</v>
      </c>
      <c r="C19" s="226">
        <v>3439854</v>
      </c>
      <c r="D19" s="226">
        <v>10800462</v>
      </c>
      <c r="E19" s="226">
        <v>13403276</v>
      </c>
      <c r="F19" s="226">
        <v>11075286</v>
      </c>
      <c r="G19" s="226">
        <v>21894267</v>
      </c>
      <c r="H19" s="226">
        <v>6755859</v>
      </c>
      <c r="I19" s="226">
        <v>1639785</v>
      </c>
      <c r="J19" s="226">
        <v>2756170</v>
      </c>
      <c r="K19" s="226">
        <f>SUM(B19:J19)</f>
        <v>119785145</v>
      </c>
    </row>
    <row r="20" spans="1:11" s="210" customFormat="1">
      <c r="A20" s="212" t="s">
        <v>695</v>
      </c>
      <c r="B20" s="226">
        <v>2086346</v>
      </c>
      <c r="C20" s="226">
        <v>149452</v>
      </c>
      <c r="D20" s="226">
        <v>469250</v>
      </c>
      <c r="E20" s="226">
        <v>582335</v>
      </c>
      <c r="F20" s="226">
        <v>481190</v>
      </c>
      <c r="G20" s="226">
        <v>951245</v>
      </c>
      <c r="H20" s="226">
        <v>293523</v>
      </c>
      <c r="I20" s="226">
        <v>71244</v>
      </c>
      <c r="J20" s="226">
        <v>119748</v>
      </c>
      <c r="K20" s="226">
        <f>SUM(B20:J20)</f>
        <v>5204333</v>
      </c>
    </row>
    <row r="21" spans="1:11" s="210" customFormat="1" ht="17.25">
      <c r="A21" s="212" t="s">
        <v>696</v>
      </c>
      <c r="B21" s="227">
        <v>567615</v>
      </c>
      <c r="C21" s="227">
        <v>40660</v>
      </c>
      <c r="D21" s="227">
        <v>127665</v>
      </c>
      <c r="E21" s="227">
        <v>158431</v>
      </c>
      <c r="F21" s="227">
        <v>130914</v>
      </c>
      <c r="G21" s="227">
        <v>258797</v>
      </c>
      <c r="H21" s="227">
        <v>79856</v>
      </c>
      <c r="I21" s="227">
        <v>19383</v>
      </c>
      <c r="J21" s="227">
        <v>32579</v>
      </c>
      <c r="K21" s="227">
        <f>SUM(B21:J21)</f>
        <v>1415900</v>
      </c>
    </row>
    <row r="22" spans="1:11" s="210" customFormat="1" ht="17.25">
      <c r="A22" s="212" t="s">
        <v>507</v>
      </c>
      <c r="B22" s="227">
        <f>SUM(B18:B21)</f>
        <v>112095299</v>
      </c>
      <c r="C22" s="227">
        <f t="shared" ref="C22:J22" si="3">SUM(C18:C21)</f>
        <v>8309020</v>
      </c>
      <c r="D22" s="227">
        <f t="shared" si="3"/>
        <v>27832770</v>
      </c>
      <c r="E22" s="227">
        <f t="shared" si="3"/>
        <v>32708895</v>
      </c>
      <c r="F22" s="227">
        <f t="shared" si="3"/>
        <v>27407989</v>
      </c>
      <c r="G22" s="227">
        <f t="shared" si="3"/>
        <v>51231453</v>
      </c>
      <c r="H22" s="227">
        <f t="shared" si="3"/>
        <v>16568992</v>
      </c>
      <c r="I22" s="227">
        <f t="shared" si="3"/>
        <v>7065261</v>
      </c>
      <c r="J22" s="227">
        <f t="shared" si="3"/>
        <v>8386345</v>
      </c>
      <c r="K22" s="227">
        <f>SUM(B22:J22)</f>
        <v>291606024</v>
      </c>
    </row>
    <row r="23" spans="1:11" s="217" customFormat="1">
      <c r="A23" s="216"/>
      <c r="B23" s="232"/>
      <c r="C23" s="232"/>
      <c r="D23" s="232"/>
      <c r="E23" s="232"/>
      <c r="F23" s="232"/>
      <c r="G23" s="232"/>
      <c r="H23" s="232"/>
      <c r="I23" s="232"/>
      <c r="J23" s="232"/>
      <c r="K23" s="232"/>
    </row>
    <row r="24" spans="1:11" s="210" customFormat="1" ht="17.25">
      <c r="A24" s="212" t="s">
        <v>508</v>
      </c>
      <c r="B24" s="233">
        <f t="shared" ref="B24:K24" si="4">B15-B22</f>
        <v>2262549</v>
      </c>
      <c r="C24" s="233">
        <f t="shared" si="4"/>
        <v>3523</v>
      </c>
      <c r="D24" s="233">
        <f t="shared" si="4"/>
        <v>-904259</v>
      </c>
      <c r="E24" s="233">
        <f t="shared" si="4"/>
        <v>703747</v>
      </c>
      <c r="F24" s="233">
        <f t="shared" si="4"/>
        <v>0</v>
      </c>
      <c r="G24" s="233">
        <f t="shared" si="4"/>
        <v>1039343</v>
      </c>
      <c r="H24" s="233">
        <f t="shared" si="4"/>
        <v>3705</v>
      </c>
      <c r="I24" s="233">
        <f t="shared" si="4"/>
        <v>-3109032</v>
      </c>
      <c r="J24" s="233">
        <f t="shared" si="4"/>
        <v>424</v>
      </c>
      <c r="K24" s="233">
        <f t="shared" si="4"/>
        <v>0</v>
      </c>
    </row>
    <row r="25" spans="1:11" s="217" customFormat="1">
      <c r="B25" s="234"/>
      <c r="C25" s="234"/>
      <c r="D25" s="234"/>
      <c r="E25" s="234"/>
      <c r="F25" s="234"/>
      <c r="G25" s="234"/>
      <c r="H25" s="234"/>
      <c r="I25" s="234"/>
      <c r="J25" s="234"/>
      <c r="K25" s="234"/>
    </row>
    <row r="26" spans="1:11" s="217" customFormat="1"/>
    <row r="27" spans="1:11" s="217" customFormat="1">
      <c r="A27" s="213" t="s">
        <v>634</v>
      </c>
    </row>
    <row r="28" spans="1:11" s="217" customFormat="1"/>
    <row r="29" spans="1:11" s="210" customFormat="1" ht="18" customHeight="1">
      <c r="A29" s="210" t="s">
        <v>713</v>
      </c>
    </row>
    <row r="30" spans="1:11" s="210" customFormat="1" ht="50.1" customHeight="1">
      <c r="A30" s="237" t="s">
        <v>715</v>
      </c>
      <c r="B30" s="237"/>
      <c r="C30" s="237"/>
      <c r="D30" s="237"/>
      <c r="E30" s="237"/>
      <c r="F30" s="237"/>
      <c r="G30" s="237"/>
      <c r="H30" s="237"/>
      <c r="I30" s="237"/>
      <c r="J30" s="237"/>
      <c r="K30" s="237"/>
    </row>
    <row r="31" spans="1:11" s="210" customFormat="1" ht="30" customHeight="1">
      <c r="A31" s="237" t="s">
        <v>716</v>
      </c>
      <c r="B31" s="237"/>
      <c r="C31" s="237"/>
      <c r="D31" s="237"/>
      <c r="E31" s="237"/>
      <c r="F31" s="237"/>
      <c r="G31" s="237"/>
      <c r="H31" s="237"/>
      <c r="I31" s="237"/>
      <c r="J31" s="237"/>
      <c r="K31" s="237"/>
    </row>
    <row r="32" spans="1:11" s="217" customFormat="1"/>
    <row r="33" spans="1:1" s="210" customFormat="1">
      <c r="A33" s="218"/>
    </row>
  </sheetData>
  <mergeCells count="2">
    <mergeCell ref="A30:K30"/>
    <mergeCell ref="A31:K31"/>
  </mergeCells>
  <hyperlinks>
    <hyperlink ref="K1" location="'Table of Contents'!A1" display="Back to Front Page"/>
  </hyperlinks>
  <pageMargins left="0.47" right="0.31" top="0.41" bottom="0.38" header="0.3" footer="0.3"/>
  <pageSetup scale="74"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L22"/>
  <sheetViews>
    <sheetView workbookViewId="0">
      <selection activeCell="I64" sqref="I64"/>
    </sheetView>
  </sheetViews>
  <sheetFormatPr defaultColWidth="9.140625" defaultRowHeight="15"/>
  <cols>
    <col min="1" max="1" width="7.85546875" style="46" bestFit="1" customWidth="1"/>
    <col min="2" max="2" width="35.28515625" style="76" bestFit="1" customWidth="1"/>
    <col min="3" max="6" width="18.7109375" style="85" customWidth="1"/>
    <col min="7" max="7" width="17.85546875" style="76" customWidth="1"/>
    <col min="8" max="16384" width="9.140625" style="76"/>
  </cols>
  <sheetData>
    <row r="1" spans="1:12">
      <c r="A1" s="46" t="s">
        <v>293</v>
      </c>
      <c r="F1" s="6" t="s">
        <v>301</v>
      </c>
    </row>
    <row r="2" spans="1:12">
      <c r="A2" s="46" t="s">
        <v>359</v>
      </c>
      <c r="F2" s="76"/>
    </row>
    <row r="3" spans="1:12">
      <c r="A3" s="46" t="s">
        <v>274</v>
      </c>
      <c r="F3" s="76"/>
    </row>
    <row r="4" spans="1:12">
      <c r="A4" s="46" t="s">
        <v>512</v>
      </c>
    </row>
    <row r="5" spans="1:12">
      <c r="A5" s="46" t="s">
        <v>591</v>
      </c>
    </row>
    <row r="8" spans="1:12" ht="17.25">
      <c r="A8" s="86" t="s">
        <v>232</v>
      </c>
      <c r="B8" s="87" t="s">
        <v>267</v>
      </c>
      <c r="C8" s="88" t="s">
        <v>186</v>
      </c>
      <c r="D8" s="88" t="s">
        <v>510</v>
      </c>
      <c r="E8" s="88" t="s">
        <v>187</v>
      </c>
      <c r="F8" s="89" t="s">
        <v>266</v>
      </c>
    </row>
    <row r="9" spans="1:12">
      <c r="A9" s="114">
        <v>100152</v>
      </c>
      <c r="B9" s="90" t="s">
        <v>260</v>
      </c>
      <c r="C9" s="85">
        <v>3070905</v>
      </c>
      <c r="D9" s="85">
        <v>953287</v>
      </c>
      <c r="E9" s="85">
        <v>272652</v>
      </c>
      <c r="F9" s="85">
        <f>SUM(C9:E9)</f>
        <v>4296844</v>
      </c>
      <c r="G9" s="91"/>
      <c r="H9" s="91"/>
      <c r="I9" s="92"/>
      <c r="J9" s="92"/>
      <c r="K9" s="92"/>
      <c r="L9" s="92"/>
    </row>
    <row r="10" spans="1:12" ht="17.25">
      <c r="A10" s="114">
        <v>101072</v>
      </c>
      <c r="B10" s="90" t="s">
        <v>83</v>
      </c>
      <c r="C10" s="89">
        <v>135918</v>
      </c>
      <c r="D10" s="89">
        <v>41992</v>
      </c>
      <c r="E10" s="89">
        <v>204300</v>
      </c>
      <c r="F10" s="89">
        <f>SUM(C10:E10)</f>
        <v>382210</v>
      </c>
      <c r="G10" s="91"/>
      <c r="H10" s="91"/>
      <c r="I10" s="92"/>
      <c r="J10" s="92"/>
      <c r="K10" s="92"/>
      <c r="L10" s="92"/>
    </row>
    <row r="11" spans="1:12" ht="17.25">
      <c r="A11" s="94" t="s">
        <v>266</v>
      </c>
      <c r="C11" s="95">
        <f>SUM(C9:C10)</f>
        <v>3206823</v>
      </c>
      <c r="D11" s="95">
        <f>SUM(D9:D10)</f>
        <v>995279</v>
      </c>
      <c r="E11" s="95">
        <f>SUM(E9:E10)</f>
        <v>476952</v>
      </c>
      <c r="F11" s="95">
        <f>SUM(F9:F10)</f>
        <v>4679054</v>
      </c>
      <c r="G11" s="92"/>
    </row>
    <row r="13" spans="1:12">
      <c r="C13" s="96"/>
      <c r="D13" s="96"/>
      <c r="E13" s="96"/>
    </row>
    <row r="14" spans="1:12">
      <c r="A14" s="93"/>
      <c r="B14" s="93"/>
      <c r="C14" s="96"/>
      <c r="D14" s="96"/>
      <c r="E14" s="96"/>
    </row>
    <row r="15" spans="1:12" ht="36.75" customHeight="1">
      <c r="A15" s="238" t="s">
        <v>537</v>
      </c>
      <c r="B15" s="238"/>
      <c r="C15" s="238"/>
      <c r="D15" s="238"/>
      <c r="E15" s="238"/>
      <c r="F15" s="238"/>
    </row>
    <row r="21" spans="2:4" ht="17.25">
      <c r="B21" s="97"/>
      <c r="C21" s="89"/>
      <c r="D21" s="89"/>
    </row>
    <row r="22" spans="2:4" ht="17.25">
      <c r="B22" s="97"/>
      <c r="C22" s="89"/>
      <c r="D22" s="89"/>
    </row>
  </sheetData>
  <mergeCells count="1">
    <mergeCell ref="A15:F15"/>
  </mergeCells>
  <phoneticPr fontId="42" type="noConversion"/>
  <hyperlinks>
    <hyperlink ref="F1" location="'Table of Contents'!A1" display="Back to Front Page"/>
  </hyperlink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workbookViewId="0">
      <selection activeCell="I64" sqref="I64"/>
    </sheetView>
  </sheetViews>
  <sheetFormatPr defaultColWidth="9.140625" defaultRowHeight="15"/>
  <cols>
    <col min="1" max="1" width="8.140625" style="46" customWidth="1"/>
    <col min="2" max="2" width="43" style="76" bestFit="1" customWidth="1"/>
    <col min="3" max="6" width="18.7109375" style="85" customWidth="1"/>
    <col min="7" max="7" width="26.42578125" style="76" bestFit="1" customWidth="1"/>
    <col min="8" max="16384" width="9.140625" style="76"/>
  </cols>
  <sheetData>
    <row r="1" spans="1:12">
      <c r="A1" s="46" t="s">
        <v>293</v>
      </c>
      <c r="F1" s="6" t="s">
        <v>301</v>
      </c>
    </row>
    <row r="2" spans="1:12">
      <c r="A2" s="46" t="s">
        <v>359</v>
      </c>
      <c r="F2" s="76"/>
    </row>
    <row r="3" spans="1:12">
      <c r="A3" s="46" t="s">
        <v>274</v>
      </c>
      <c r="F3" s="76"/>
    </row>
    <row r="4" spans="1:12">
      <c r="A4" s="46" t="s">
        <v>511</v>
      </c>
    </row>
    <row r="5" spans="1:12">
      <c r="A5" s="46" t="s">
        <v>591</v>
      </c>
      <c r="D5" s="219"/>
      <c r="E5" s="219"/>
    </row>
    <row r="6" spans="1:12" ht="45" customHeight="1">
      <c r="C6" s="239"/>
      <c r="D6" s="240"/>
      <c r="E6" s="240"/>
      <c r="F6" s="240"/>
    </row>
    <row r="8" spans="1:12" ht="17.25">
      <c r="A8" s="86" t="s">
        <v>232</v>
      </c>
      <c r="B8" s="87" t="s">
        <v>267</v>
      </c>
      <c r="C8" s="88" t="s">
        <v>186</v>
      </c>
      <c r="D8" s="88" t="s">
        <v>510</v>
      </c>
      <c r="E8" s="88" t="s">
        <v>187</v>
      </c>
      <c r="F8" s="89" t="s">
        <v>266</v>
      </c>
    </row>
    <row r="9" spans="1:12">
      <c r="A9" s="114">
        <v>101073</v>
      </c>
      <c r="B9" s="90" t="s">
        <v>84</v>
      </c>
      <c r="C9" s="85">
        <v>957112</v>
      </c>
      <c r="D9" s="85">
        <v>338346</v>
      </c>
      <c r="E9" s="85">
        <v>27200</v>
      </c>
      <c r="F9" s="85">
        <f t="shared" ref="F9:F33" si="0">SUM(C9:E9)</f>
        <v>1322658</v>
      </c>
      <c r="G9" s="91"/>
      <c r="H9" s="91"/>
      <c r="I9" s="92"/>
      <c r="J9" s="92"/>
      <c r="K9" s="92"/>
      <c r="L9" s="92"/>
    </row>
    <row r="10" spans="1:12">
      <c r="A10" s="114">
        <v>101014</v>
      </c>
      <c r="B10" s="90" t="s">
        <v>74</v>
      </c>
      <c r="C10" s="85">
        <v>36896</v>
      </c>
      <c r="D10" s="85">
        <v>33426</v>
      </c>
      <c r="E10" s="85">
        <v>22526</v>
      </c>
      <c r="F10" s="85">
        <f t="shared" si="0"/>
        <v>92848</v>
      </c>
      <c r="G10" s="91"/>
      <c r="H10" s="91"/>
      <c r="I10" s="92"/>
      <c r="J10" s="92"/>
      <c r="K10" s="92"/>
      <c r="L10" s="92"/>
    </row>
    <row r="11" spans="1:12">
      <c r="A11" s="114">
        <v>100101</v>
      </c>
      <c r="B11" s="90" t="s">
        <v>233</v>
      </c>
      <c r="C11" s="85">
        <v>3933855</v>
      </c>
      <c r="D11" s="85">
        <v>1261828</v>
      </c>
      <c r="E11" s="85">
        <v>822800</v>
      </c>
      <c r="F11" s="85">
        <f t="shared" si="0"/>
        <v>6018483</v>
      </c>
      <c r="G11" s="91"/>
      <c r="H11" s="91"/>
      <c r="I11" s="92"/>
      <c r="J11" s="92"/>
      <c r="K11" s="92"/>
      <c r="L11" s="92"/>
    </row>
    <row r="12" spans="1:12">
      <c r="A12" s="114">
        <v>101347</v>
      </c>
      <c r="B12" s="90" t="s">
        <v>435</v>
      </c>
      <c r="C12" s="85">
        <v>0</v>
      </c>
      <c r="D12" s="85">
        <v>0</v>
      </c>
      <c r="E12" s="85">
        <v>182313</v>
      </c>
      <c r="F12" s="85">
        <f t="shared" si="0"/>
        <v>182313</v>
      </c>
      <c r="G12" s="91"/>
      <c r="H12" s="91"/>
      <c r="I12" s="93"/>
      <c r="J12" s="92"/>
      <c r="K12" s="92"/>
      <c r="L12" s="92"/>
    </row>
    <row r="13" spans="1:12">
      <c r="A13" s="114">
        <v>101204</v>
      </c>
      <c r="B13" s="90" t="s">
        <v>538</v>
      </c>
      <c r="C13" s="85">
        <v>219252</v>
      </c>
      <c r="D13" s="85">
        <v>88965</v>
      </c>
      <c r="E13" s="85">
        <v>0</v>
      </c>
      <c r="F13" s="85">
        <f t="shared" si="0"/>
        <v>308217</v>
      </c>
      <c r="G13" s="91"/>
      <c r="H13" s="91"/>
      <c r="I13" s="92"/>
      <c r="J13" s="92"/>
      <c r="K13" s="92"/>
      <c r="L13" s="92"/>
    </row>
    <row r="14" spans="1:12">
      <c r="A14" s="114">
        <v>100205</v>
      </c>
      <c r="B14" s="90" t="s">
        <v>491</v>
      </c>
      <c r="C14" s="85">
        <v>333516</v>
      </c>
      <c r="D14" s="85">
        <v>113377</v>
      </c>
      <c r="E14" s="85">
        <v>2560</v>
      </c>
      <c r="F14" s="85">
        <f t="shared" si="0"/>
        <v>449453</v>
      </c>
      <c r="G14" s="91"/>
      <c r="H14" s="91"/>
      <c r="I14" s="92"/>
      <c r="J14" s="92"/>
      <c r="K14" s="92"/>
      <c r="L14" s="92"/>
    </row>
    <row r="15" spans="1:12">
      <c r="A15" s="114">
        <v>101034</v>
      </c>
      <c r="B15" s="90" t="s">
        <v>481</v>
      </c>
      <c r="C15" s="85">
        <v>43243</v>
      </c>
      <c r="D15" s="85">
        <v>16819</v>
      </c>
      <c r="E15" s="85">
        <v>2305</v>
      </c>
      <c r="F15" s="85">
        <f t="shared" si="0"/>
        <v>62367</v>
      </c>
      <c r="G15" s="91"/>
      <c r="H15" s="91"/>
      <c r="I15" s="92"/>
      <c r="J15" s="92"/>
      <c r="K15" s="92"/>
      <c r="L15" s="92"/>
    </row>
    <row r="16" spans="1:12">
      <c r="A16" s="114">
        <v>101088</v>
      </c>
      <c r="B16" s="90" t="s">
        <v>522</v>
      </c>
      <c r="C16" s="85">
        <v>40152</v>
      </c>
      <c r="D16" s="85">
        <v>9683</v>
      </c>
      <c r="E16" s="85">
        <v>16</v>
      </c>
      <c r="F16" s="85">
        <f t="shared" si="0"/>
        <v>49851</v>
      </c>
      <c r="G16" s="91"/>
      <c r="H16" s="91"/>
      <c r="I16" s="92"/>
      <c r="J16" s="92"/>
      <c r="K16" s="92"/>
      <c r="L16" s="92"/>
    </row>
    <row r="17" spans="1:12">
      <c r="A17" s="114">
        <v>100113</v>
      </c>
      <c r="B17" s="90" t="s">
        <v>238</v>
      </c>
      <c r="C17" s="85">
        <v>1377197</v>
      </c>
      <c r="D17" s="85">
        <v>465570</v>
      </c>
      <c r="E17" s="85">
        <v>11370</v>
      </c>
      <c r="F17" s="85">
        <f t="shared" si="0"/>
        <v>1854137</v>
      </c>
      <c r="G17" s="91"/>
      <c r="H17" s="91"/>
      <c r="I17" s="92"/>
      <c r="J17" s="92"/>
      <c r="K17" s="92"/>
      <c r="L17" s="92"/>
    </row>
    <row r="18" spans="1:12">
      <c r="A18" s="114">
        <v>100114</v>
      </c>
      <c r="B18" s="90" t="s">
        <v>482</v>
      </c>
      <c r="C18" s="85">
        <v>2746214</v>
      </c>
      <c r="D18" s="85">
        <v>943026</v>
      </c>
      <c r="E18" s="85">
        <v>226000</v>
      </c>
      <c r="F18" s="85">
        <f t="shared" si="0"/>
        <v>3915240</v>
      </c>
      <c r="G18" s="91"/>
      <c r="H18" s="91"/>
      <c r="I18" s="92"/>
      <c r="J18" s="92"/>
      <c r="K18" s="92"/>
      <c r="L18" s="92"/>
    </row>
    <row r="19" spans="1:12">
      <c r="A19" s="114">
        <v>101344</v>
      </c>
      <c r="B19" s="90" t="s">
        <v>485</v>
      </c>
      <c r="C19" s="85">
        <v>0</v>
      </c>
      <c r="D19" s="85">
        <v>0</v>
      </c>
      <c r="E19" s="85">
        <v>75600</v>
      </c>
      <c r="F19" s="85">
        <f t="shared" si="0"/>
        <v>75600</v>
      </c>
      <c r="G19" s="91"/>
      <c r="H19" s="91"/>
      <c r="I19" s="93"/>
      <c r="J19" s="92"/>
      <c r="K19" s="92"/>
      <c r="L19" s="92"/>
    </row>
    <row r="20" spans="1:12">
      <c r="A20" s="114">
        <v>100115</v>
      </c>
      <c r="B20" s="90" t="s">
        <v>240</v>
      </c>
      <c r="C20" s="85">
        <v>49629</v>
      </c>
      <c r="D20" s="85">
        <v>17898</v>
      </c>
      <c r="E20" s="85">
        <v>7016</v>
      </c>
      <c r="F20" s="85">
        <f t="shared" si="0"/>
        <v>74543</v>
      </c>
      <c r="G20" s="91"/>
      <c r="H20" s="91"/>
      <c r="I20" s="92"/>
      <c r="J20" s="92"/>
      <c r="K20" s="92"/>
      <c r="L20" s="92"/>
    </row>
    <row r="21" spans="1:12">
      <c r="A21" s="114">
        <v>101235</v>
      </c>
      <c r="B21" s="90" t="s">
        <v>72</v>
      </c>
      <c r="C21" s="85">
        <v>1961204</v>
      </c>
      <c r="D21" s="85">
        <v>524545</v>
      </c>
      <c r="E21" s="85">
        <v>71560</v>
      </c>
      <c r="F21" s="85">
        <f t="shared" si="0"/>
        <v>2557309</v>
      </c>
      <c r="G21" s="91"/>
      <c r="H21" s="91"/>
      <c r="I21" s="92"/>
      <c r="J21" s="92"/>
      <c r="K21" s="92"/>
      <c r="L21" s="92"/>
    </row>
    <row r="22" spans="1:12">
      <c r="A22" s="114">
        <v>100128</v>
      </c>
      <c r="B22" s="90" t="s">
        <v>610</v>
      </c>
      <c r="C22" s="85">
        <v>0</v>
      </c>
      <c r="D22" s="85">
        <v>0</v>
      </c>
      <c r="E22" s="85">
        <v>257040</v>
      </c>
      <c r="F22" s="85">
        <f t="shared" si="0"/>
        <v>257040</v>
      </c>
      <c r="G22" s="91"/>
      <c r="H22" s="91"/>
      <c r="I22" s="92"/>
      <c r="J22" s="92"/>
      <c r="K22" s="92"/>
      <c r="L22" s="92"/>
    </row>
    <row r="23" spans="1:12">
      <c r="A23" s="114">
        <v>100100</v>
      </c>
      <c r="B23" s="90" t="s">
        <v>162</v>
      </c>
      <c r="C23" s="85">
        <v>2445226</v>
      </c>
      <c r="D23" s="85">
        <v>791861</v>
      </c>
      <c r="E23" s="85">
        <f>684474+3</f>
        <v>684477</v>
      </c>
      <c r="F23" s="85">
        <f>SUM(C23:E23)</f>
        <v>3921564</v>
      </c>
      <c r="G23" s="91"/>
      <c r="H23" s="91"/>
      <c r="I23" s="92"/>
      <c r="J23" s="92"/>
      <c r="K23" s="92"/>
      <c r="L23" s="92"/>
    </row>
    <row r="24" spans="1:12">
      <c r="A24" s="114">
        <v>100102</v>
      </c>
      <c r="B24" s="90" t="s">
        <v>234</v>
      </c>
      <c r="C24" s="85">
        <v>4639025</v>
      </c>
      <c r="D24" s="85">
        <v>1530590</v>
      </c>
      <c r="E24" s="85">
        <v>24621</v>
      </c>
      <c r="F24" s="85">
        <f t="shared" si="0"/>
        <v>6194236</v>
      </c>
      <c r="G24" s="91"/>
      <c r="H24" s="91"/>
      <c r="I24" s="92"/>
      <c r="J24" s="92"/>
      <c r="K24" s="92"/>
      <c r="L24" s="92"/>
    </row>
    <row r="25" spans="1:12">
      <c r="A25" s="114">
        <v>101391</v>
      </c>
      <c r="B25" s="90" t="s">
        <v>611</v>
      </c>
      <c r="C25" s="85">
        <v>49385</v>
      </c>
      <c r="D25" s="85">
        <v>78475</v>
      </c>
      <c r="E25" s="85">
        <v>0</v>
      </c>
      <c r="F25" s="85">
        <f t="shared" si="0"/>
        <v>127860</v>
      </c>
      <c r="G25" s="91"/>
      <c r="H25" s="91"/>
      <c r="I25" s="92"/>
      <c r="J25" s="92"/>
      <c r="K25" s="92"/>
      <c r="L25" s="92"/>
    </row>
    <row r="26" spans="1:12">
      <c r="A26" s="114">
        <v>100122</v>
      </c>
      <c r="B26" s="90" t="s">
        <v>247</v>
      </c>
      <c r="C26" s="85">
        <v>906977</v>
      </c>
      <c r="D26" s="85">
        <v>322719</v>
      </c>
      <c r="E26" s="85">
        <v>34750</v>
      </c>
      <c r="F26" s="85">
        <f t="shared" si="0"/>
        <v>1264446</v>
      </c>
      <c r="G26" s="91"/>
      <c r="H26" s="91"/>
      <c r="I26" s="92"/>
      <c r="J26" s="92"/>
      <c r="K26" s="92"/>
      <c r="L26" s="92"/>
    </row>
    <row r="27" spans="1:12">
      <c r="A27" s="114">
        <v>100116</v>
      </c>
      <c r="B27" s="90" t="s">
        <v>241</v>
      </c>
      <c r="C27" s="85">
        <v>1228128</v>
      </c>
      <c r="D27" s="85">
        <v>426326</v>
      </c>
      <c r="E27" s="85">
        <v>73400</v>
      </c>
      <c r="F27" s="85">
        <f t="shared" si="0"/>
        <v>1727854</v>
      </c>
      <c r="G27" s="91"/>
      <c r="H27" s="91"/>
      <c r="I27" s="92"/>
      <c r="J27" s="92"/>
      <c r="K27" s="92"/>
      <c r="L27" s="92"/>
    </row>
    <row r="28" spans="1:12">
      <c r="A28" s="114">
        <v>100123</v>
      </c>
      <c r="B28" s="90" t="s">
        <v>248</v>
      </c>
      <c r="C28" s="85">
        <v>1456587</v>
      </c>
      <c r="D28" s="85">
        <v>491889</v>
      </c>
      <c r="E28" s="85">
        <v>29369</v>
      </c>
      <c r="F28" s="85">
        <f t="shared" si="0"/>
        <v>1977845</v>
      </c>
      <c r="G28" s="91"/>
      <c r="H28" s="91"/>
      <c r="I28" s="92"/>
      <c r="J28" s="92"/>
      <c r="K28" s="92"/>
      <c r="L28" s="92"/>
    </row>
    <row r="29" spans="1:12">
      <c r="A29" s="114">
        <v>100103</v>
      </c>
      <c r="B29" s="90" t="s">
        <v>539</v>
      </c>
      <c r="C29" s="85">
        <v>27851</v>
      </c>
      <c r="D29" s="85">
        <v>14217</v>
      </c>
      <c r="E29" s="85">
        <v>3024</v>
      </c>
      <c r="F29" s="85">
        <f t="shared" si="0"/>
        <v>45092</v>
      </c>
      <c r="G29" s="91"/>
      <c r="H29" s="91"/>
      <c r="I29" s="92"/>
      <c r="J29" s="92"/>
      <c r="K29" s="92"/>
      <c r="L29" s="92"/>
    </row>
    <row r="30" spans="1:12">
      <c r="A30" s="114">
        <v>101030</v>
      </c>
      <c r="B30" s="90" t="s">
        <v>77</v>
      </c>
      <c r="C30" s="85">
        <v>347107</v>
      </c>
      <c r="D30" s="85">
        <v>364300</v>
      </c>
      <c r="E30" s="85">
        <v>13065</v>
      </c>
      <c r="F30" s="85">
        <f t="shared" si="0"/>
        <v>724472</v>
      </c>
      <c r="G30" s="91"/>
      <c r="H30" s="91"/>
      <c r="I30" s="92"/>
      <c r="J30" s="92"/>
      <c r="K30" s="92"/>
      <c r="L30" s="92"/>
    </row>
    <row r="31" spans="1:12">
      <c r="A31" s="114">
        <v>100110</v>
      </c>
      <c r="B31" s="90" t="s">
        <v>236</v>
      </c>
      <c r="C31" s="85">
        <v>37500</v>
      </c>
      <c r="D31" s="85">
        <v>15751</v>
      </c>
      <c r="E31" s="85">
        <v>3851</v>
      </c>
      <c r="F31" s="85">
        <f t="shared" si="0"/>
        <v>57102</v>
      </c>
      <c r="G31" s="91"/>
      <c r="H31" s="91"/>
      <c r="I31" s="92"/>
      <c r="J31" s="92"/>
      <c r="K31" s="92"/>
      <c r="L31" s="92"/>
    </row>
    <row r="32" spans="1:12">
      <c r="A32" s="114">
        <v>100344</v>
      </c>
      <c r="B32" s="90" t="s">
        <v>62</v>
      </c>
      <c r="C32" s="85">
        <v>0</v>
      </c>
      <c r="D32" s="85">
        <v>3798</v>
      </c>
      <c r="E32" s="85">
        <v>7887</v>
      </c>
      <c r="F32" s="85">
        <f t="shared" si="0"/>
        <v>11685</v>
      </c>
      <c r="G32" s="91"/>
      <c r="H32" s="91"/>
      <c r="I32" s="93"/>
      <c r="J32" s="92"/>
      <c r="K32" s="92"/>
      <c r="L32" s="92"/>
    </row>
    <row r="33" spans="1:12">
      <c r="A33" s="114">
        <v>100321</v>
      </c>
      <c r="B33" s="90" t="s">
        <v>56</v>
      </c>
      <c r="C33" s="85">
        <v>0</v>
      </c>
      <c r="D33" s="85">
        <v>0</v>
      </c>
      <c r="E33" s="85">
        <v>2759</v>
      </c>
      <c r="F33" s="85">
        <f t="shared" si="0"/>
        <v>2759</v>
      </c>
      <c r="G33" s="91"/>
      <c r="H33" s="91"/>
      <c r="I33" s="93"/>
      <c r="J33" s="92"/>
      <c r="K33" s="92"/>
      <c r="L33" s="92"/>
    </row>
    <row r="34" spans="1:12">
      <c r="A34" s="114">
        <v>100111</v>
      </c>
      <c r="B34" s="90" t="s">
        <v>237</v>
      </c>
      <c r="C34" s="85">
        <v>4629141</v>
      </c>
      <c r="D34" s="85">
        <v>1395037</v>
      </c>
      <c r="E34" s="85">
        <v>118366</v>
      </c>
      <c r="F34" s="85">
        <f t="shared" ref="F34:F40" si="1">SUM(C34:E34)</f>
        <v>6142544</v>
      </c>
      <c r="G34" s="91"/>
      <c r="H34" s="91"/>
      <c r="I34" s="92"/>
      <c r="J34" s="92"/>
      <c r="K34" s="92"/>
      <c r="L34" s="92"/>
    </row>
    <row r="35" spans="1:12">
      <c r="A35" s="114">
        <v>101128</v>
      </c>
      <c r="B35" s="90" t="s">
        <v>71</v>
      </c>
      <c r="C35" s="85">
        <v>2908256</v>
      </c>
      <c r="D35" s="85">
        <v>834857</v>
      </c>
      <c r="E35" s="85">
        <v>45755</v>
      </c>
      <c r="F35" s="85">
        <f t="shared" si="1"/>
        <v>3788868</v>
      </c>
      <c r="G35" s="91"/>
      <c r="H35" s="91"/>
      <c r="I35" s="92"/>
      <c r="J35" s="92"/>
      <c r="K35" s="92"/>
      <c r="L35" s="92"/>
    </row>
    <row r="36" spans="1:12">
      <c r="A36" s="114">
        <v>100109</v>
      </c>
      <c r="B36" s="90" t="s">
        <v>235</v>
      </c>
      <c r="C36" s="85">
        <v>1005236</v>
      </c>
      <c r="D36" s="85">
        <v>275650</v>
      </c>
      <c r="E36" s="85">
        <v>12935</v>
      </c>
      <c r="F36" s="85">
        <f t="shared" si="1"/>
        <v>1293821</v>
      </c>
      <c r="G36" s="91"/>
      <c r="H36" s="91"/>
      <c r="I36" s="92"/>
      <c r="J36" s="92"/>
      <c r="K36" s="92"/>
      <c r="L36" s="92"/>
    </row>
    <row r="37" spans="1:12">
      <c r="A37" s="114">
        <v>100119</v>
      </c>
      <c r="B37" s="90" t="s">
        <v>244</v>
      </c>
      <c r="C37" s="85">
        <v>1199576</v>
      </c>
      <c r="D37" s="85">
        <v>389945</v>
      </c>
      <c r="E37" s="85">
        <v>19010</v>
      </c>
      <c r="F37" s="85">
        <f t="shared" si="1"/>
        <v>1608531</v>
      </c>
      <c r="G37" s="91"/>
      <c r="H37" s="91"/>
      <c r="I37" s="92"/>
      <c r="J37" s="92"/>
      <c r="K37" s="92"/>
      <c r="L37" s="92"/>
    </row>
    <row r="38" spans="1:12">
      <c r="A38" s="114">
        <v>100117</v>
      </c>
      <c r="B38" s="90" t="s">
        <v>242</v>
      </c>
      <c r="C38" s="85">
        <v>2686699</v>
      </c>
      <c r="D38" s="85">
        <v>815006</v>
      </c>
      <c r="E38" s="85">
        <v>87299</v>
      </c>
      <c r="F38" s="85">
        <f t="shared" si="1"/>
        <v>3589004</v>
      </c>
      <c r="G38" s="91"/>
      <c r="H38" s="91"/>
      <c r="I38" s="92"/>
      <c r="J38" s="92"/>
      <c r="K38" s="92"/>
      <c r="L38" s="92"/>
    </row>
    <row r="39" spans="1:12">
      <c r="A39" s="114">
        <v>101348</v>
      </c>
      <c r="B39" s="90" t="s">
        <v>486</v>
      </c>
      <c r="C39" s="85">
        <v>0</v>
      </c>
      <c r="D39" s="85">
        <v>3857</v>
      </c>
      <c r="E39" s="85">
        <v>13950</v>
      </c>
      <c r="F39" s="85">
        <f t="shared" si="1"/>
        <v>17807</v>
      </c>
      <c r="G39" s="91"/>
      <c r="H39" s="91"/>
      <c r="I39" s="93"/>
      <c r="J39" s="92"/>
      <c r="K39" s="92"/>
      <c r="L39" s="92"/>
    </row>
    <row r="40" spans="1:12">
      <c r="A40" s="114">
        <v>100118</v>
      </c>
      <c r="B40" s="90" t="s">
        <v>243</v>
      </c>
      <c r="C40" s="85">
        <v>16000</v>
      </c>
      <c r="D40" s="85">
        <v>0</v>
      </c>
      <c r="E40" s="85">
        <v>1500</v>
      </c>
      <c r="F40" s="85">
        <f t="shared" si="1"/>
        <v>17500</v>
      </c>
      <c r="G40" s="91"/>
      <c r="H40" s="91"/>
      <c r="I40" s="92"/>
      <c r="J40" s="92"/>
      <c r="K40" s="92"/>
      <c r="L40" s="92"/>
    </row>
    <row r="41" spans="1:12">
      <c r="A41" s="114">
        <v>100339</v>
      </c>
      <c r="B41" s="90" t="s">
        <v>150</v>
      </c>
      <c r="C41" s="85">
        <v>0</v>
      </c>
      <c r="D41" s="85">
        <v>3378</v>
      </c>
      <c r="E41" s="85">
        <v>54964</v>
      </c>
      <c r="F41" s="85">
        <f t="shared" ref="F41:F50" si="2">SUM(C41:E41)</f>
        <v>58342</v>
      </c>
      <c r="G41" s="91"/>
      <c r="H41" s="91"/>
      <c r="I41" s="93"/>
      <c r="J41" s="92"/>
      <c r="K41" s="92"/>
      <c r="L41" s="92"/>
    </row>
    <row r="42" spans="1:12">
      <c r="A42" s="114">
        <v>100124</v>
      </c>
      <c r="B42" s="90" t="s">
        <v>249</v>
      </c>
      <c r="C42" s="85">
        <v>1473660</v>
      </c>
      <c r="D42" s="85">
        <v>530320</v>
      </c>
      <c r="E42" s="85">
        <v>18378</v>
      </c>
      <c r="F42" s="85">
        <f t="shared" si="2"/>
        <v>2022358</v>
      </c>
      <c r="G42" s="91"/>
      <c r="H42" s="91"/>
      <c r="I42" s="92"/>
      <c r="J42" s="92"/>
      <c r="K42" s="92"/>
      <c r="L42" s="92"/>
    </row>
    <row r="43" spans="1:12">
      <c r="A43" s="114">
        <v>101374</v>
      </c>
      <c r="B43" s="90" t="s">
        <v>520</v>
      </c>
      <c r="C43" s="85">
        <v>65734</v>
      </c>
      <c r="D43" s="85">
        <v>25396</v>
      </c>
      <c r="E43" s="85">
        <v>35</v>
      </c>
      <c r="F43" s="85">
        <f>SUM(C43:E43)</f>
        <v>91165</v>
      </c>
      <c r="G43" s="91"/>
      <c r="H43" s="91"/>
      <c r="I43" s="92"/>
      <c r="J43" s="92"/>
      <c r="K43" s="92"/>
      <c r="L43" s="92"/>
    </row>
    <row r="44" spans="1:12">
      <c r="A44" s="114">
        <v>101375</v>
      </c>
      <c r="B44" s="90" t="s">
        <v>521</v>
      </c>
      <c r="C44" s="85">
        <v>62316</v>
      </c>
      <c r="D44" s="85">
        <v>24818</v>
      </c>
      <c r="E44" s="85">
        <v>189</v>
      </c>
      <c r="F44" s="85">
        <f>SUM(C44:E44)</f>
        <v>87323</v>
      </c>
      <c r="G44" s="91"/>
      <c r="H44" s="91"/>
      <c r="I44" s="92"/>
      <c r="J44" s="92"/>
      <c r="K44" s="92"/>
      <c r="L44" s="92"/>
    </row>
    <row r="45" spans="1:12">
      <c r="A45" s="114">
        <v>100121</v>
      </c>
      <c r="B45" s="90" t="s">
        <v>246</v>
      </c>
      <c r="C45" s="85">
        <v>29245</v>
      </c>
      <c r="D45" s="85">
        <v>15249</v>
      </c>
      <c r="E45" s="85">
        <v>6900</v>
      </c>
      <c r="F45" s="85">
        <f t="shared" si="2"/>
        <v>51394</v>
      </c>
      <c r="G45" s="91"/>
      <c r="H45" s="91"/>
      <c r="I45" s="92"/>
      <c r="J45" s="92"/>
      <c r="K45" s="92"/>
      <c r="L45" s="92"/>
    </row>
    <row r="46" spans="1:12">
      <c r="A46" s="114">
        <v>100120</v>
      </c>
      <c r="B46" s="90" t="s">
        <v>245</v>
      </c>
      <c r="C46" s="85">
        <v>3562606</v>
      </c>
      <c r="D46" s="85">
        <v>1408238</v>
      </c>
      <c r="E46" s="85">
        <v>156520</v>
      </c>
      <c r="F46" s="85">
        <f t="shared" si="2"/>
        <v>5127364</v>
      </c>
      <c r="G46" s="91"/>
      <c r="H46" s="91"/>
      <c r="I46" s="92"/>
      <c r="J46" s="92"/>
      <c r="K46" s="92"/>
      <c r="L46" s="92"/>
    </row>
    <row r="47" spans="1:12">
      <c r="A47" s="114">
        <v>101013</v>
      </c>
      <c r="B47" s="90" t="s">
        <v>603</v>
      </c>
      <c r="C47" s="85">
        <v>522997</v>
      </c>
      <c r="D47" s="85">
        <v>138919</v>
      </c>
      <c r="E47" s="85">
        <v>5415</v>
      </c>
      <c r="F47" s="85">
        <f>SUM(C47:E47)</f>
        <v>667331</v>
      </c>
      <c r="G47" s="91"/>
      <c r="H47" s="91"/>
      <c r="I47" s="92"/>
      <c r="J47" s="92"/>
      <c r="K47" s="92"/>
      <c r="L47" s="92"/>
    </row>
    <row r="48" spans="1:12">
      <c r="A48" s="114">
        <v>100125</v>
      </c>
      <c r="B48" s="90" t="s">
        <v>250</v>
      </c>
      <c r="C48" s="85">
        <v>2451429</v>
      </c>
      <c r="D48" s="85">
        <v>787896</v>
      </c>
      <c r="E48" s="85">
        <v>39470</v>
      </c>
      <c r="F48" s="85">
        <f t="shared" si="2"/>
        <v>3278795</v>
      </c>
      <c r="G48" s="91"/>
      <c r="H48" s="91"/>
      <c r="I48" s="92"/>
      <c r="J48" s="92"/>
      <c r="K48" s="92"/>
      <c r="L48" s="92"/>
    </row>
    <row r="49" spans="1:12">
      <c r="A49" s="114">
        <v>101037</v>
      </c>
      <c r="B49" s="90" t="s">
        <v>79</v>
      </c>
      <c r="C49" s="85">
        <v>0</v>
      </c>
      <c r="D49" s="85">
        <v>0</v>
      </c>
      <c r="E49" s="85">
        <v>610</v>
      </c>
      <c r="F49" s="85">
        <f t="shared" si="2"/>
        <v>610</v>
      </c>
      <c r="G49" s="91"/>
      <c r="H49" s="91"/>
      <c r="I49" s="93"/>
      <c r="J49" s="92"/>
      <c r="K49" s="92"/>
      <c r="L49" s="92"/>
    </row>
    <row r="50" spans="1:12" ht="17.25">
      <c r="A50" s="114">
        <v>101273</v>
      </c>
      <c r="B50" s="90" t="s">
        <v>69</v>
      </c>
      <c r="C50" s="89">
        <v>151542</v>
      </c>
      <c r="D50" s="89">
        <v>57101</v>
      </c>
      <c r="E50" s="89">
        <v>94778</v>
      </c>
      <c r="F50" s="89">
        <f t="shared" si="2"/>
        <v>303421</v>
      </c>
      <c r="G50" s="91"/>
      <c r="H50" s="91"/>
      <c r="I50" s="92"/>
      <c r="J50" s="92"/>
      <c r="K50" s="92"/>
      <c r="L50" s="92"/>
    </row>
    <row r="51" spans="1:12" ht="17.25">
      <c r="A51" s="94" t="s">
        <v>266</v>
      </c>
      <c r="C51" s="95">
        <f>SUM(C9:C50)</f>
        <v>43600493</v>
      </c>
      <c r="D51" s="95">
        <f>SUM(D9:D50)</f>
        <v>14559076</v>
      </c>
      <c r="E51" s="95">
        <f>SUM(E9:E50)</f>
        <v>3261583</v>
      </c>
      <c r="F51" s="95">
        <f>SUM(F9:F50)</f>
        <v>61421152</v>
      </c>
      <c r="G51" s="92"/>
      <c r="H51" s="91"/>
      <c r="I51" s="92"/>
      <c r="J51" s="92"/>
      <c r="K51" s="92"/>
      <c r="L51" s="92"/>
    </row>
    <row r="54" spans="1:12" ht="33" customHeight="1">
      <c r="A54" s="238" t="s">
        <v>537</v>
      </c>
      <c r="B54" s="238"/>
      <c r="C54" s="238"/>
      <c r="D54" s="238"/>
      <c r="E54" s="238"/>
      <c r="F54" s="238"/>
    </row>
  </sheetData>
  <sortState ref="B50:F88">
    <sortCondition ref="B50:B88"/>
  </sortState>
  <mergeCells count="2">
    <mergeCell ref="A54:F54"/>
    <mergeCell ref="C6:F6"/>
  </mergeCells>
  <phoneticPr fontId="42" type="noConversion"/>
  <hyperlinks>
    <hyperlink ref="F1" location="'Table of Contents'!A1" display="Back to Front Page"/>
  </hyperlinks>
  <pageMargins left="0.44" right="0.6" top="0.56000000000000005" bottom="0.47" header="0.5" footer="0.5"/>
  <pageSetup scale="64"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35"/>
  <sheetViews>
    <sheetView workbookViewId="0">
      <selection activeCell="I64" sqref="I64"/>
    </sheetView>
  </sheetViews>
  <sheetFormatPr defaultColWidth="9.140625" defaultRowHeight="15"/>
  <cols>
    <col min="1" max="1" width="7.85546875" style="46" bestFit="1" customWidth="1"/>
    <col min="2" max="2" width="33" style="76" bestFit="1" customWidth="1"/>
    <col min="3" max="6" width="18.7109375" style="85" customWidth="1"/>
    <col min="7" max="7" width="17.5703125" style="76" customWidth="1"/>
    <col min="8" max="8" width="10.85546875" style="76" customWidth="1"/>
    <col min="9" max="16384" width="9.140625" style="76"/>
  </cols>
  <sheetData>
    <row r="1" spans="1:6">
      <c r="A1" s="46" t="s">
        <v>293</v>
      </c>
      <c r="F1" s="6" t="s">
        <v>301</v>
      </c>
    </row>
    <row r="2" spans="1:6">
      <c r="A2" s="46" t="s">
        <v>359</v>
      </c>
      <c r="F2" s="76"/>
    </row>
    <row r="3" spans="1:6">
      <c r="A3" s="46" t="s">
        <v>274</v>
      </c>
      <c r="F3" s="76"/>
    </row>
    <row r="4" spans="1:6">
      <c r="A4" s="46" t="s">
        <v>298</v>
      </c>
      <c r="F4" s="76"/>
    </row>
    <row r="5" spans="1:6">
      <c r="A5" s="46" t="s">
        <v>591</v>
      </c>
      <c r="C5" s="76"/>
      <c r="D5" s="76"/>
      <c r="E5" s="76"/>
      <c r="F5" s="76"/>
    </row>
    <row r="6" spans="1:6" ht="30" customHeight="1">
      <c r="C6" s="239"/>
      <c r="D6" s="240"/>
      <c r="E6" s="240"/>
      <c r="F6" s="240"/>
    </row>
    <row r="8" spans="1:6" ht="17.25">
      <c r="A8" s="86" t="s">
        <v>232</v>
      </c>
      <c r="B8" s="87" t="s">
        <v>267</v>
      </c>
      <c r="C8" s="88" t="s">
        <v>186</v>
      </c>
      <c r="D8" s="88" t="s">
        <v>510</v>
      </c>
      <c r="E8" s="88" t="s">
        <v>187</v>
      </c>
      <c r="F8" s="89" t="s">
        <v>266</v>
      </c>
    </row>
    <row r="9" spans="1:6">
      <c r="A9" s="113">
        <v>100159</v>
      </c>
      <c r="B9" s="98" t="s">
        <v>265</v>
      </c>
      <c r="C9" s="99">
        <v>2642157</v>
      </c>
      <c r="D9" s="99">
        <v>878677</v>
      </c>
      <c r="E9" s="99">
        <v>346300</v>
      </c>
      <c r="F9" s="85">
        <f>SUM(C9:E9)</f>
        <v>3867134</v>
      </c>
    </row>
    <row r="10" spans="1:6">
      <c r="A10" s="113">
        <v>100172</v>
      </c>
      <c r="B10" s="98" t="s">
        <v>612</v>
      </c>
      <c r="C10" s="99">
        <v>48600</v>
      </c>
      <c r="D10" s="99">
        <v>7703</v>
      </c>
      <c r="E10" s="99">
        <v>37818</v>
      </c>
      <c r="F10" s="85">
        <f t="shared" ref="F10:F19" si="0">SUM(C10:E10)</f>
        <v>94121</v>
      </c>
    </row>
    <row r="11" spans="1:6">
      <c r="A11" s="113">
        <v>100171</v>
      </c>
      <c r="B11" s="98" t="s">
        <v>613</v>
      </c>
      <c r="C11" s="99">
        <v>13400</v>
      </c>
      <c r="D11" s="99">
        <v>22876</v>
      </c>
      <c r="E11" s="99">
        <v>196250</v>
      </c>
      <c r="F11" s="85">
        <f t="shared" si="0"/>
        <v>232526</v>
      </c>
    </row>
    <row r="12" spans="1:6">
      <c r="A12" s="113">
        <v>100170</v>
      </c>
      <c r="B12" s="98" t="s">
        <v>5</v>
      </c>
      <c r="C12" s="99">
        <v>0</v>
      </c>
      <c r="D12" s="99">
        <v>0</v>
      </c>
      <c r="E12" s="99">
        <v>49400</v>
      </c>
      <c r="F12" s="85">
        <f t="shared" si="0"/>
        <v>49400</v>
      </c>
    </row>
    <row r="13" spans="1:6">
      <c r="A13" s="113">
        <v>100169</v>
      </c>
      <c r="B13" s="98" t="s">
        <v>614</v>
      </c>
      <c r="C13" s="99">
        <v>113074</v>
      </c>
      <c r="D13" s="99">
        <v>19633</v>
      </c>
      <c r="E13" s="99">
        <v>417200</v>
      </c>
      <c r="F13" s="85">
        <f t="shared" si="0"/>
        <v>549907</v>
      </c>
    </row>
    <row r="14" spans="1:6">
      <c r="A14" s="113">
        <v>101083</v>
      </c>
      <c r="B14" s="98" t="s">
        <v>85</v>
      </c>
      <c r="C14" s="99">
        <v>436863</v>
      </c>
      <c r="D14" s="99">
        <v>137299</v>
      </c>
      <c r="E14" s="99">
        <v>14550</v>
      </c>
      <c r="F14" s="85">
        <f t="shared" si="0"/>
        <v>588712</v>
      </c>
    </row>
    <row r="15" spans="1:6">
      <c r="A15" s="113">
        <v>100149</v>
      </c>
      <c r="B15" s="98" t="s">
        <v>259</v>
      </c>
      <c r="C15" s="99">
        <v>877252</v>
      </c>
      <c r="D15" s="99">
        <v>425906</v>
      </c>
      <c r="E15" s="99">
        <f>168042-1</f>
        <v>168041</v>
      </c>
      <c r="F15" s="85">
        <f>SUM(C15:E15)</f>
        <v>1471199</v>
      </c>
    </row>
    <row r="16" spans="1:6">
      <c r="A16" s="113">
        <v>100165</v>
      </c>
      <c r="B16" s="98" t="s">
        <v>4</v>
      </c>
      <c r="C16" s="99">
        <v>1952912</v>
      </c>
      <c r="D16" s="99">
        <v>575831</v>
      </c>
      <c r="E16" s="99">
        <v>153740</v>
      </c>
      <c r="F16" s="85">
        <f t="shared" si="0"/>
        <v>2682483</v>
      </c>
    </row>
    <row r="17" spans="1:8">
      <c r="A17" s="113">
        <v>100158</v>
      </c>
      <c r="B17" s="98" t="s">
        <v>264</v>
      </c>
      <c r="C17" s="99">
        <v>10100</v>
      </c>
      <c r="D17" s="99">
        <v>1795</v>
      </c>
      <c r="E17" s="99">
        <v>29540</v>
      </c>
      <c r="F17" s="85">
        <f t="shared" si="0"/>
        <v>41435</v>
      </c>
    </row>
    <row r="18" spans="1:8">
      <c r="A18" s="113">
        <v>100156</v>
      </c>
      <c r="B18" s="98" t="s">
        <v>263</v>
      </c>
      <c r="C18" s="99">
        <v>3209213</v>
      </c>
      <c r="D18" s="99">
        <v>1036273</v>
      </c>
      <c r="E18" s="99">
        <v>313416</v>
      </c>
      <c r="F18" s="85">
        <f t="shared" si="0"/>
        <v>4558902</v>
      </c>
    </row>
    <row r="19" spans="1:8" ht="17.25">
      <c r="A19" s="113">
        <v>100155</v>
      </c>
      <c r="B19" s="98" t="s">
        <v>262</v>
      </c>
      <c r="C19" s="100">
        <v>1619098</v>
      </c>
      <c r="D19" s="100">
        <v>635976</v>
      </c>
      <c r="E19" s="100">
        <v>44500</v>
      </c>
      <c r="F19" s="89">
        <f t="shared" si="0"/>
        <v>2299574</v>
      </c>
    </row>
    <row r="20" spans="1:8" ht="17.25">
      <c r="A20" s="94" t="s">
        <v>266</v>
      </c>
      <c r="C20" s="95">
        <f>SUM(C9:C19)</f>
        <v>10922669</v>
      </c>
      <c r="D20" s="95">
        <f>SUM(D9:D19)</f>
        <v>3741969</v>
      </c>
      <c r="E20" s="95">
        <f>SUM(E9:E19)</f>
        <v>1770755</v>
      </c>
      <c r="F20" s="95">
        <f>SUM(F9:F19)</f>
        <v>16435393</v>
      </c>
      <c r="G20" s="92"/>
    </row>
    <row r="21" spans="1:8" ht="17.25">
      <c r="B21" s="97"/>
      <c r="C21" s="89"/>
      <c r="D21" s="89"/>
    </row>
    <row r="22" spans="1:8" ht="17.25">
      <c r="B22" s="97"/>
      <c r="C22" s="89"/>
      <c r="D22" s="89"/>
    </row>
    <row r="23" spans="1:8" ht="36.75" customHeight="1">
      <c r="A23" s="238" t="s">
        <v>537</v>
      </c>
      <c r="B23" s="238"/>
      <c r="C23" s="238"/>
      <c r="D23" s="238"/>
      <c r="E23" s="238"/>
      <c r="F23" s="238"/>
    </row>
    <row r="24" spans="1:8">
      <c r="B24" s="93"/>
      <c r="C24" s="96"/>
      <c r="D24" s="96"/>
      <c r="E24" s="96"/>
      <c r="G24" s="85"/>
      <c r="H24" s="85"/>
    </row>
    <row r="25" spans="1:8">
      <c r="A25" s="93"/>
      <c r="B25" s="93"/>
      <c r="C25" s="96"/>
      <c r="D25" s="96"/>
      <c r="E25" s="96"/>
      <c r="G25" s="85"/>
      <c r="H25" s="85"/>
    </row>
    <row r="26" spans="1:8">
      <c r="A26" s="93"/>
      <c r="B26" s="93"/>
      <c r="C26" s="96"/>
      <c r="D26" s="96"/>
      <c r="E26" s="96"/>
      <c r="G26" s="85"/>
      <c r="H26" s="85"/>
    </row>
    <row r="27" spans="1:8">
      <c r="A27" s="93"/>
      <c r="B27" s="93"/>
      <c r="C27" s="96"/>
      <c r="D27" s="96"/>
      <c r="E27" s="96"/>
      <c r="G27" s="85"/>
      <c r="H27" s="85"/>
    </row>
    <row r="28" spans="1:8">
      <c r="A28" s="93"/>
      <c r="B28" s="93"/>
      <c r="C28" s="96"/>
      <c r="D28" s="96"/>
      <c r="E28" s="96"/>
      <c r="G28" s="85"/>
      <c r="H28" s="85"/>
    </row>
    <row r="29" spans="1:8">
      <c r="A29" s="93"/>
      <c r="B29" s="93"/>
      <c r="C29" s="96"/>
      <c r="D29" s="96"/>
      <c r="E29" s="96"/>
      <c r="G29" s="85"/>
      <c r="H29" s="85"/>
    </row>
    <row r="30" spans="1:8">
      <c r="A30" s="93"/>
      <c r="B30" s="93"/>
      <c r="C30" s="96"/>
      <c r="D30" s="96"/>
      <c r="E30" s="96"/>
      <c r="G30" s="85"/>
      <c r="H30" s="85"/>
    </row>
    <row r="31" spans="1:8">
      <c r="A31" s="93"/>
      <c r="B31" s="93"/>
      <c r="C31" s="96"/>
      <c r="D31" s="96"/>
      <c r="E31" s="96"/>
      <c r="G31" s="85"/>
      <c r="H31" s="85"/>
    </row>
    <row r="32" spans="1:8">
      <c r="A32" s="93"/>
      <c r="B32" s="93"/>
      <c r="C32" s="96"/>
      <c r="D32" s="96"/>
      <c r="E32" s="96"/>
      <c r="G32" s="85"/>
      <c r="H32" s="85"/>
    </row>
    <row r="33" spans="1:8">
      <c r="A33" s="93"/>
      <c r="B33" s="93"/>
      <c r="C33" s="96"/>
      <c r="D33" s="96"/>
      <c r="E33" s="96"/>
      <c r="G33" s="85"/>
      <c r="H33" s="85"/>
    </row>
    <row r="34" spans="1:8">
      <c r="A34" s="93"/>
      <c r="B34" s="93"/>
      <c r="C34" s="96"/>
      <c r="D34" s="96"/>
      <c r="E34" s="96"/>
      <c r="G34" s="85"/>
      <c r="H34" s="85"/>
    </row>
    <row r="35" spans="1:8">
      <c r="C35" s="96"/>
      <c r="D35" s="96"/>
      <c r="E35" s="96"/>
      <c r="G35" s="85"/>
      <c r="H35" s="85"/>
    </row>
  </sheetData>
  <mergeCells count="2">
    <mergeCell ref="A23:F23"/>
    <mergeCell ref="C6:F6"/>
  </mergeCells>
  <phoneticPr fontId="42" type="noConversion"/>
  <hyperlinks>
    <hyperlink ref="F1" location="'Table of Contents'!A1" display="Back to Front Page"/>
  </hyperlinks>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L39"/>
  <sheetViews>
    <sheetView workbookViewId="0">
      <selection activeCell="I64" sqref="I64"/>
    </sheetView>
  </sheetViews>
  <sheetFormatPr defaultColWidth="9.140625" defaultRowHeight="15"/>
  <cols>
    <col min="1" max="1" width="7.85546875" style="46" bestFit="1" customWidth="1"/>
    <col min="2" max="2" width="37.140625" style="76" customWidth="1"/>
    <col min="3" max="6" width="18.7109375" style="85" customWidth="1"/>
    <col min="7" max="7" width="17.140625" style="76" customWidth="1"/>
    <col min="8" max="16384" width="9.140625" style="76"/>
  </cols>
  <sheetData>
    <row r="1" spans="1:12">
      <c r="A1" s="46" t="s">
        <v>293</v>
      </c>
      <c r="F1" s="6" t="s">
        <v>301</v>
      </c>
    </row>
    <row r="2" spans="1:12">
      <c r="A2" s="46" t="s">
        <v>359</v>
      </c>
      <c r="F2" s="76"/>
    </row>
    <row r="3" spans="1:12">
      <c r="A3" s="46" t="s">
        <v>274</v>
      </c>
      <c r="F3" s="76"/>
    </row>
    <row r="4" spans="1:12">
      <c r="A4" s="46" t="s">
        <v>295</v>
      </c>
    </row>
    <row r="5" spans="1:12">
      <c r="A5" s="46" t="s">
        <v>591</v>
      </c>
    </row>
    <row r="6" spans="1:12">
      <c r="C6" s="101"/>
    </row>
    <row r="8" spans="1:12" ht="17.25">
      <c r="A8" s="86" t="s">
        <v>232</v>
      </c>
      <c r="B8" s="87" t="s">
        <v>267</v>
      </c>
      <c r="C8" s="88" t="s">
        <v>186</v>
      </c>
      <c r="D8" s="88" t="s">
        <v>510</v>
      </c>
      <c r="E8" s="88" t="s">
        <v>187</v>
      </c>
      <c r="F8" s="89" t="s">
        <v>266</v>
      </c>
    </row>
    <row r="9" spans="1:12">
      <c r="A9" s="113">
        <v>100132</v>
      </c>
      <c r="B9" s="98" t="s">
        <v>252</v>
      </c>
      <c r="C9" s="85">
        <v>1889736</v>
      </c>
      <c r="D9" s="85">
        <v>597227</v>
      </c>
      <c r="E9" s="85">
        <v>61056</v>
      </c>
      <c r="F9" s="85">
        <f>SUM(C9:E9)</f>
        <v>2548019</v>
      </c>
      <c r="G9" s="91"/>
      <c r="H9" s="91"/>
      <c r="I9" s="92"/>
      <c r="J9" s="92"/>
      <c r="K9" s="92"/>
      <c r="L9" s="92"/>
    </row>
    <row r="10" spans="1:12">
      <c r="A10" s="113">
        <v>100131</v>
      </c>
      <c r="B10" s="98" t="s">
        <v>523</v>
      </c>
      <c r="C10" s="85">
        <v>114758</v>
      </c>
      <c r="D10" s="85">
        <v>50755</v>
      </c>
      <c r="E10" s="85">
        <v>18560</v>
      </c>
      <c r="F10" s="85">
        <f t="shared" ref="F10:F20" si="0">SUM(C10:E10)</f>
        <v>184073</v>
      </c>
      <c r="G10" s="91"/>
      <c r="H10" s="91"/>
      <c r="I10" s="92"/>
      <c r="J10" s="92"/>
      <c r="K10" s="92"/>
      <c r="L10" s="92"/>
    </row>
    <row r="11" spans="1:12">
      <c r="A11" s="113">
        <v>101410</v>
      </c>
      <c r="B11" s="98" t="s">
        <v>655</v>
      </c>
      <c r="C11" s="85">
        <v>0</v>
      </c>
      <c r="D11" s="85">
        <v>0</v>
      </c>
      <c r="E11" s="85">
        <v>7000</v>
      </c>
      <c r="F11" s="85">
        <f t="shared" si="0"/>
        <v>7000</v>
      </c>
      <c r="G11" s="91"/>
      <c r="H11" s="91"/>
      <c r="I11" s="92"/>
      <c r="J11" s="92"/>
      <c r="K11" s="92"/>
      <c r="L11" s="92"/>
    </row>
    <row r="12" spans="1:12">
      <c r="A12" s="113">
        <v>101409</v>
      </c>
      <c r="B12" s="98" t="s">
        <v>616</v>
      </c>
      <c r="C12" s="85">
        <v>0</v>
      </c>
      <c r="D12" s="85">
        <v>0</v>
      </c>
      <c r="E12" s="85">
        <v>30000</v>
      </c>
      <c r="F12" s="85">
        <f t="shared" si="0"/>
        <v>30000</v>
      </c>
      <c r="G12" s="91"/>
      <c r="H12" s="91"/>
      <c r="I12" s="92"/>
      <c r="J12" s="92"/>
      <c r="K12" s="92"/>
      <c r="L12" s="92"/>
    </row>
    <row r="13" spans="1:12">
      <c r="A13" s="113">
        <v>101412</v>
      </c>
      <c r="B13" s="98" t="s">
        <v>656</v>
      </c>
      <c r="C13" s="85">
        <v>0</v>
      </c>
      <c r="D13" s="85">
        <v>0</v>
      </c>
      <c r="E13" s="85">
        <v>74000</v>
      </c>
      <c r="F13" s="85">
        <f t="shared" si="0"/>
        <v>74000</v>
      </c>
      <c r="G13" s="91"/>
      <c r="H13" s="91"/>
      <c r="I13" s="92"/>
      <c r="J13" s="92"/>
      <c r="K13" s="92"/>
      <c r="L13" s="92"/>
    </row>
    <row r="14" spans="1:12">
      <c r="A14" s="113">
        <v>101411</v>
      </c>
      <c r="B14" s="98" t="s">
        <v>617</v>
      </c>
      <c r="C14" s="85">
        <v>0</v>
      </c>
      <c r="D14" s="85">
        <v>23882</v>
      </c>
      <c r="E14" s="85">
        <v>55000</v>
      </c>
      <c r="F14" s="85">
        <f t="shared" si="0"/>
        <v>78882</v>
      </c>
      <c r="G14" s="91"/>
      <c r="H14" s="91"/>
      <c r="I14" s="92"/>
      <c r="J14" s="92"/>
      <c r="K14" s="92"/>
      <c r="L14" s="92"/>
    </row>
    <row r="15" spans="1:12">
      <c r="A15" s="113">
        <v>101413</v>
      </c>
      <c r="B15" s="98" t="s">
        <v>657</v>
      </c>
      <c r="C15" s="85">
        <v>0</v>
      </c>
      <c r="D15" s="85">
        <v>0</v>
      </c>
      <c r="E15" s="85">
        <v>5500</v>
      </c>
      <c r="F15" s="85">
        <f t="shared" si="0"/>
        <v>5500</v>
      </c>
      <c r="G15" s="91"/>
      <c r="H15" s="91"/>
      <c r="I15" s="92"/>
      <c r="J15" s="92"/>
      <c r="K15" s="92"/>
      <c r="L15" s="92"/>
    </row>
    <row r="16" spans="1:12">
      <c r="A16" s="113">
        <v>100347</v>
      </c>
      <c r="B16" s="98" t="s">
        <v>618</v>
      </c>
      <c r="C16" s="85">
        <v>0</v>
      </c>
      <c r="D16" s="85">
        <v>0</v>
      </c>
      <c r="E16" s="85">
        <v>6915</v>
      </c>
      <c r="F16" s="85">
        <f t="shared" si="0"/>
        <v>6915</v>
      </c>
      <c r="G16" s="91"/>
      <c r="H16" s="91"/>
      <c r="I16" s="92"/>
      <c r="J16" s="92"/>
      <c r="K16" s="92"/>
      <c r="L16" s="92"/>
    </row>
    <row r="17" spans="1:12">
      <c r="A17" s="113">
        <v>100129</v>
      </c>
      <c r="B17" s="98" t="s">
        <v>144</v>
      </c>
      <c r="C17" s="85">
        <v>1255163</v>
      </c>
      <c r="D17" s="85">
        <v>233671</v>
      </c>
      <c r="E17" s="85">
        <f>24009+2</f>
        <v>24011</v>
      </c>
      <c r="F17" s="85">
        <f t="shared" si="0"/>
        <v>1512845</v>
      </c>
      <c r="G17" s="91"/>
      <c r="H17" s="91"/>
      <c r="I17" s="92"/>
      <c r="J17" s="92"/>
      <c r="K17" s="92"/>
      <c r="L17" s="92"/>
    </row>
    <row r="18" spans="1:12">
      <c r="A18" s="113">
        <v>100133</v>
      </c>
      <c r="B18" s="98" t="s">
        <v>253</v>
      </c>
      <c r="C18" s="85">
        <v>1461562</v>
      </c>
      <c r="D18" s="85">
        <v>458240</v>
      </c>
      <c r="E18" s="85">
        <v>111016</v>
      </c>
      <c r="F18" s="85">
        <f t="shared" si="0"/>
        <v>2030818</v>
      </c>
      <c r="G18" s="91"/>
      <c r="H18" s="91"/>
      <c r="I18" s="92"/>
      <c r="J18" s="92"/>
      <c r="K18" s="92"/>
      <c r="L18" s="92"/>
    </row>
    <row r="19" spans="1:12">
      <c r="A19" s="113">
        <v>101317</v>
      </c>
      <c r="B19" s="98" t="s">
        <v>161</v>
      </c>
      <c r="C19" s="85">
        <v>140310</v>
      </c>
      <c r="D19" s="85">
        <v>147255</v>
      </c>
      <c r="E19" s="85">
        <v>659000</v>
      </c>
      <c r="F19" s="85">
        <f t="shared" si="0"/>
        <v>946565</v>
      </c>
      <c r="G19" s="91"/>
      <c r="H19" s="91"/>
      <c r="I19" s="92"/>
      <c r="J19" s="92"/>
      <c r="K19" s="92"/>
      <c r="L19" s="92"/>
    </row>
    <row r="20" spans="1:12">
      <c r="A20" s="113">
        <v>101387</v>
      </c>
      <c r="B20" s="98" t="s">
        <v>487</v>
      </c>
      <c r="C20" s="85">
        <v>300129</v>
      </c>
      <c r="D20" s="85">
        <v>0</v>
      </c>
      <c r="E20" s="85">
        <v>0</v>
      </c>
      <c r="F20" s="85">
        <f t="shared" si="0"/>
        <v>300129</v>
      </c>
      <c r="G20" s="91"/>
      <c r="H20" s="91"/>
      <c r="I20" s="92"/>
      <c r="J20" s="92"/>
      <c r="K20" s="92"/>
      <c r="L20" s="92"/>
    </row>
    <row r="21" spans="1:12">
      <c r="A21" s="113">
        <v>100134</v>
      </c>
      <c r="B21" s="98" t="s">
        <v>254</v>
      </c>
      <c r="C21" s="85">
        <v>1664986</v>
      </c>
      <c r="D21" s="85">
        <v>424464</v>
      </c>
      <c r="E21" s="85">
        <v>38080</v>
      </c>
      <c r="F21" s="85">
        <f t="shared" ref="F21:F27" si="1">SUM(C21:E21)</f>
        <v>2127530</v>
      </c>
      <c r="G21" s="91"/>
      <c r="H21" s="91"/>
      <c r="I21" s="92"/>
      <c r="J21" s="92"/>
      <c r="K21" s="92"/>
      <c r="L21" s="92"/>
    </row>
    <row r="22" spans="1:12">
      <c r="A22" s="113">
        <v>100138</v>
      </c>
      <c r="B22" s="98" t="s">
        <v>257</v>
      </c>
      <c r="C22" s="85">
        <v>646979</v>
      </c>
      <c r="D22" s="85">
        <v>464657</v>
      </c>
      <c r="E22" s="85">
        <v>97420</v>
      </c>
      <c r="F22" s="85">
        <f t="shared" si="1"/>
        <v>1209056</v>
      </c>
      <c r="G22" s="91"/>
      <c r="H22" s="91"/>
      <c r="I22" s="92"/>
      <c r="J22" s="92"/>
      <c r="K22" s="92"/>
      <c r="L22" s="92"/>
    </row>
    <row r="23" spans="1:12">
      <c r="A23" s="113">
        <v>100135</v>
      </c>
      <c r="B23" s="98" t="s">
        <v>255</v>
      </c>
      <c r="C23" s="85">
        <v>2719903</v>
      </c>
      <c r="D23" s="85">
        <v>622235</v>
      </c>
      <c r="E23" s="85">
        <v>39732</v>
      </c>
      <c r="F23" s="85">
        <f t="shared" si="1"/>
        <v>3381870</v>
      </c>
      <c r="G23" s="91"/>
      <c r="H23" s="91"/>
      <c r="I23" s="92"/>
      <c r="J23" s="92"/>
      <c r="K23" s="92"/>
      <c r="L23" s="92"/>
    </row>
    <row r="24" spans="1:12">
      <c r="A24" s="113">
        <v>100136</v>
      </c>
      <c r="B24" s="98" t="s">
        <v>615</v>
      </c>
      <c r="C24" s="85">
        <v>1788931</v>
      </c>
      <c r="D24" s="85">
        <v>440876</v>
      </c>
      <c r="E24" s="85">
        <v>62202</v>
      </c>
      <c r="F24" s="85">
        <f t="shared" si="1"/>
        <v>2292009</v>
      </c>
      <c r="G24" s="91"/>
      <c r="H24" s="91"/>
      <c r="I24" s="92"/>
      <c r="J24" s="92"/>
      <c r="K24" s="92"/>
      <c r="L24" s="92"/>
    </row>
    <row r="25" spans="1:12">
      <c r="A25" s="113">
        <v>101139</v>
      </c>
      <c r="B25" s="98" t="s">
        <v>524</v>
      </c>
      <c r="C25" s="85">
        <v>63449</v>
      </c>
      <c r="D25" s="85">
        <v>67002</v>
      </c>
      <c r="E25" s="85">
        <v>493474</v>
      </c>
      <c r="F25" s="85">
        <f t="shared" si="1"/>
        <v>623925</v>
      </c>
      <c r="G25" s="91"/>
      <c r="H25" s="91"/>
      <c r="I25" s="92"/>
      <c r="J25" s="92"/>
      <c r="K25" s="92"/>
      <c r="L25" s="92"/>
    </row>
    <row r="26" spans="1:12">
      <c r="A26" s="113">
        <v>101365</v>
      </c>
      <c r="B26" s="98" t="s">
        <v>540</v>
      </c>
      <c r="C26" s="85">
        <v>0</v>
      </c>
      <c r="D26" s="85">
        <v>0</v>
      </c>
      <c r="E26" s="85">
        <v>375000</v>
      </c>
      <c r="F26" s="85">
        <f>SUM(C26:E26)</f>
        <v>375000</v>
      </c>
      <c r="G26" s="91"/>
      <c r="H26" s="91"/>
      <c r="I26" s="93"/>
      <c r="J26" s="92"/>
      <c r="K26" s="92"/>
      <c r="L26" s="92"/>
    </row>
    <row r="27" spans="1:12" ht="17.25">
      <c r="A27" s="113">
        <v>100130</v>
      </c>
      <c r="B27" s="98" t="s">
        <v>495</v>
      </c>
      <c r="C27" s="89">
        <v>485490</v>
      </c>
      <c r="D27" s="89">
        <v>297217</v>
      </c>
      <c r="E27" s="89">
        <v>48010</v>
      </c>
      <c r="F27" s="89">
        <f t="shared" si="1"/>
        <v>830717</v>
      </c>
      <c r="G27" s="91"/>
      <c r="H27" s="91"/>
      <c r="I27" s="92"/>
      <c r="J27" s="92"/>
      <c r="K27" s="92"/>
      <c r="L27" s="92"/>
    </row>
    <row r="28" spans="1:12" ht="17.25">
      <c r="A28" s="94" t="s">
        <v>266</v>
      </c>
      <c r="B28" s="97"/>
      <c r="C28" s="95">
        <f>SUM(C9:C27)</f>
        <v>12531396</v>
      </c>
      <c r="D28" s="95">
        <f>SUM(D9:D27)</f>
        <v>3827481</v>
      </c>
      <c r="E28" s="95">
        <f>SUM(E9:E27)</f>
        <v>2205976</v>
      </c>
      <c r="F28" s="95">
        <f>SUM(F9:F27)</f>
        <v>18564853</v>
      </c>
      <c r="G28" s="92"/>
      <c r="H28" s="85"/>
    </row>
    <row r="29" spans="1:12" ht="17.25">
      <c r="B29" s="97"/>
      <c r="G29" s="85"/>
      <c r="H29" s="85"/>
    </row>
    <row r="30" spans="1:12">
      <c r="G30" s="85"/>
      <c r="H30" s="85"/>
    </row>
    <row r="31" spans="1:12" ht="30" customHeight="1">
      <c r="A31" s="238" t="s">
        <v>537</v>
      </c>
      <c r="B31" s="238"/>
      <c r="C31" s="238"/>
      <c r="D31" s="238"/>
      <c r="E31" s="238"/>
      <c r="F31" s="238"/>
      <c r="G31" s="85"/>
      <c r="H31" s="85"/>
    </row>
    <row r="32" spans="1:12">
      <c r="G32" s="85"/>
      <c r="H32" s="85"/>
    </row>
    <row r="33" spans="7:8">
      <c r="G33" s="85"/>
      <c r="H33" s="85"/>
    </row>
    <row r="34" spans="7:8">
      <c r="G34" s="85"/>
      <c r="H34" s="85"/>
    </row>
    <row r="35" spans="7:8">
      <c r="G35" s="85"/>
      <c r="H35" s="85"/>
    </row>
    <row r="36" spans="7:8">
      <c r="G36" s="85"/>
      <c r="H36" s="85"/>
    </row>
    <row r="37" spans="7:8">
      <c r="G37" s="85"/>
      <c r="H37" s="85"/>
    </row>
    <row r="38" spans="7:8">
      <c r="G38" s="85"/>
      <c r="H38" s="85"/>
    </row>
    <row r="39" spans="7:8">
      <c r="G39" s="85"/>
      <c r="H39" s="85"/>
    </row>
  </sheetData>
  <mergeCells count="1">
    <mergeCell ref="A31:F31"/>
  </mergeCells>
  <phoneticPr fontId="42" type="noConversion"/>
  <hyperlinks>
    <hyperlink ref="F1" location="'Table of Contents'!A1" display="Back to Front Page"/>
  </hyperlinks>
  <pageMargins left="0.75" right="0.75" top="1" bottom="1" header="0.5" footer="0.5"/>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9</vt:i4>
      </vt:variant>
    </vt:vector>
  </HeadingPairs>
  <TitlesOfParts>
    <vt:vector size="48" baseType="lpstr">
      <vt:lpstr>Table of Contents</vt:lpstr>
      <vt:lpstr>Schedule - Total University </vt:lpstr>
      <vt:lpstr>Schedule - Kent Campus E&amp;G </vt:lpstr>
      <vt:lpstr>Schedule- Regional Campuses E&amp;G</vt:lpstr>
      <vt:lpstr>RCM centers</vt:lpstr>
      <vt:lpstr>AED</vt:lpstr>
      <vt:lpstr>A&amp;S</vt:lpstr>
      <vt:lpstr>ARTS</vt:lpstr>
      <vt:lpstr>BUS</vt:lpstr>
      <vt:lpstr>CCI</vt:lpstr>
      <vt:lpstr>EHHS</vt:lpstr>
      <vt:lpstr>NURS</vt:lpstr>
      <vt:lpstr>PH</vt:lpstr>
      <vt:lpstr>TECH</vt:lpstr>
      <vt:lpstr>AA SUPPORT</vt:lpstr>
      <vt:lpstr>BF</vt:lpstr>
      <vt:lpstr>DEI</vt:lpstr>
      <vt:lpstr>EMSA</vt:lpstr>
      <vt:lpstr>General Counsel</vt:lpstr>
      <vt:lpstr>HR</vt:lpstr>
      <vt:lpstr>IS</vt:lpstr>
      <vt:lpstr>IA</vt:lpstr>
      <vt:lpstr>President</vt:lpstr>
      <vt:lpstr>UR</vt:lpstr>
      <vt:lpstr>Pooled funds and Other</vt:lpstr>
      <vt:lpstr>Scholarships</vt:lpstr>
      <vt:lpstr>KC Aux FY12 Summary</vt:lpstr>
      <vt:lpstr>KC Aux Expenditure Budget FY12</vt:lpstr>
      <vt:lpstr>RC FY12 Budget by Campus</vt:lpstr>
      <vt:lpstr>RC  Aux FY12 Summary</vt:lpstr>
      <vt:lpstr>RC Aux Expenditure Budget FY12</vt:lpstr>
      <vt:lpstr>Total Budget &amp; FAQ</vt:lpstr>
      <vt:lpstr>KC E&amp;G Resources FY09 - FY12</vt:lpstr>
      <vt:lpstr>KC E&amp;G by function FY09-FY12</vt:lpstr>
      <vt:lpstr>KC Aux Expenditure FY09-FY12</vt:lpstr>
      <vt:lpstr>RC E&amp;G by function FY09-FY12</vt:lpstr>
      <vt:lpstr>RC E&amp;G by campus FY09-FY12</vt:lpstr>
      <vt:lpstr>RC Aux Expenditure FY09-FY12</vt:lpstr>
      <vt:lpstr>Sheet2</vt:lpstr>
      <vt:lpstr>'RCM centers'!_MailAutoSig</vt:lpstr>
      <vt:lpstr>'KC E&amp;G Resources FY09 - FY12'!Print_Area</vt:lpstr>
      <vt:lpstr>'RCM centers'!Print_Area</vt:lpstr>
      <vt:lpstr>'Schedule - Kent Campus E&amp;G '!Print_Area</vt:lpstr>
      <vt:lpstr>'Schedule - Total University '!Print_Area</vt:lpstr>
      <vt:lpstr>'Schedule- Regional Campuses E&amp;G'!Print_Area</vt:lpstr>
      <vt:lpstr>'Total Budget &amp; FAQ'!Print_Area</vt:lpstr>
      <vt:lpstr>'AA SUPPORT'!Print_Titles</vt:lpstr>
      <vt:lpstr>'KC E&amp;G Resources FY09 - FY12'!Print_Titles</vt:lpstr>
    </vt:vector>
  </TitlesOfParts>
  <Company>Kent State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End User Support Services</cp:lastModifiedBy>
  <cp:lastPrinted>2011-09-29T16:33:42Z</cp:lastPrinted>
  <dcterms:created xsi:type="dcterms:W3CDTF">2009-09-28T15:39:29Z</dcterms:created>
  <dcterms:modified xsi:type="dcterms:W3CDTF">2011-09-29T17:44:16Z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