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er\Dropbox\Kingston Accounts\Procurement\"/>
    </mc:Choice>
  </mc:AlternateContent>
  <bookViews>
    <workbookView xWindow="0" yWindow="0" windowWidth="20490" windowHeight="7755"/>
  </bookViews>
  <sheets>
    <sheet name="Summary" sheetId="1" r:id="rId1"/>
    <sheet name="20X1.75 SRACER" sheetId="2" r:id="rId2"/>
    <sheet name="20X1.75 DGADDI" sheetId="3" r:id="rId3"/>
    <sheet name="20X1.75 ROWDY IBC" sheetId="4" r:id="rId4"/>
    <sheet name="20X1.75 ROWDY FM" sheetId="6" r:id="rId5"/>
    <sheet name="20X1.75 DON BMX" sheetId="7" r:id="rId6"/>
    <sheet name="20X1.75 PANDA" sheetId="8" r:id="rId7"/>
    <sheet name="20X1.75 ALICE" sheetId="10" r:id="rId8"/>
    <sheet name="20X1.75 NINJA" sheetId="12" r:id="rId9"/>
    <sheet name="16X1.75 SRACER" sheetId="14" r:id="rId10"/>
    <sheet name="16X1.75 DGADDI" sheetId="15" r:id="rId11"/>
    <sheet name="16X1.75 ALICE" sheetId="16" r:id="rId12"/>
    <sheet name="16X1.75 NINJA" sheetId="17" r:id="rId13"/>
    <sheet name="14X1.75 SRACER" sheetId="18" r:id="rId14"/>
    <sheet name="14X1.75 DGADDI" sheetId="19" r:id="rId15"/>
    <sheet name="14X1.75 ALICE" sheetId="21" r:id="rId16"/>
    <sheet name="14X1.75 NINJA" sheetId="22" r:id="rId17"/>
  </sheets>
  <definedNames>
    <definedName name="Products">Summary!$W$3:$W$18</definedName>
    <definedName name="Range">Summary!$X$3</definedName>
    <definedName name="Sum_Range">Summary!$Y$3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7" l="1"/>
  <c r="C32" i="12"/>
  <c r="C31" i="12"/>
  <c r="C30" i="12"/>
  <c r="G12" i="12"/>
  <c r="C25" i="12" s="1"/>
  <c r="C42" i="10"/>
  <c r="C32" i="6"/>
  <c r="C31" i="6"/>
  <c r="C30" i="6"/>
  <c r="C39" i="6"/>
  <c r="C12" i="6"/>
  <c r="G12" i="6"/>
  <c r="C25" i="6" s="1"/>
  <c r="G12" i="4"/>
  <c r="C39" i="12" l="1"/>
  <c r="C47" i="17" l="1"/>
  <c r="C46" i="17"/>
  <c r="C25" i="17"/>
  <c r="C16" i="17"/>
  <c r="C15" i="17"/>
  <c r="C41" i="12"/>
  <c r="C40" i="12"/>
  <c r="C16" i="12"/>
  <c r="C11" i="12"/>
  <c r="C40" i="10" l="1"/>
  <c r="C41" i="10"/>
  <c r="C12" i="10"/>
  <c r="C41" i="4"/>
  <c r="C40" i="4"/>
  <c r="C41" i="6"/>
  <c r="C40" i="6"/>
  <c r="C21" i="6"/>
  <c r="C17" i="6"/>
  <c r="C16" i="6"/>
  <c r="C13" i="17" l="1"/>
  <c r="C14" i="17"/>
  <c r="C11" i="17"/>
  <c r="C4" i="17"/>
  <c r="C3" i="17"/>
  <c r="C9" i="12"/>
  <c r="C10" i="12"/>
  <c r="C7" i="12"/>
  <c r="C4" i="12"/>
  <c r="C3" i="12"/>
  <c r="G5" i="7"/>
  <c r="C18" i="10"/>
  <c r="C19" i="10"/>
  <c r="C22" i="10"/>
  <c r="C10" i="4"/>
  <c r="C15" i="4"/>
  <c r="C16" i="4"/>
  <c r="C20" i="4"/>
  <c r="F80" i="1"/>
  <c r="F92" i="1"/>
  <c r="F79" i="1"/>
  <c r="F87" i="1"/>
  <c r="F84" i="1"/>
  <c r="F96" i="1"/>
  <c r="F97" i="1"/>
  <c r="F75" i="1"/>
  <c r="F81" i="1"/>
  <c r="F73" i="1"/>
  <c r="F88" i="1"/>
  <c r="F77" i="1"/>
  <c r="F95" i="1"/>
  <c r="F76" i="1"/>
  <c r="F83" i="1"/>
  <c r="F89" i="1"/>
  <c r="F86" i="1"/>
  <c r="F91" i="1"/>
  <c r="F78" i="1"/>
  <c r="F90" i="1"/>
  <c r="F85" i="1"/>
  <c r="F99" i="1"/>
  <c r="F74" i="1"/>
  <c r="F93" i="1"/>
  <c r="F100" i="1"/>
  <c r="F94" i="1"/>
  <c r="F82" i="1"/>
  <c r="F98" i="1"/>
  <c r="H100" i="1" l="1"/>
  <c r="H98" i="1"/>
  <c r="H96" i="1"/>
  <c r="H94" i="1"/>
  <c r="H92" i="1"/>
  <c r="H90" i="1"/>
  <c r="H88" i="1"/>
  <c r="H86" i="1"/>
  <c r="H84" i="1"/>
  <c r="H82" i="1"/>
  <c r="H80" i="1"/>
  <c r="H78" i="1"/>
  <c r="H76" i="1"/>
  <c r="H74" i="1"/>
  <c r="H99" i="1"/>
  <c r="H97" i="1"/>
  <c r="H95" i="1"/>
  <c r="H93" i="1"/>
  <c r="H91" i="1"/>
  <c r="H89" i="1"/>
  <c r="H87" i="1"/>
  <c r="H85" i="1"/>
  <c r="H83" i="1"/>
  <c r="H81" i="1"/>
  <c r="H79" i="1"/>
  <c r="H77" i="1"/>
  <c r="H75" i="1"/>
  <c r="H73" i="1"/>
  <c r="C41" i="16"/>
  <c r="C40" i="16"/>
  <c r="C22" i="16"/>
  <c r="C19" i="16"/>
  <c r="C18" i="16"/>
  <c r="C10" i="16"/>
  <c r="C8" i="16"/>
  <c r="C4" i="16"/>
  <c r="C3" i="16"/>
  <c r="G10" i="19" l="1"/>
  <c r="C41" i="19"/>
  <c r="C40" i="19"/>
  <c r="C17" i="19"/>
  <c r="C16" i="19"/>
  <c r="C15" i="19"/>
  <c r="C11" i="19"/>
  <c r="C8" i="19"/>
  <c r="C7" i="19"/>
  <c r="C3" i="19"/>
  <c r="G10" i="18"/>
  <c r="C40" i="18"/>
  <c r="C39" i="18"/>
  <c r="C17" i="18"/>
  <c r="C16" i="18"/>
  <c r="C15" i="18"/>
  <c r="C11" i="18"/>
  <c r="C8" i="18"/>
  <c r="C7" i="18"/>
  <c r="C3" i="18"/>
  <c r="C42" i="15"/>
  <c r="C41" i="15"/>
  <c r="C18" i="15"/>
  <c r="C17" i="15"/>
  <c r="C16" i="15"/>
  <c r="C12" i="15"/>
  <c r="C11" i="15"/>
  <c r="C8" i="15"/>
  <c r="C7" i="15"/>
  <c r="C3" i="15"/>
  <c r="C41" i="14" l="1"/>
  <c r="C40" i="14"/>
  <c r="C4" i="6" l="1"/>
  <c r="C5" i="4"/>
  <c r="C4" i="4"/>
  <c r="C8" i="10"/>
  <c r="G10" i="10"/>
  <c r="G5" i="16" l="1"/>
  <c r="C4" i="10"/>
  <c r="C3" i="10"/>
  <c r="B85" i="1"/>
  <c r="B90" i="1"/>
  <c r="B88" i="1"/>
  <c r="B91" i="1"/>
  <c r="B80" i="1"/>
  <c r="B84" i="1"/>
  <c r="B86" i="1"/>
  <c r="B81" i="1"/>
  <c r="B92" i="1"/>
  <c r="B96" i="1"/>
  <c r="B100" i="1"/>
  <c r="B99" i="1"/>
  <c r="B95" i="1"/>
  <c r="B83" i="1"/>
  <c r="B87" i="1"/>
  <c r="B94" i="1"/>
  <c r="B93" i="1"/>
  <c r="B97" i="1"/>
  <c r="B78" i="1"/>
  <c r="B98" i="1"/>
  <c r="B79" i="1"/>
  <c r="B82" i="1"/>
  <c r="B89" i="1"/>
  <c r="C11" i="16" l="1"/>
  <c r="C42" i="16"/>
  <c r="C32" i="16"/>
  <c r="C38" i="16"/>
  <c r="C36" i="16"/>
  <c r="C34" i="16"/>
  <c r="C31" i="16"/>
  <c r="C29" i="16"/>
  <c r="C27" i="16"/>
  <c r="C25" i="16"/>
  <c r="C23" i="16"/>
  <c r="C21" i="16"/>
  <c r="C17" i="16"/>
  <c r="C15" i="16"/>
  <c r="C13" i="16"/>
  <c r="C9" i="16"/>
  <c r="C6" i="16"/>
  <c r="C39" i="16"/>
  <c r="C37" i="16"/>
  <c r="C35" i="16"/>
  <c r="C33" i="16"/>
  <c r="C30" i="16"/>
  <c r="C28" i="16"/>
  <c r="C26" i="16"/>
  <c r="C24" i="16"/>
  <c r="C20" i="16"/>
  <c r="C16" i="16"/>
  <c r="C14" i="16"/>
  <c r="C12" i="16"/>
  <c r="C7" i="16"/>
  <c r="C5" i="16"/>
  <c r="D100" i="1"/>
  <c r="D98" i="1"/>
  <c r="D96" i="1"/>
  <c r="D94" i="1"/>
  <c r="D92" i="1"/>
  <c r="D90" i="1"/>
  <c r="D88" i="1"/>
  <c r="D86" i="1"/>
  <c r="D84" i="1"/>
  <c r="D82" i="1"/>
  <c r="D80" i="1"/>
  <c r="D78" i="1"/>
  <c r="D99" i="1"/>
  <c r="D97" i="1"/>
  <c r="D95" i="1"/>
  <c r="D93" i="1"/>
  <c r="D91" i="1"/>
  <c r="D89" i="1"/>
  <c r="D87" i="1"/>
  <c r="D85" i="1"/>
  <c r="D83" i="1"/>
  <c r="D81" i="1"/>
  <c r="D79" i="1"/>
  <c r="C38" i="3"/>
  <c r="C37" i="3"/>
  <c r="C18" i="3"/>
  <c r="C17" i="3"/>
  <c r="C16" i="3"/>
  <c r="C11" i="3"/>
  <c r="C8" i="3"/>
  <c r="C7" i="3"/>
  <c r="C3" i="3"/>
  <c r="G10" i="15"/>
  <c r="G5" i="15"/>
  <c r="C39" i="15" s="1"/>
  <c r="B68" i="1"/>
  <c r="D68" i="1" l="1"/>
  <c r="C44" i="15"/>
  <c r="C40" i="15"/>
  <c r="C37" i="15"/>
  <c r="C35" i="15"/>
  <c r="C33" i="15"/>
  <c r="C31" i="15"/>
  <c r="C29" i="15"/>
  <c r="C27" i="15"/>
  <c r="C25" i="15"/>
  <c r="C23" i="15"/>
  <c r="C21" i="15"/>
  <c r="C19" i="15"/>
  <c r="C15" i="15"/>
  <c r="C13" i="15"/>
  <c r="C9" i="15"/>
  <c r="C5" i="15"/>
  <c r="C43" i="15"/>
  <c r="C38" i="15"/>
  <c r="C36" i="15"/>
  <c r="C34" i="15"/>
  <c r="C32" i="15"/>
  <c r="C30" i="15"/>
  <c r="C28" i="15"/>
  <c r="C26" i="15"/>
  <c r="C24" i="15"/>
  <c r="C22" i="15"/>
  <c r="C20" i="15"/>
  <c r="C14" i="15"/>
  <c r="C10" i="15"/>
  <c r="C6" i="15"/>
  <c r="C4" i="15"/>
  <c r="C18" i="14"/>
  <c r="C17" i="14"/>
  <c r="C16" i="14"/>
  <c r="C12" i="14"/>
  <c r="C11" i="14"/>
  <c r="C8" i="14"/>
  <c r="C7" i="14"/>
  <c r="C3" i="14"/>
  <c r="G10" i="14"/>
  <c r="G5" i="14"/>
  <c r="C7" i="7"/>
  <c r="G5" i="12"/>
  <c r="C24" i="8"/>
  <c r="C21" i="8"/>
  <c r="C20" i="8"/>
  <c r="C17" i="8"/>
  <c r="C16" i="8"/>
  <c r="C6" i="8"/>
  <c r="C5" i="8"/>
  <c r="C3" i="8"/>
  <c r="C9" i="7"/>
  <c r="C15" i="7"/>
  <c r="C4" i="7"/>
  <c r="C30" i="7"/>
  <c r="C29" i="7"/>
  <c r="C14" i="7"/>
  <c r="C13" i="7"/>
  <c r="C5" i="7"/>
  <c r="C8" i="7"/>
  <c r="C3" i="7"/>
  <c r="C7" i="6"/>
  <c r="C3" i="6"/>
  <c r="C28" i="12" l="1"/>
  <c r="C37" i="12"/>
  <c r="C34" i="12"/>
  <c r="C24" i="12"/>
  <c r="C15" i="12"/>
  <c r="C38" i="12"/>
  <c r="C33" i="12"/>
  <c r="C27" i="12"/>
  <c r="C19" i="12"/>
  <c r="C14" i="12"/>
  <c r="C43" i="12"/>
  <c r="C36" i="12"/>
  <c r="C26" i="12"/>
  <c r="C20" i="12"/>
  <c r="C42" i="12"/>
  <c r="C35" i="12"/>
  <c r="C29" i="12"/>
  <c r="C22" i="12"/>
  <c r="C18" i="12"/>
  <c r="C12" i="12"/>
  <c r="C8" i="12"/>
  <c r="C6" i="12"/>
  <c r="C23" i="12"/>
  <c r="C21" i="12"/>
  <c r="C17" i="12"/>
  <c r="C13" i="12"/>
  <c r="C5" i="12"/>
  <c r="C26" i="14"/>
  <c r="C30" i="14"/>
  <c r="C43" i="14"/>
  <c r="C32" i="14"/>
  <c r="C39" i="14"/>
  <c r="C25" i="14"/>
  <c r="C29" i="14"/>
  <c r="C33" i="14"/>
  <c r="C24" i="14"/>
  <c r="C37" i="14"/>
  <c r="C35" i="14"/>
  <c r="C38" i="14"/>
  <c r="C36" i="14"/>
  <c r="C34" i="14"/>
  <c r="C18" i="7"/>
  <c r="C10" i="7"/>
  <c r="C25" i="7"/>
  <c r="C20" i="7"/>
  <c r="C24" i="7"/>
  <c r="C22" i="7"/>
  <c r="C19" i="7"/>
  <c r="C32" i="7"/>
  <c r="C17" i="7"/>
  <c r="C12" i="7"/>
  <c r="C23" i="7"/>
  <c r="C27" i="7"/>
  <c r="C11" i="7"/>
  <c r="C6" i="7"/>
  <c r="C16" i="7"/>
  <c r="C21" i="7"/>
  <c r="C26" i="7"/>
  <c r="C28" i="7"/>
  <c r="C31" i="7"/>
  <c r="C42" i="14"/>
  <c r="C5" i="14"/>
  <c r="C9" i="14"/>
  <c r="C13" i="14"/>
  <c r="C15" i="14"/>
  <c r="C19" i="14"/>
  <c r="C21" i="14"/>
  <c r="C23" i="14"/>
  <c r="C28" i="14"/>
  <c r="C4" i="14"/>
  <c r="C6" i="14"/>
  <c r="C10" i="14"/>
  <c r="C14" i="14"/>
  <c r="C20" i="14"/>
  <c r="C22" i="14"/>
  <c r="C27" i="14"/>
  <c r="C31" i="14"/>
  <c r="B51" i="1"/>
  <c r="F71" i="1"/>
  <c r="H71" i="1" l="1"/>
  <c r="D51" i="1"/>
  <c r="C28" i="22"/>
  <c r="C25" i="22"/>
  <c r="C24" i="22"/>
  <c r="C21" i="22"/>
  <c r="C20" i="22"/>
  <c r="C10" i="22"/>
  <c r="C9" i="22"/>
  <c r="C7" i="22"/>
  <c r="C6" i="22"/>
  <c r="G5" i="22"/>
  <c r="C31" i="22" s="1"/>
  <c r="C4" i="22"/>
  <c r="C3" i="22"/>
  <c r="C28" i="21"/>
  <c r="C25" i="21"/>
  <c r="C24" i="21"/>
  <c r="C21" i="21"/>
  <c r="C20" i="21"/>
  <c r="C10" i="21"/>
  <c r="C9" i="21"/>
  <c r="C7" i="21"/>
  <c r="C6" i="21"/>
  <c r="G5" i="21"/>
  <c r="C31" i="21" s="1"/>
  <c r="C4" i="21"/>
  <c r="C3" i="21"/>
  <c r="G5" i="19"/>
  <c r="G5" i="18"/>
  <c r="G5" i="17"/>
  <c r="G5" i="10"/>
  <c r="G5" i="8"/>
  <c r="C28" i="8" s="1"/>
  <c r="C36" i="17" l="1"/>
  <c r="C29" i="17"/>
  <c r="C35" i="17"/>
  <c r="C34" i="17"/>
  <c r="C45" i="17"/>
  <c r="C19" i="17"/>
  <c r="C18" i="17"/>
  <c r="C43" i="17"/>
  <c r="C8" i="17"/>
  <c r="C32" i="17"/>
  <c r="C23" i="17"/>
  <c r="C44" i="17"/>
  <c r="C5" i="17"/>
  <c r="C41" i="17"/>
  <c r="C49" i="17"/>
  <c r="C30" i="17"/>
  <c r="C7" i="17"/>
  <c r="C21" i="17"/>
  <c r="C17" i="17"/>
  <c r="C42" i="17"/>
  <c r="C39" i="17"/>
  <c r="C33" i="17"/>
  <c r="C6" i="17"/>
  <c r="C24" i="17"/>
  <c r="C20" i="17"/>
  <c r="C10" i="17"/>
  <c r="C38" i="17"/>
  <c r="C28" i="17"/>
  <c r="C27" i="17"/>
  <c r="C9" i="17"/>
  <c r="C40" i="17"/>
  <c r="C48" i="17"/>
  <c r="C37" i="17"/>
  <c r="C31" i="17"/>
  <c r="C26" i="17"/>
  <c r="C22" i="17"/>
  <c r="C12" i="17"/>
  <c r="C33" i="10"/>
  <c r="C37" i="10"/>
  <c r="C31" i="10"/>
  <c r="C38" i="10"/>
  <c r="C35" i="10"/>
  <c r="C39" i="10"/>
  <c r="C34" i="10"/>
  <c r="C36" i="10"/>
  <c r="C10" i="10"/>
  <c r="C14" i="10"/>
  <c r="C26" i="10"/>
  <c r="C30" i="10"/>
  <c r="C15" i="10"/>
  <c r="C23" i="10"/>
  <c r="C27" i="10"/>
  <c r="C32" i="10"/>
  <c r="C16" i="10"/>
  <c r="C20" i="10"/>
  <c r="C24" i="10"/>
  <c r="C28" i="10"/>
  <c r="C13" i="10"/>
  <c r="C17" i="10"/>
  <c r="C21" i="10"/>
  <c r="C25" i="10"/>
  <c r="C29" i="10"/>
  <c r="C38" i="19"/>
  <c r="C42" i="19"/>
  <c r="C37" i="19"/>
  <c r="C35" i="19"/>
  <c r="C33" i="19"/>
  <c r="C31" i="19"/>
  <c r="C29" i="19"/>
  <c r="C27" i="19"/>
  <c r="C25" i="19"/>
  <c r="C23" i="19"/>
  <c r="C21" i="19"/>
  <c r="C19" i="19"/>
  <c r="C13" i="19"/>
  <c r="C9" i="19"/>
  <c r="C5" i="19"/>
  <c r="C43" i="19"/>
  <c r="C39" i="19"/>
  <c r="C36" i="19"/>
  <c r="C34" i="19"/>
  <c r="C32" i="19"/>
  <c r="C30" i="19"/>
  <c r="C28" i="19"/>
  <c r="C26" i="19"/>
  <c r="C24" i="19"/>
  <c r="C22" i="19"/>
  <c r="C20" i="19"/>
  <c r="C18" i="19"/>
  <c r="C14" i="19"/>
  <c r="C12" i="19"/>
  <c r="C10" i="19"/>
  <c r="C6" i="19"/>
  <c r="C4" i="19"/>
  <c r="C42" i="18"/>
  <c r="C41" i="18"/>
  <c r="C37" i="18"/>
  <c r="C35" i="18"/>
  <c r="C33" i="18"/>
  <c r="C31" i="18"/>
  <c r="C29" i="18"/>
  <c r="C27" i="18"/>
  <c r="C25" i="18"/>
  <c r="C23" i="18"/>
  <c r="C21" i="18"/>
  <c r="C19" i="18"/>
  <c r="C13" i="18"/>
  <c r="C9" i="18"/>
  <c r="C5" i="18"/>
  <c r="C38" i="18"/>
  <c r="C36" i="18"/>
  <c r="C34" i="18"/>
  <c r="C32" i="18"/>
  <c r="C30" i="18"/>
  <c r="C28" i="18"/>
  <c r="C26" i="18"/>
  <c r="C24" i="18"/>
  <c r="C22" i="18"/>
  <c r="C20" i="18"/>
  <c r="C18" i="18"/>
  <c r="C14" i="18"/>
  <c r="C12" i="18"/>
  <c r="C10" i="18"/>
  <c r="C6" i="18"/>
  <c r="C4" i="18"/>
  <c r="C12" i="8"/>
  <c r="C9" i="8"/>
  <c r="C9" i="10"/>
  <c r="C7" i="10"/>
  <c r="C12" i="22"/>
  <c r="C16" i="22"/>
  <c r="C22" i="22"/>
  <c r="C5" i="22"/>
  <c r="C8" i="22"/>
  <c r="C14" i="22"/>
  <c r="C18" i="22"/>
  <c r="C26" i="22"/>
  <c r="C30" i="22"/>
  <c r="C14" i="21"/>
  <c r="C26" i="21"/>
  <c r="C30" i="21"/>
  <c r="C5" i="21"/>
  <c r="C8" i="21"/>
  <c r="C18" i="21"/>
  <c r="C12" i="21"/>
  <c r="C16" i="21"/>
  <c r="C22" i="21"/>
  <c r="C11" i="10"/>
  <c r="C5" i="10"/>
  <c r="C6" i="10"/>
  <c r="C27" i="8"/>
  <c r="C25" i="8"/>
  <c r="C23" i="8"/>
  <c r="C19" i="8"/>
  <c r="C15" i="8"/>
  <c r="C13" i="8"/>
  <c r="C11" i="8"/>
  <c r="C7" i="8"/>
  <c r="C26" i="8"/>
  <c r="C22" i="8"/>
  <c r="C18" i="8"/>
  <c r="C14" i="8"/>
  <c r="C10" i="8"/>
  <c r="C8" i="8"/>
  <c r="C4" i="8"/>
  <c r="C11" i="22"/>
  <c r="C13" i="22"/>
  <c r="C15" i="22"/>
  <c r="C17" i="22"/>
  <c r="C19" i="22"/>
  <c r="C23" i="22"/>
  <c r="C27" i="22"/>
  <c r="C29" i="22"/>
  <c r="C11" i="21"/>
  <c r="C13" i="21"/>
  <c r="C15" i="21"/>
  <c r="C17" i="21"/>
  <c r="C19" i="21"/>
  <c r="C23" i="21"/>
  <c r="C27" i="21"/>
  <c r="C29" i="21"/>
  <c r="G5" i="6"/>
  <c r="C3" i="4"/>
  <c r="G5" i="4"/>
  <c r="C12" i="3"/>
  <c r="G10" i="3"/>
  <c r="G5" i="3"/>
  <c r="C12" i="2"/>
  <c r="C18" i="2"/>
  <c r="C7" i="2"/>
  <c r="C37" i="2"/>
  <c r="C36" i="2"/>
  <c r="C17" i="2"/>
  <c r="C16" i="2"/>
  <c r="C8" i="2"/>
  <c r="C11" i="2"/>
  <c r="C3" i="2"/>
  <c r="G10" i="2"/>
  <c r="G5" i="2"/>
  <c r="B67" i="1"/>
  <c r="F10" i="1"/>
  <c r="F57" i="1"/>
  <c r="B58" i="1"/>
  <c r="F68" i="1"/>
  <c r="F22" i="1"/>
  <c r="B77" i="1"/>
  <c r="B11" i="1"/>
  <c r="B25" i="1"/>
  <c r="B73" i="1"/>
  <c r="B31" i="1"/>
  <c r="B4" i="1"/>
  <c r="B72" i="1"/>
  <c r="B71" i="1"/>
  <c r="F3" i="1"/>
  <c r="F66" i="1"/>
  <c r="B46" i="1"/>
  <c r="C32" i="4" l="1"/>
  <c r="C8" i="4"/>
  <c r="C31" i="4"/>
  <c r="C7" i="4"/>
  <c r="C24" i="4"/>
  <c r="C30" i="4"/>
  <c r="C9" i="4"/>
  <c r="C39" i="4"/>
  <c r="D77" i="1"/>
  <c r="D73" i="1"/>
  <c r="H57" i="1"/>
  <c r="D72" i="1"/>
  <c r="D71" i="1"/>
  <c r="C42" i="4"/>
  <c r="C38" i="4"/>
  <c r="C34" i="4"/>
  <c r="C28" i="4"/>
  <c r="C37" i="4"/>
  <c r="C33" i="4"/>
  <c r="C27" i="4"/>
  <c r="C23" i="4"/>
  <c r="C36" i="4"/>
  <c r="C26" i="4"/>
  <c r="C43" i="4"/>
  <c r="C35" i="4"/>
  <c r="C29" i="4"/>
  <c r="C25" i="4"/>
  <c r="C37" i="6"/>
  <c r="C35" i="6"/>
  <c r="C26" i="6"/>
  <c r="C28" i="6"/>
  <c r="C15" i="6"/>
  <c r="C38" i="6"/>
  <c r="C36" i="6"/>
  <c r="C19" i="6"/>
  <c r="C43" i="6"/>
  <c r="C34" i="6"/>
  <c r="C24" i="6"/>
  <c r="C9" i="6"/>
  <c r="C42" i="6"/>
  <c r="C33" i="6"/>
  <c r="C10" i="6"/>
  <c r="C29" i="6"/>
  <c r="C27" i="6"/>
  <c r="C14" i="6"/>
  <c r="C11" i="4"/>
  <c r="C19" i="4"/>
  <c r="C12" i="4"/>
  <c r="C13" i="4"/>
  <c r="C21" i="4"/>
  <c r="C14" i="4"/>
  <c r="C18" i="4"/>
  <c r="C22" i="4"/>
  <c r="C17" i="4"/>
  <c r="D67" i="1"/>
  <c r="C24" i="3"/>
  <c r="C29" i="2"/>
  <c r="C24" i="2"/>
  <c r="H68" i="1"/>
  <c r="H66" i="1"/>
  <c r="C22" i="6"/>
  <c r="C6" i="6"/>
  <c r="C23" i="6"/>
  <c r="C18" i="6"/>
  <c r="C11" i="6"/>
  <c r="C6" i="4"/>
  <c r="D58" i="1"/>
  <c r="C13" i="6"/>
  <c r="C8" i="6"/>
  <c r="C20" i="6"/>
  <c r="C5" i="6"/>
  <c r="C35" i="3"/>
  <c r="C31" i="3"/>
  <c r="C28" i="3"/>
  <c r="C21" i="3"/>
  <c r="C13" i="3"/>
  <c r="C10" i="3"/>
  <c r="C6" i="3"/>
  <c r="C36" i="3"/>
  <c r="C32" i="3"/>
  <c r="C29" i="3"/>
  <c r="C27" i="3"/>
  <c r="C22" i="3"/>
  <c r="C9" i="3"/>
  <c r="C4" i="3"/>
  <c r="C25" i="3"/>
  <c r="C33" i="3"/>
  <c r="C5" i="3"/>
  <c r="C15" i="3"/>
  <c r="C19" i="3"/>
  <c r="C23" i="3"/>
  <c r="C39" i="3"/>
  <c r="C14" i="3"/>
  <c r="C20" i="3"/>
  <c r="C26" i="3"/>
  <c r="C30" i="3"/>
  <c r="C34" i="3"/>
  <c r="C4" i="2"/>
  <c r="C14" i="2"/>
  <c r="C26" i="2"/>
  <c r="C38" i="2"/>
  <c r="C31" i="2"/>
  <c r="C33" i="2"/>
  <c r="C25" i="2"/>
  <c r="C22" i="2"/>
  <c r="C19" i="2"/>
  <c r="C9" i="2"/>
  <c r="C6" i="2"/>
  <c r="C28" i="2"/>
  <c r="C23" i="2"/>
  <c r="C13" i="2"/>
  <c r="C34" i="2"/>
  <c r="C30" i="2"/>
  <c r="C32" i="2"/>
  <c r="C27" i="2"/>
  <c r="C21" i="2"/>
  <c r="C20" i="2"/>
  <c r="C15" i="2"/>
  <c r="C10" i="2"/>
  <c r="C5" i="2"/>
  <c r="C35" i="2"/>
  <c r="B50" i="1"/>
  <c r="B33" i="1"/>
  <c r="B7" i="1"/>
  <c r="B30" i="1"/>
  <c r="F29" i="1"/>
  <c r="F31" i="1"/>
  <c r="F23" i="1"/>
  <c r="B47" i="1"/>
  <c r="F52" i="1"/>
  <c r="F4" i="1"/>
  <c r="F33" i="1"/>
  <c r="B66" i="1"/>
  <c r="B43" i="1"/>
  <c r="F8" i="1"/>
  <c r="F70" i="1"/>
  <c r="B8" i="1"/>
  <c r="B27" i="1"/>
  <c r="F69" i="1"/>
  <c r="F60" i="1"/>
  <c r="B75" i="1"/>
  <c r="B3" i="1"/>
  <c r="B52" i="1"/>
  <c r="B19" i="1"/>
  <c r="B15" i="1"/>
  <c r="F53" i="1"/>
  <c r="F63" i="1"/>
  <c r="B48" i="1"/>
  <c r="F9" i="1"/>
  <c r="B17" i="1"/>
  <c r="B28" i="1"/>
  <c r="F44" i="1"/>
  <c r="F18" i="1"/>
  <c r="F67" i="1"/>
  <c r="F56" i="1"/>
  <c r="B39" i="1"/>
  <c r="B65" i="1"/>
  <c r="B6" i="1"/>
  <c r="B26" i="1"/>
  <c r="F14" i="1"/>
  <c r="F16" i="1"/>
  <c r="F38" i="1"/>
  <c r="B37" i="1"/>
  <c r="F5" i="1"/>
  <c r="F37" i="1"/>
  <c r="B62" i="1"/>
  <c r="B59" i="1"/>
  <c r="B21" i="1"/>
  <c r="F25" i="1"/>
  <c r="F15" i="1"/>
  <c r="B55" i="1"/>
  <c r="B16" i="1"/>
  <c r="B74" i="1"/>
  <c r="F54" i="1"/>
  <c r="B34" i="1"/>
  <c r="B20" i="1"/>
  <c r="F49" i="1"/>
  <c r="F19" i="1"/>
  <c r="F51" i="1"/>
  <c r="F34" i="1"/>
  <c r="B5" i="1"/>
  <c r="B24" i="1"/>
  <c r="B38" i="1"/>
  <c r="F24" i="1"/>
  <c r="F48" i="1"/>
  <c r="F20" i="1"/>
  <c r="F30" i="1"/>
  <c r="F46" i="1"/>
  <c r="F40" i="1"/>
  <c r="B40" i="1"/>
  <c r="B45" i="1"/>
  <c r="B32" i="1"/>
  <c r="B64" i="1"/>
  <c r="B36" i="1"/>
  <c r="F32" i="1"/>
  <c r="B60" i="1"/>
  <c r="B23" i="1"/>
  <c r="F39" i="1"/>
  <c r="F7" i="1"/>
  <c r="F47" i="1"/>
  <c r="F27" i="1"/>
  <c r="F12" i="1"/>
  <c r="F50" i="1"/>
  <c r="F55" i="1"/>
  <c r="F26" i="1"/>
  <c r="F42" i="1"/>
  <c r="B41" i="1"/>
  <c r="B13" i="1"/>
  <c r="F58" i="1"/>
  <c r="F61" i="1"/>
  <c r="F21" i="1"/>
  <c r="B53" i="1"/>
  <c r="B29" i="1"/>
  <c r="F13" i="1"/>
  <c r="B35" i="1"/>
  <c r="B18" i="1"/>
  <c r="B70" i="1"/>
  <c r="B10" i="1"/>
  <c r="F28" i="1"/>
  <c r="F35" i="1"/>
  <c r="F11" i="1"/>
  <c r="F17" i="1"/>
  <c r="B42" i="1"/>
  <c r="F72" i="1"/>
  <c r="B9" i="1"/>
  <c r="B22" i="1"/>
  <c r="F41" i="1"/>
  <c r="F43" i="1"/>
  <c r="B61" i="1"/>
  <c r="F45" i="1"/>
  <c r="B56" i="1"/>
  <c r="F59" i="1"/>
  <c r="B54" i="1"/>
  <c r="B69" i="1"/>
  <c r="F62" i="1"/>
  <c r="F6" i="1"/>
  <c r="B49" i="1"/>
  <c r="B63" i="1"/>
  <c r="B57" i="1"/>
  <c r="B14" i="1"/>
  <c r="F64" i="1"/>
  <c r="F65" i="1"/>
  <c r="B44" i="1"/>
  <c r="B76" i="1"/>
  <c r="F36" i="1"/>
  <c r="B12" i="1"/>
  <c r="D76" i="1" l="1"/>
  <c r="D63" i="1"/>
  <c r="D61" i="1"/>
  <c r="D62" i="1"/>
  <c r="D75" i="1"/>
  <c r="D74" i="1"/>
  <c r="H72" i="1"/>
  <c r="H69" i="1"/>
  <c r="H65" i="1"/>
  <c r="H55" i="1"/>
  <c r="D69" i="1"/>
  <c r="D70" i="1"/>
  <c r="D53" i="1"/>
  <c r="D66" i="1"/>
  <c r="D52" i="1"/>
  <c r="D55" i="1"/>
  <c r="H53" i="1"/>
  <c r="D64" i="1"/>
  <c r="D65" i="1"/>
  <c r="H58" i="1"/>
  <c r="D54" i="1"/>
  <c r="H70" i="1"/>
  <c r="H52" i="1"/>
  <c r="H67" i="1"/>
  <c r="H64" i="1"/>
  <c r="H63" i="1"/>
  <c r="H51" i="1"/>
  <c r="H61" i="1"/>
  <c r="D60" i="1"/>
  <c r="D59" i="1"/>
  <c r="H62" i="1"/>
  <c r="H60" i="1"/>
  <c r="H54" i="1"/>
  <c r="H56" i="1"/>
  <c r="D56" i="1"/>
  <c r="D57" i="1"/>
  <c r="H59" i="1"/>
  <c r="D3" i="1"/>
  <c r="H50" i="1"/>
  <c r="D50" i="1"/>
  <c r="H49" i="1"/>
  <c r="D49" i="1"/>
  <c r="H48" i="1"/>
  <c r="D48" i="1"/>
  <c r="H47" i="1"/>
  <c r="D47" i="1"/>
  <c r="H46" i="1"/>
  <c r="D46" i="1"/>
  <c r="H45" i="1"/>
  <c r="D45" i="1"/>
  <c r="H44" i="1"/>
  <c r="D44" i="1"/>
  <c r="H43" i="1"/>
  <c r="D43" i="1"/>
  <c r="H42" i="1"/>
  <c r="D42" i="1"/>
  <c r="H41" i="1"/>
  <c r="D41" i="1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H10" i="1"/>
  <c r="D10" i="1"/>
  <c r="H9" i="1"/>
  <c r="D9" i="1"/>
  <c r="H8" i="1"/>
  <c r="D8" i="1"/>
  <c r="H7" i="1"/>
  <c r="D7" i="1"/>
  <c r="H6" i="1"/>
  <c r="D6" i="1"/>
  <c r="H5" i="1"/>
  <c r="D5" i="1"/>
  <c r="H4" i="1"/>
  <c r="D4" i="1"/>
  <c r="H3" i="1"/>
</calcChain>
</file>

<file path=xl/comments1.xml><?xml version="1.0" encoding="utf-8"?>
<comments xmlns="http://schemas.openxmlformats.org/spreadsheetml/2006/main">
  <authors>
    <author>dhruv</author>
  </authors>
  <commentList>
    <comment ref="U20" authorId="0" shapeId="0">
      <text>
        <r>
          <rPr>
            <b/>
            <sz val="8"/>
            <color indexed="81"/>
            <rFont val="Tahoma"/>
            <family val="2"/>
          </rPr>
          <t>SPECIAL CASE
(A+B+F+G+H+I)*0.5+(C+D+J)*0.5</t>
        </r>
      </text>
    </comment>
    <comment ref="U70" authorId="0" shapeId="0">
      <text>
        <r>
          <rPr>
            <b/>
            <sz val="8"/>
            <color indexed="81"/>
            <rFont val="Tahoma"/>
            <family val="2"/>
          </rPr>
          <t>(D+E+F+G+H+I+J)*0.25</t>
        </r>
      </text>
    </comment>
    <comment ref="U121" authorId="0" shapeId="0">
      <text>
        <r>
          <rPr>
            <b/>
            <sz val="8"/>
            <color indexed="81"/>
            <rFont val="Tahoma"/>
            <family val="2"/>
          </rPr>
          <t>Specail Case:
(A+B)*0.5+E*1
TO ACCOMMODATE FOR PANDA SIDE SUPPORTS</t>
        </r>
      </text>
    </comment>
    <comment ref="U141" authorId="0" shapeId="0">
      <text>
        <r>
          <rPr>
            <b/>
            <sz val="8"/>
            <color indexed="81"/>
            <rFont val="Tahoma"/>
            <family val="2"/>
          </rPr>
          <t>(F+G+H+I)*0.5*
(0.14GRS/CYCLE)</t>
        </r>
      </text>
    </comment>
  </commentList>
</comments>
</file>

<file path=xl/sharedStrings.xml><?xml version="1.0" encoding="utf-8"?>
<sst xmlns="http://schemas.openxmlformats.org/spreadsheetml/2006/main" count="1129" uniqueCount="197">
  <si>
    <t>WEEKLY ITEM CHECK KIDS</t>
  </si>
  <si>
    <t>ITEM</t>
  </si>
  <si>
    <t>TOTAL</t>
  </si>
  <si>
    <t>FACTOR</t>
  </si>
  <si>
    <t>REQ</t>
  </si>
  <si>
    <t>BASKET FITTINGS</t>
  </si>
  <si>
    <t>C/C FITTING 16"/20"</t>
  </si>
  <si>
    <t>BASKET GREEN</t>
  </si>
  <si>
    <t>C/KHARPECHA</t>
  </si>
  <si>
    <t>BASKET PINK</t>
  </si>
  <si>
    <t>CARTON 14 SKD</t>
  </si>
  <si>
    <t>BASKET RED</t>
  </si>
  <si>
    <t>CARTON 16 SKD</t>
  </si>
  <si>
    <t>CARTON 20 SKD</t>
  </si>
  <si>
    <t>CARTON 20/16 CKD</t>
  </si>
  <si>
    <t>CHAIN 66L</t>
  </si>
  <si>
    <t>BRAKE CALIPER KIDS</t>
  </si>
  <si>
    <t>CHAIN 74L</t>
  </si>
  <si>
    <t>BRAKE LEVER GREEN</t>
  </si>
  <si>
    <t>CHAIN 86L</t>
  </si>
  <si>
    <t>BRAKE LEVER PINK</t>
  </si>
  <si>
    <t>COTTER PIN KIDS</t>
  </si>
  <si>
    <t>BRAKE LEVER RED</t>
  </si>
  <si>
    <t>CWC 28T</t>
  </si>
  <si>
    <t>BRAKE WIRE 20X1.75</t>
  </si>
  <si>
    <t>CWC 32T</t>
  </si>
  <si>
    <t>HANDLE 16X1.75 U TYPE</t>
  </si>
  <si>
    <t>HANDLE 20X1.75 TNT</t>
  </si>
  <si>
    <t>HDPE 14/16 SKD 52X64</t>
  </si>
  <si>
    <t>HANDLE 20X1.75 U TYPE</t>
  </si>
  <si>
    <t>HDPE 16/20 CKD 36X58</t>
  </si>
  <si>
    <t>HANDLE BMX</t>
  </si>
  <si>
    <t>HDPE 20 SKD (2+2) 54X72</t>
  </si>
  <si>
    <t>HANDLE GRIP BLACK</t>
  </si>
  <si>
    <t>HDPE 20 SKD 40X59</t>
  </si>
  <si>
    <t>HANDLE GRIP GREEN</t>
  </si>
  <si>
    <t>HUB 20/20</t>
  </si>
  <si>
    <t>HANDLE GRIP PINK</t>
  </si>
  <si>
    <t>HUB 28/28</t>
  </si>
  <si>
    <t>HANDLE GRIP RED</t>
  </si>
  <si>
    <t>HUB AXLE BUSH</t>
  </si>
  <si>
    <t>HANDLE PANDA</t>
  </si>
  <si>
    <t>M/G REFLECTOR</t>
  </si>
  <si>
    <t>HUB AXLE SET 14/16</t>
  </si>
  <si>
    <t>M/G STAY 14X1.75</t>
  </si>
  <si>
    <t>MAGWHEEL 14" GREEN</t>
  </si>
  <si>
    <t>M/G STAY 16X1.75</t>
  </si>
  <si>
    <t>MAGWHEEL 14" PINK</t>
  </si>
  <si>
    <t>M/G STAY 20X1.75</t>
  </si>
  <si>
    <t>MAGWHEEL 14" RED</t>
  </si>
  <si>
    <t>PEDAL 20"/16" BLACK</t>
  </si>
  <si>
    <t>MAGWHEEL 16" GREEN</t>
  </si>
  <si>
    <t>S/STAND 20X1.75</t>
  </si>
  <si>
    <t>MAGWHEEL 16" PINK</t>
  </si>
  <si>
    <t>MAGWHEEL 16" RED</t>
  </si>
  <si>
    <t>RIM 14X1.75 GREEN</t>
  </si>
  <si>
    <t>RIM 14X1.75 PINK</t>
  </si>
  <si>
    <t>RIM 14X1.75 RED</t>
  </si>
  <si>
    <t>SEAT 20X1.75 B/REST (P)</t>
  </si>
  <si>
    <t>RIM 16X1.75 GREEN</t>
  </si>
  <si>
    <t>SEAT 20X1.75 B/REST (R)</t>
  </si>
  <si>
    <t>RIM 16X1.75 PINK</t>
  </si>
  <si>
    <t>SEAT 20X1.75 PU</t>
  </si>
  <si>
    <t>RIM 16X1.75 RED</t>
  </si>
  <si>
    <t>SEAT D/GADDI</t>
  </si>
  <si>
    <t>RIM 20X1.75 BLACK</t>
  </si>
  <si>
    <t>SEAT SONALI</t>
  </si>
  <si>
    <t>RIM 20X1.75 GREEN</t>
  </si>
  <si>
    <t>SPOKE 110 MM</t>
  </si>
  <si>
    <t>RIM 20X1.75 PINK</t>
  </si>
  <si>
    <t>SPOKE 144 MM</t>
  </si>
  <si>
    <t>RIM 20X1.75 RED</t>
  </si>
  <si>
    <t>SPOKE 195 MM</t>
  </si>
  <si>
    <t>RIM PANDA</t>
  </si>
  <si>
    <t>STEEL BALL 1/4"</t>
  </si>
  <si>
    <t>S/SUPPORT 14" GREEN</t>
  </si>
  <si>
    <t>STEEL BALL 1/8"</t>
  </si>
  <si>
    <t>S/SUPPORT 14" PINK</t>
  </si>
  <si>
    <t>STEEL BALL 3/16"</t>
  </si>
  <si>
    <t>S/SUPPORT 14" RED</t>
  </si>
  <si>
    <t>TUBE 16X1.75</t>
  </si>
  <si>
    <t>TUBE 20X1.75</t>
  </si>
  <si>
    <t>S/SUPPORT 16" PINK</t>
  </si>
  <si>
    <t>TYRE 16X1.75</t>
  </si>
  <si>
    <t>S/SUPPORT 16" RED</t>
  </si>
  <si>
    <t>TYRE 20X1.75</t>
  </si>
  <si>
    <t>TYRE EVA 14X1.75</t>
  </si>
  <si>
    <t>S/SUPPORT 20" PINK</t>
  </si>
  <si>
    <t>TYRE EVA 16X1.75</t>
  </si>
  <si>
    <t>S/SUPPORT 20" RED</t>
  </si>
  <si>
    <t>TYRE EVA 20X1.75</t>
  </si>
  <si>
    <t>LIST OF ITEMS</t>
  </si>
  <si>
    <t>20X1.75 S/RACER</t>
  </si>
  <si>
    <t>ITEMS</t>
  </si>
  <si>
    <t>FITTED</t>
  </si>
  <si>
    <t>LOOSE</t>
  </si>
  <si>
    <t>FRAME QUANTITY</t>
  </si>
  <si>
    <t>B.B AXLE 2C</t>
  </si>
  <si>
    <t>FREEWHEEL</t>
  </si>
  <si>
    <t>FORK FITTINGS</t>
  </si>
  <si>
    <t>SEAT BOLT</t>
  </si>
  <si>
    <t>FRAME FORK S/O 2</t>
  </si>
  <si>
    <t>C/COVER MUDGUARD S/O 2</t>
  </si>
  <si>
    <t>RIM QUANTITY</t>
  </si>
  <si>
    <t>FITTED RED</t>
  </si>
  <si>
    <t>FITTED PINK</t>
  </si>
  <si>
    <t>20X1.75 D/GADDI</t>
  </si>
  <si>
    <t>20X1.75 ROWDY IBC</t>
  </si>
  <si>
    <t>FITTED BLACK</t>
  </si>
  <si>
    <t>20X1.75 SRACER</t>
  </si>
  <si>
    <t>A3:A60</t>
  </si>
  <si>
    <t>C3:C60</t>
  </si>
  <si>
    <t>PRINT OUT</t>
  </si>
  <si>
    <t>YES</t>
  </si>
  <si>
    <t>NO</t>
  </si>
  <si>
    <t>20X1.75 DGADDI</t>
  </si>
  <si>
    <t>20X1.75 ROWDY FM</t>
  </si>
  <si>
    <t>LIST OF SHEETS</t>
  </si>
  <si>
    <t>ITEMS RANGE</t>
  </si>
  <si>
    <t>SUM ITEM RANGE</t>
  </si>
  <si>
    <t>20X1.75 DON BMX</t>
  </si>
  <si>
    <t>20X1.75 PANDA</t>
  </si>
  <si>
    <t>20X1.75 ALICE</t>
  </si>
  <si>
    <t>20X1.75 NINJA</t>
  </si>
  <si>
    <t>16X1.75 SRACER</t>
  </si>
  <si>
    <t>16X1.75 DGADDI</t>
  </si>
  <si>
    <t>16X1.75 ALICE</t>
  </si>
  <si>
    <t>16X1.75 NINJA</t>
  </si>
  <si>
    <t>14X1.75 SRACER</t>
  </si>
  <si>
    <t>14X1.75 DGADDI</t>
  </si>
  <si>
    <t>14X1.75 ALICE</t>
  </si>
  <si>
    <t>14X1.75 NINJA</t>
  </si>
  <si>
    <t>MUDGUARD PVC 20X1.75</t>
  </si>
  <si>
    <t>CARTON S/HAND PANDA</t>
  </si>
  <si>
    <t>C/COVER PVC BLACK 20X1.75</t>
  </si>
  <si>
    <t>HANDLE 20X1.75 U TYPE WHITE</t>
  </si>
  <si>
    <t>SEAT 20X1.75 ALICE PINK</t>
  </si>
  <si>
    <t>PEDAL 20"/16" WHITE BLACK</t>
  </si>
  <si>
    <t>C/COVER PVC PINK 20X1.75</t>
  </si>
  <si>
    <t>C/COVER PVC PINK 16X1.75</t>
  </si>
  <si>
    <t>C/C FITTING 20"</t>
  </si>
  <si>
    <t>C/C FITTING 16"</t>
  </si>
  <si>
    <t>SEAT 20X1.75 ALICE RED</t>
  </si>
  <si>
    <t>HUB 16/16</t>
  </si>
  <si>
    <t>B.B CUP</t>
  </si>
  <si>
    <t>SEAT BOLT QR</t>
  </si>
  <si>
    <t>BRAKE LEVER SKY BLUE</t>
  </si>
  <si>
    <t>PEDAL 20"/16" RED BLACK</t>
  </si>
  <si>
    <t>PEDAL 20"/16" GREEN BLACK</t>
  </si>
  <si>
    <t>PEDAL 20"/16" BLUE BLACK</t>
  </si>
  <si>
    <t>PEDAL 20"/16" PINK BLACK</t>
  </si>
  <si>
    <t>RIM 20X1.75 WHITE</t>
  </si>
  <si>
    <t>BASKET TIE RED</t>
  </si>
  <si>
    <t>BASKET TIE GREEN</t>
  </si>
  <si>
    <t>BASKET TIE PINK</t>
  </si>
  <si>
    <t>FORK FITTINGS ED</t>
  </si>
  <si>
    <t>SEAT PILLAR ED</t>
  </si>
  <si>
    <t>BOTTLE</t>
  </si>
  <si>
    <t>BOTTLE PATTI</t>
  </si>
  <si>
    <t>C/COVER PVC RED 20X1.75</t>
  </si>
  <si>
    <t>SEAT 20X1.75 PU RED</t>
  </si>
  <si>
    <t>SEAT 20X1.75 PU GREEN</t>
  </si>
  <si>
    <t>SEAT 20X1.75 PU BLUE</t>
  </si>
  <si>
    <t>SPOKE 195 MM TWISTED</t>
  </si>
  <si>
    <t>TYRE 20X2-125 CNC</t>
  </si>
  <si>
    <t>HANDLE GRIP HIEND BLUE</t>
  </si>
  <si>
    <t>HANDLE GRIP HIEND RED</t>
  </si>
  <si>
    <t>HANDLE GRIP HIEND GREEN</t>
  </si>
  <si>
    <t>STK</t>
  </si>
  <si>
    <t>ODR</t>
  </si>
  <si>
    <t>BRAKESET PANDA</t>
  </si>
  <si>
    <t>C/COVER PVC RED 16X1.75</t>
  </si>
  <si>
    <t>S/SUPPORT 20" WHITE TRACTOR</t>
  </si>
  <si>
    <t>FORK CAP BLUE HANDLE CAP</t>
  </si>
  <si>
    <t>FORK CAP GREEN HANDLE CAP</t>
  </si>
  <si>
    <t>FORK CAP PINK HANDLE CAP</t>
  </si>
  <si>
    <t>FORK CAP RED HANDLE CAP</t>
  </si>
  <si>
    <t>BRAKE WIRE 20X1.75 RED</t>
  </si>
  <si>
    <t>BRAKE WIRE 20X1.75 GREEN</t>
  </si>
  <si>
    <t>BRAKE WIRE 20X1.75 SKY BLUE</t>
  </si>
  <si>
    <t>BRAKE WIRE 20X1.75 PINK</t>
  </si>
  <si>
    <t>C/COVER PVC BLACK 16X1.75</t>
  </si>
  <si>
    <t>HANDLE 16X1.75 TNT</t>
  </si>
  <si>
    <t>MUDGUARD PVC 16X1.75</t>
  </si>
  <si>
    <t>RIM 16X1.75 BLACK</t>
  </si>
  <si>
    <t>S/SUPPORT 16" ROD RED</t>
  </si>
  <si>
    <t>S/SUPPORT 16" ROD GREEN</t>
  </si>
  <si>
    <t>S/SUPPORT 16" ROD SKY BLUE</t>
  </si>
  <si>
    <t>TYRE 16X2.125</t>
  </si>
  <si>
    <t>STATUS</t>
  </si>
  <si>
    <t>CHECKED</t>
  </si>
  <si>
    <t>HANDLE 16X1.75 U TYPE WHITE</t>
  </si>
  <si>
    <t>BASKET TIE BLACK</t>
  </si>
  <si>
    <t>FITTED GREEN</t>
  </si>
  <si>
    <t>BRAKE LEVER BLACK ALLOY</t>
  </si>
  <si>
    <t>BRAKE LEVER BCP ALLOY</t>
  </si>
  <si>
    <t>S/SUPPORT 16" WHITE 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</si>
</sst>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theme="1"/>
      <name val="Arial"/>
      <family val="2"/>
    </font>
    <font>
      <b/>
      <sz val="8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Font="1"/>
    <xf numFmtId="0" fontId="0" fillId="0" borderId="2" xfId="0" applyBorder="1"/>
    <xf numFmtId="0" fontId="0" fillId="0" borderId="0" xfId="0" applyProtection="1">
      <protection locked="0"/>
    </xf>
    <xf numFmtId="0" fontId="2" fillId="0" borderId="2" xfId="0" applyFont="1" applyBorder="1"/>
    <xf numFmtId="0" fontId="0" fillId="2" borderId="0" xfId="0" applyFill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Protection="1">
      <protection locked="0"/>
    </xf>
    <xf numFmtId="0" fontId="5" fillId="0" borderId="1" xfId="0" applyFont="1" applyFill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50"/>
  <sheetViews>
    <sheetView tabSelected="1" zoomScale="110" zoomScaleNormal="110" workbookViewId="0">
      <selection activeCell="I7" sqref="I7"/>
    </sheetView>
  </sheetViews>
  <sheetFormatPr defaultRowHeight="15" x14ac:dyDescent="0.25"/>
  <cols>
    <col min="1" max="1" width="31.140625" customWidth="1"/>
    <col min="2" max="3" width="5.7109375" customWidth="1"/>
    <col min="4" max="4" width="7.7109375" customWidth="1"/>
    <col min="5" max="5" width="29.5703125" customWidth="1"/>
    <col min="6" max="7" width="5.7109375" customWidth="1"/>
    <col min="8" max="8" width="7.5703125" customWidth="1"/>
    <col min="9" max="9" width="15.140625" customWidth="1"/>
    <col min="21" max="21" width="29.7109375" customWidth="1"/>
    <col min="22" max="22" width="6" customWidth="1"/>
    <col min="23" max="23" width="20.42578125" customWidth="1"/>
    <col min="24" max="24" width="14.7109375" customWidth="1"/>
    <col min="25" max="25" width="17.140625" customWidth="1"/>
    <col min="26" max="26" width="11.140625" customWidth="1"/>
  </cols>
  <sheetData>
    <row r="1" spans="1:26" x14ac:dyDescent="0.25">
      <c r="A1" s="15" t="s">
        <v>0</v>
      </c>
      <c r="B1" s="15"/>
      <c r="C1" s="15"/>
      <c r="D1" s="15"/>
      <c r="E1" s="15"/>
      <c r="F1" s="15"/>
      <c r="G1" s="15"/>
      <c r="H1" s="15"/>
      <c r="I1" s="3" t="s">
        <v>112</v>
      </c>
      <c r="J1" s="6" t="s">
        <v>114</v>
      </c>
    </row>
    <row r="2" spans="1:26" x14ac:dyDescent="0.25">
      <c r="A2" s="11" t="s">
        <v>1</v>
      </c>
      <c r="B2" s="11" t="s">
        <v>4</v>
      </c>
      <c r="C2" s="11" t="s">
        <v>168</v>
      </c>
      <c r="D2" s="11" t="s">
        <v>169</v>
      </c>
      <c r="E2" s="11" t="s">
        <v>1</v>
      </c>
      <c r="F2" s="11" t="s">
        <v>4</v>
      </c>
      <c r="G2" s="11" t="s">
        <v>168</v>
      </c>
      <c r="H2" s="11" t="s">
        <v>169</v>
      </c>
      <c r="U2" s="3" t="s">
        <v>91</v>
      </c>
      <c r="V2" s="3"/>
      <c r="W2" s="3" t="s">
        <v>117</v>
      </c>
      <c r="X2" s="3" t="s">
        <v>118</v>
      </c>
      <c r="Y2" s="3" t="s">
        <v>119</v>
      </c>
      <c r="Z2" s="3" t="s">
        <v>112</v>
      </c>
    </row>
    <row r="3" spans="1:26" x14ac:dyDescent="0.25">
      <c r="A3" s="12" t="s">
        <v>97</v>
      </c>
      <c r="B3" s="12">
        <f t="shared" ref="B3:B66" ca="1" si="0">IF($J$1&lt;&gt;"YES",SUMPRODUCT(SUMIF(INDIRECT("'"&amp;Products&amp;"'!"&amp;Range),A3,INDIRECT("'"&amp;Products&amp;"'!"&amp;Sum_Range))),"")</f>
        <v>1100</v>
      </c>
      <c r="C3" s="13">
        <v>3000</v>
      </c>
      <c r="D3" s="12">
        <f ca="1">IF($J$1&lt;&gt;"YES",B3-C3," ")</f>
        <v>-1900</v>
      </c>
      <c r="E3" s="12" t="s">
        <v>170</v>
      </c>
      <c r="F3" s="12">
        <f t="shared" ref="F3:F66" ca="1" si="1">IF($J$1&lt;&gt;"YES",SUMPRODUCT(SUMIF(INDIRECT("'"&amp;Products&amp;"'!"&amp;Range),E3,INDIRECT("'"&amp;Products&amp;"'!"&amp;Sum_Range))),"")</f>
        <v>258</v>
      </c>
      <c r="G3" s="13">
        <v>1200</v>
      </c>
      <c r="H3" s="12">
        <f ca="1">IF($J$1&lt;&gt;"YES",F3-G3,"")</f>
        <v>-942</v>
      </c>
      <c r="U3" s="2" t="s">
        <v>97</v>
      </c>
      <c r="V3" s="4"/>
      <c r="W3" t="s">
        <v>109</v>
      </c>
      <c r="X3" t="s">
        <v>110</v>
      </c>
      <c r="Y3" t="s">
        <v>111</v>
      </c>
      <c r="Z3" t="s">
        <v>113</v>
      </c>
    </row>
    <row r="4" spans="1:26" x14ac:dyDescent="0.25">
      <c r="A4" s="12" t="s">
        <v>144</v>
      </c>
      <c r="B4" s="12">
        <f t="shared" ca="1" si="0"/>
        <v>1100</v>
      </c>
      <c r="C4" s="13">
        <v>1000</v>
      </c>
      <c r="D4" s="12">
        <f t="shared" ref="D4:D67" ca="1" si="2">IF($J$1&lt;&gt;"YES",B4-C4,"")</f>
        <v>100</v>
      </c>
      <c r="E4" s="12" t="s">
        <v>141</v>
      </c>
      <c r="F4" s="12">
        <f t="shared" ca="1" si="1"/>
        <v>484</v>
      </c>
      <c r="G4" s="13">
        <v>500</v>
      </c>
      <c r="H4" s="12">
        <f t="shared" ref="H4:H67" ca="1" si="3">IF($J$1&lt;&gt;"YES",F4-G4,"")</f>
        <v>-16</v>
      </c>
      <c r="U4" s="2" t="s">
        <v>144</v>
      </c>
      <c r="V4" s="5"/>
      <c r="W4" t="s">
        <v>115</v>
      </c>
      <c r="Z4" t="s">
        <v>114</v>
      </c>
    </row>
    <row r="5" spans="1:26" x14ac:dyDescent="0.25">
      <c r="A5" s="12" t="s">
        <v>5</v>
      </c>
      <c r="B5" s="12">
        <f t="shared" ca="1" si="0"/>
        <v>768</v>
      </c>
      <c r="C5" s="13">
        <v>500</v>
      </c>
      <c r="D5" s="12">
        <f t="shared" ca="1" si="2"/>
        <v>268</v>
      </c>
      <c r="E5" s="12" t="s">
        <v>140</v>
      </c>
      <c r="F5" s="12">
        <f t="shared" ca="1" si="1"/>
        <v>500</v>
      </c>
      <c r="G5" s="13">
        <v>1000</v>
      </c>
      <c r="H5" s="12">
        <f t="shared" ca="1" si="3"/>
        <v>-500</v>
      </c>
      <c r="U5" s="1" t="s">
        <v>5</v>
      </c>
      <c r="V5" s="5"/>
      <c r="W5" t="s">
        <v>107</v>
      </c>
    </row>
    <row r="6" spans="1:26" x14ac:dyDescent="0.25">
      <c r="A6" s="12" t="s">
        <v>7</v>
      </c>
      <c r="B6" s="12">
        <f t="shared" ca="1" si="0"/>
        <v>0</v>
      </c>
      <c r="C6" s="13">
        <v>60</v>
      </c>
      <c r="D6" s="12">
        <f t="shared" ca="1" si="2"/>
        <v>-60</v>
      </c>
      <c r="E6" s="12" t="s">
        <v>8</v>
      </c>
      <c r="F6" s="12">
        <f t="shared" ca="1" si="1"/>
        <v>1031</v>
      </c>
      <c r="G6" s="13">
        <v>1000</v>
      </c>
      <c r="H6" s="12">
        <f t="shared" ca="1" si="3"/>
        <v>31</v>
      </c>
      <c r="U6" s="1" t="s">
        <v>7</v>
      </c>
      <c r="V6" s="5"/>
      <c r="W6" t="s">
        <v>116</v>
      </c>
    </row>
    <row r="7" spans="1:26" x14ac:dyDescent="0.25">
      <c r="A7" s="12" t="s">
        <v>9</v>
      </c>
      <c r="B7" s="12">
        <f t="shared" ca="1" si="0"/>
        <v>42</v>
      </c>
      <c r="C7" s="13">
        <v>132</v>
      </c>
      <c r="D7" s="12">
        <f t="shared" ca="1" si="2"/>
        <v>-90</v>
      </c>
      <c r="E7" s="12" t="s">
        <v>10</v>
      </c>
      <c r="F7" s="12">
        <f t="shared" ca="1" si="1"/>
        <v>100</v>
      </c>
      <c r="G7" s="13">
        <v>100</v>
      </c>
      <c r="H7" s="12">
        <f t="shared" ca="1" si="3"/>
        <v>0</v>
      </c>
      <c r="U7" s="1" t="s">
        <v>9</v>
      </c>
      <c r="V7" s="5"/>
      <c r="W7" t="s">
        <v>120</v>
      </c>
    </row>
    <row r="8" spans="1:26" x14ac:dyDescent="0.25">
      <c r="A8" s="12" t="s">
        <v>11</v>
      </c>
      <c r="B8" s="12">
        <f t="shared" ca="1" si="0"/>
        <v>42</v>
      </c>
      <c r="C8" s="13">
        <v>138</v>
      </c>
      <c r="D8" s="12">
        <f t="shared" ca="1" si="2"/>
        <v>-96</v>
      </c>
      <c r="E8" s="12" t="s">
        <v>12</v>
      </c>
      <c r="F8" s="12">
        <f t="shared" ca="1" si="1"/>
        <v>377</v>
      </c>
      <c r="G8" s="13">
        <v>275</v>
      </c>
      <c r="H8" s="12">
        <f t="shared" ca="1" si="3"/>
        <v>102</v>
      </c>
      <c r="U8" s="1" t="s">
        <v>11</v>
      </c>
      <c r="V8" s="5"/>
      <c r="W8" t="s">
        <v>121</v>
      </c>
    </row>
    <row r="9" spans="1:26" x14ac:dyDescent="0.25">
      <c r="A9" s="12" t="s">
        <v>192</v>
      </c>
      <c r="B9" s="12">
        <f t="shared" ca="1" si="0"/>
        <v>50</v>
      </c>
      <c r="C9" s="13">
        <v>117</v>
      </c>
      <c r="D9" s="12">
        <f t="shared" ca="1" si="2"/>
        <v>-67</v>
      </c>
      <c r="E9" s="12" t="s">
        <v>13</v>
      </c>
      <c r="F9" s="12">
        <f t="shared" ca="1" si="1"/>
        <v>228.5</v>
      </c>
      <c r="G9" s="13">
        <v>139</v>
      </c>
      <c r="H9" s="12">
        <f t="shared" ca="1" si="3"/>
        <v>89.5</v>
      </c>
      <c r="U9" s="2" t="s">
        <v>192</v>
      </c>
      <c r="V9" s="5"/>
      <c r="W9" t="s">
        <v>122</v>
      </c>
    </row>
    <row r="10" spans="1:26" x14ac:dyDescent="0.25">
      <c r="A10" s="12" t="s">
        <v>153</v>
      </c>
      <c r="B10" s="12">
        <f t="shared" ca="1" si="0"/>
        <v>50</v>
      </c>
      <c r="C10" s="13">
        <v>38</v>
      </c>
      <c r="D10" s="12">
        <f t="shared" ca="1" si="2"/>
        <v>12</v>
      </c>
      <c r="E10" s="12" t="s">
        <v>14</v>
      </c>
      <c r="F10" s="12">
        <f t="shared" ca="1" si="1"/>
        <v>0</v>
      </c>
      <c r="G10" s="13">
        <v>100</v>
      </c>
      <c r="H10" s="12">
        <f t="shared" ca="1" si="3"/>
        <v>-100</v>
      </c>
      <c r="U10" s="2" t="s">
        <v>153</v>
      </c>
      <c r="V10" s="5"/>
      <c r="W10" t="s">
        <v>123</v>
      </c>
    </row>
    <row r="11" spans="1:26" x14ac:dyDescent="0.25">
      <c r="A11" s="12" t="s">
        <v>154</v>
      </c>
      <c r="B11" s="12">
        <f t="shared" ca="1" si="0"/>
        <v>242</v>
      </c>
      <c r="C11" s="13">
        <v>268</v>
      </c>
      <c r="D11" s="12">
        <f t="shared" ca="1" si="2"/>
        <v>-26</v>
      </c>
      <c r="E11" s="12" t="s">
        <v>133</v>
      </c>
      <c r="F11" s="12">
        <f t="shared" ca="1" si="1"/>
        <v>129</v>
      </c>
      <c r="G11" s="13">
        <v>155</v>
      </c>
      <c r="H11" s="12">
        <f t="shared" ca="1" si="3"/>
        <v>-26</v>
      </c>
      <c r="U11" s="2" t="s">
        <v>154</v>
      </c>
      <c r="V11" s="5"/>
      <c r="W11" t="s">
        <v>124</v>
      </c>
    </row>
    <row r="12" spans="1:26" x14ac:dyDescent="0.25">
      <c r="A12" s="12" t="s">
        <v>152</v>
      </c>
      <c r="B12" s="12">
        <f t="shared" ca="1" si="0"/>
        <v>342</v>
      </c>
      <c r="C12" s="13">
        <v>360</v>
      </c>
      <c r="D12" s="12">
        <f t="shared" ca="1" si="2"/>
        <v>-18</v>
      </c>
      <c r="E12" s="12" t="s">
        <v>15</v>
      </c>
      <c r="F12" s="12">
        <f t="shared" ca="1" si="1"/>
        <v>0</v>
      </c>
      <c r="G12" s="13">
        <v>0</v>
      </c>
      <c r="H12" s="12">
        <f t="shared" ca="1" si="3"/>
        <v>0</v>
      </c>
      <c r="U12" s="2" t="s">
        <v>152</v>
      </c>
      <c r="V12" s="5"/>
      <c r="W12" t="s">
        <v>125</v>
      </c>
    </row>
    <row r="13" spans="1:26" x14ac:dyDescent="0.25">
      <c r="A13" s="12" t="s">
        <v>157</v>
      </c>
      <c r="B13" s="12">
        <f t="shared" ca="1" si="0"/>
        <v>500</v>
      </c>
      <c r="C13" s="13">
        <v>107</v>
      </c>
      <c r="D13" s="12">
        <f t="shared" ca="1" si="2"/>
        <v>393</v>
      </c>
      <c r="E13" s="12" t="s">
        <v>17</v>
      </c>
      <c r="F13" s="12">
        <f t="shared" ca="1" si="1"/>
        <v>516</v>
      </c>
      <c r="G13" s="13">
        <v>600</v>
      </c>
      <c r="H13" s="12">
        <f t="shared" ca="1" si="3"/>
        <v>-84</v>
      </c>
      <c r="U13" s="2" t="s">
        <v>157</v>
      </c>
      <c r="V13" s="5"/>
      <c r="W13" t="s">
        <v>126</v>
      </c>
    </row>
    <row r="14" spans="1:26" x14ac:dyDescent="0.25">
      <c r="A14" s="12" t="s">
        <v>158</v>
      </c>
      <c r="B14" s="12">
        <f t="shared" ca="1" si="0"/>
        <v>500</v>
      </c>
      <c r="C14" s="13">
        <v>500</v>
      </c>
      <c r="D14" s="12">
        <f t="shared" ca="1" si="2"/>
        <v>0</v>
      </c>
      <c r="E14" s="12" t="s">
        <v>19</v>
      </c>
      <c r="F14" s="12">
        <f t="shared" ca="1" si="1"/>
        <v>1153</v>
      </c>
      <c r="G14" s="13">
        <v>500</v>
      </c>
      <c r="H14" s="12">
        <f t="shared" ca="1" si="3"/>
        <v>653</v>
      </c>
      <c r="U14" s="2" t="s">
        <v>158</v>
      </c>
      <c r="V14" s="5"/>
      <c r="W14" t="s">
        <v>127</v>
      </c>
    </row>
    <row r="15" spans="1:26" x14ac:dyDescent="0.25">
      <c r="A15" s="12" t="s">
        <v>16</v>
      </c>
      <c r="B15" s="12">
        <f t="shared" ca="1" si="0"/>
        <v>1100</v>
      </c>
      <c r="C15" s="13">
        <v>1000</v>
      </c>
      <c r="D15" s="12">
        <f t="shared" ca="1" si="2"/>
        <v>100</v>
      </c>
      <c r="E15" s="12" t="s">
        <v>21</v>
      </c>
      <c r="F15" s="12">
        <f t="shared" ca="1" si="1"/>
        <v>2200</v>
      </c>
      <c r="G15" s="13">
        <v>1300</v>
      </c>
      <c r="H15" s="12">
        <f t="shared" ca="1" si="3"/>
        <v>900</v>
      </c>
      <c r="U15" s="1" t="s">
        <v>16</v>
      </c>
      <c r="V15" s="5"/>
      <c r="W15" t="s">
        <v>128</v>
      </c>
    </row>
    <row r="16" spans="1:26" x14ac:dyDescent="0.25">
      <c r="A16" s="12" t="s">
        <v>194</v>
      </c>
      <c r="B16" s="12">
        <f t="shared" ca="1" si="0"/>
        <v>705</v>
      </c>
      <c r="C16" s="13"/>
      <c r="D16" s="12">
        <f t="shared" ca="1" si="2"/>
        <v>705</v>
      </c>
      <c r="E16" s="12" t="s">
        <v>23</v>
      </c>
      <c r="F16" s="12">
        <f t="shared" ca="1" si="1"/>
        <v>400</v>
      </c>
      <c r="G16" s="13">
        <v>40</v>
      </c>
      <c r="H16" s="12">
        <f t="shared" ca="1" si="3"/>
        <v>360</v>
      </c>
      <c r="U16" s="2" t="s">
        <v>195</v>
      </c>
      <c r="V16" s="5"/>
      <c r="W16" t="s">
        <v>129</v>
      </c>
    </row>
    <row r="17" spans="1:23" x14ac:dyDescent="0.25">
      <c r="A17" s="12" t="s">
        <v>195</v>
      </c>
      <c r="B17" s="12">
        <f t="shared" ca="1" si="0"/>
        <v>484</v>
      </c>
      <c r="C17" s="13"/>
      <c r="D17" s="12">
        <f t="shared" ca="1" si="2"/>
        <v>484</v>
      </c>
      <c r="E17" s="12" t="s">
        <v>25</v>
      </c>
      <c r="F17" s="12">
        <f t="shared" ca="1" si="1"/>
        <v>700</v>
      </c>
      <c r="G17" s="13">
        <v>150</v>
      </c>
      <c r="H17" s="12">
        <f t="shared" ca="1" si="3"/>
        <v>550</v>
      </c>
      <c r="U17" s="1" t="s">
        <v>194</v>
      </c>
      <c r="V17" s="5"/>
      <c r="W17" t="s">
        <v>130</v>
      </c>
    </row>
    <row r="18" spans="1:23" x14ac:dyDescent="0.25">
      <c r="A18" s="12" t="s">
        <v>22</v>
      </c>
      <c r="B18" s="12">
        <f t="shared" ca="1" si="0"/>
        <v>111</v>
      </c>
      <c r="C18" s="13">
        <v>0</v>
      </c>
      <c r="D18" s="12">
        <f t="shared" ca="1" si="2"/>
        <v>111</v>
      </c>
      <c r="E18" s="12" t="s">
        <v>173</v>
      </c>
      <c r="F18" s="12">
        <f t="shared" ca="1" si="1"/>
        <v>150.625</v>
      </c>
      <c r="G18" s="13">
        <v>236</v>
      </c>
      <c r="H18" s="12">
        <f t="shared" ca="1" si="3"/>
        <v>-85.375</v>
      </c>
      <c r="U18" s="1" t="s">
        <v>18</v>
      </c>
      <c r="V18" s="5"/>
      <c r="W18" t="s">
        <v>131</v>
      </c>
    </row>
    <row r="19" spans="1:23" x14ac:dyDescent="0.25">
      <c r="A19" s="12" t="s">
        <v>146</v>
      </c>
      <c r="B19" s="12">
        <f t="shared" ca="1" si="0"/>
        <v>0</v>
      </c>
      <c r="C19" s="13">
        <v>0</v>
      </c>
      <c r="D19" s="12">
        <f t="shared" ca="1" si="2"/>
        <v>0</v>
      </c>
      <c r="E19" s="12" t="s">
        <v>174</v>
      </c>
      <c r="F19" s="12">
        <f t="shared" ca="1" si="1"/>
        <v>201.875</v>
      </c>
      <c r="G19" s="13">
        <v>275</v>
      </c>
      <c r="H19" s="12">
        <f t="shared" ca="1" si="3"/>
        <v>-73.125</v>
      </c>
      <c r="U19" s="1" t="s">
        <v>20</v>
      </c>
      <c r="V19" s="5"/>
    </row>
    <row r="20" spans="1:23" x14ac:dyDescent="0.25">
      <c r="A20" s="12" t="s">
        <v>24</v>
      </c>
      <c r="B20" s="12">
        <f t="shared" ca="1" si="0"/>
        <v>0</v>
      </c>
      <c r="C20" s="13">
        <v>200</v>
      </c>
      <c r="D20" s="12">
        <f t="shared" ca="1" si="2"/>
        <v>-200</v>
      </c>
      <c r="E20" s="12" t="s">
        <v>175</v>
      </c>
      <c r="F20" s="12">
        <f t="shared" ca="1" si="1"/>
        <v>242</v>
      </c>
      <c r="G20" s="13">
        <v>155</v>
      </c>
      <c r="H20" s="12">
        <f t="shared" ca="1" si="3"/>
        <v>87</v>
      </c>
      <c r="U20" s="1" t="s">
        <v>22</v>
      </c>
      <c r="V20" s="5"/>
    </row>
    <row r="21" spans="1:23" x14ac:dyDescent="0.25">
      <c r="A21" s="12" t="s">
        <v>178</v>
      </c>
      <c r="B21" s="12">
        <f t="shared" ca="1" si="0"/>
        <v>201.875</v>
      </c>
      <c r="C21" s="13">
        <v>362</v>
      </c>
      <c r="D21" s="12">
        <f t="shared" ca="1" si="2"/>
        <v>-160.125</v>
      </c>
      <c r="E21" s="12" t="s">
        <v>176</v>
      </c>
      <c r="F21" s="12">
        <f t="shared" ca="1" si="1"/>
        <v>594.5</v>
      </c>
      <c r="G21" s="13">
        <v>425</v>
      </c>
      <c r="H21" s="12">
        <f t="shared" ca="1" si="3"/>
        <v>169.5</v>
      </c>
      <c r="U21" s="1" t="s">
        <v>24</v>
      </c>
      <c r="V21" s="5"/>
    </row>
    <row r="22" spans="1:23" x14ac:dyDescent="0.25">
      <c r="A22" s="12" t="s">
        <v>180</v>
      </c>
      <c r="B22" s="12">
        <f t="shared" ca="1" si="0"/>
        <v>200</v>
      </c>
      <c r="C22" s="13">
        <v>321</v>
      </c>
      <c r="D22" s="12">
        <f t="shared" ca="1" si="2"/>
        <v>-121</v>
      </c>
      <c r="E22" s="12" t="s">
        <v>99</v>
      </c>
      <c r="F22" s="12">
        <f t="shared" ca="1" si="1"/>
        <v>400</v>
      </c>
      <c r="G22" s="13">
        <v>1000</v>
      </c>
      <c r="H22" s="12">
        <f t="shared" ca="1" si="3"/>
        <v>-600</v>
      </c>
      <c r="U22" s="1" t="s">
        <v>178</v>
      </c>
      <c r="V22" s="5"/>
    </row>
    <row r="23" spans="1:23" x14ac:dyDescent="0.25">
      <c r="A23" s="12" t="s">
        <v>177</v>
      </c>
      <c r="B23" s="12">
        <f t="shared" ca="1" si="0"/>
        <v>594.5</v>
      </c>
      <c r="C23" s="13">
        <v>740</v>
      </c>
      <c r="D23" s="12">
        <f t="shared" ca="1" si="2"/>
        <v>-145.5</v>
      </c>
      <c r="E23" s="12" t="s">
        <v>155</v>
      </c>
      <c r="F23" s="12">
        <f t="shared" ca="1" si="1"/>
        <v>700</v>
      </c>
      <c r="G23" s="13">
        <v>750</v>
      </c>
      <c r="H23" s="12">
        <f t="shared" ca="1" si="3"/>
        <v>-50</v>
      </c>
      <c r="U23" s="1" t="s">
        <v>180</v>
      </c>
      <c r="V23" s="5"/>
    </row>
    <row r="24" spans="1:23" x14ac:dyDescent="0.25">
      <c r="A24" s="12" t="s">
        <v>179</v>
      </c>
      <c r="B24" s="12">
        <f t="shared" ca="1" si="0"/>
        <v>150.625</v>
      </c>
      <c r="C24" s="13">
        <v>418</v>
      </c>
      <c r="D24" s="12">
        <f t="shared" ca="1" si="2"/>
        <v>-267.375</v>
      </c>
      <c r="E24" s="12" t="s">
        <v>98</v>
      </c>
      <c r="F24" s="12">
        <f t="shared" ca="1" si="1"/>
        <v>1669</v>
      </c>
      <c r="G24" s="13">
        <v>400</v>
      </c>
      <c r="H24" s="12">
        <f t="shared" ca="1" si="3"/>
        <v>1269</v>
      </c>
      <c r="U24" s="1" t="s">
        <v>177</v>
      </c>
      <c r="V24" s="5"/>
    </row>
    <row r="25" spans="1:23" x14ac:dyDescent="0.25">
      <c r="A25" s="12" t="s">
        <v>102</v>
      </c>
      <c r="B25" s="12">
        <f t="shared" ca="1" si="0"/>
        <v>0</v>
      </c>
      <c r="C25" s="13">
        <v>0</v>
      </c>
      <c r="D25" s="12">
        <f t="shared" ca="1" si="2"/>
        <v>0</v>
      </c>
      <c r="E25" s="12" t="s">
        <v>28</v>
      </c>
      <c r="F25" s="12">
        <f t="shared" ca="1" si="1"/>
        <v>374</v>
      </c>
      <c r="G25" s="13">
        <v>80</v>
      </c>
      <c r="H25" s="12">
        <f t="shared" ca="1" si="3"/>
        <v>294</v>
      </c>
      <c r="U25" s="1" t="s">
        <v>179</v>
      </c>
      <c r="V25" s="5"/>
    </row>
    <row r="26" spans="1:23" x14ac:dyDescent="0.25">
      <c r="A26" s="12" t="s">
        <v>181</v>
      </c>
      <c r="B26" s="12">
        <f t="shared" ca="1" si="0"/>
        <v>200</v>
      </c>
      <c r="C26" s="13">
        <v>130</v>
      </c>
      <c r="D26" s="12">
        <f t="shared" ca="1" si="2"/>
        <v>70</v>
      </c>
      <c r="E26" s="12" t="s">
        <v>30</v>
      </c>
      <c r="F26" s="12">
        <f t="shared" ca="1" si="1"/>
        <v>0</v>
      </c>
      <c r="G26" s="13">
        <v>100</v>
      </c>
      <c r="H26" s="12">
        <f t="shared" ca="1" si="3"/>
        <v>-100</v>
      </c>
      <c r="U26" s="1" t="s">
        <v>170</v>
      </c>
      <c r="V26" s="5"/>
    </row>
    <row r="27" spans="1:23" x14ac:dyDescent="0.25">
      <c r="A27" s="12" t="s">
        <v>134</v>
      </c>
      <c r="B27" s="12">
        <f t="shared" ca="1" si="0"/>
        <v>643</v>
      </c>
      <c r="C27" s="13">
        <v>267</v>
      </c>
      <c r="D27" s="12">
        <f t="shared" ca="1" si="2"/>
        <v>376</v>
      </c>
      <c r="E27" s="12" t="s">
        <v>32</v>
      </c>
      <c r="F27" s="12">
        <f t="shared" ca="1" si="1"/>
        <v>0</v>
      </c>
      <c r="G27" s="13">
        <v>14</v>
      </c>
      <c r="H27" s="12">
        <f t="shared" ca="1" si="3"/>
        <v>-14</v>
      </c>
      <c r="U27" s="1" t="s">
        <v>141</v>
      </c>
      <c r="V27" s="5"/>
    </row>
    <row r="28" spans="1:23" x14ac:dyDescent="0.25">
      <c r="A28" s="12" t="s">
        <v>139</v>
      </c>
      <c r="B28" s="12">
        <f t="shared" ca="1" si="0"/>
        <v>142</v>
      </c>
      <c r="C28" s="13">
        <v>37</v>
      </c>
      <c r="D28" s="12">
        <f t="shared" ca="1" si="2"/>
        <v>105</v>
      </c>
      <c r="E28" s="12" t="s">
        <v>34</v>
      </c>
      <c r="F28" s="12">
        <f t="shared" ca="1" si="1"/>
        <v>228.5</v>
      </c>
      <c r="G28" s="13">
        <v>280</v>
      </c>
      <c r="H28" s="12">
        <f t="shared" ca="1" si="3"/>
        <v>-51.5</v>
      </c>
      <c r="U28" s="1" t="s">
        <v>140</v>
      </c>
      <c r="V28" s="5"/>
    </row>
    <row r="29" spans="1:23" x14ac:dyDescent="0.25">
      <c r="A29" s="12" t="s">
        <v>138</v>
      </c>
      <c r="B29" s="12">
        <f t="shared" ca="1" si="0"/>
        <v>100</v>
      </c>
      <c r="C29" s="13">
        <v>0</v>
      </c>
      <c r="D29" s="12">
        <f t="shared" ca="1" si="2"/>
        <v>100</v>
      </c>
      <c r="E29" s="12" t="s">
        <v>143</v>
      </c>
      <c r="F29" s="12">
        <f t="shared" ca="1" si="1"/>
        <v>-51</v>
      </c>
      <c r="G29" s="13">
        <v>0</v>
      </c>
      <c r="H29" s="12">
        <f t="shared" ca="1" si="3"/>
        <v>-51</v>
      </c>
      <c r="U29" s="2" t="s">
        <v>102</v>
      </c>
      <c r="V29" s="5"/>
    </row>
    <row r="30" spans="1:23" x14ac:dyDescent="0.25">
      <c r="A30" s="12" t="s">
        <v>171</v>
      </c>
      <c r="B30" s="12">
        <f t="shared" ca="1" si="0"/>
        <v>142</v>
      </c>
      <c r="C30" s="13">
        <v>39</v>
      </c>
      <c r="D30" s="12">
        <f t="shared" ca="1" si="2"/>
        <v>103</v>
      </c>
      <c r="E30" s="12" t="s">
        <v>36</v>
      </c>
      <c r="F30" s="12">
        <f t="shared" ca="1" si="1"/>
        <v>453</v>
      </c>
      <c r="G30" s="13">
        <v>300</v>
      </c>
      <c r="H30" s="12">
        <f t="shared" ca="1" si="3"/>
        <v>153</v>
      </c>
      <c r="U30" s="2" t="s">
        <v>181</v>
      </c>
      <c r="V30" s="5"/>
    </row>
    <row r="31" spans="1:23" x14ac:dyDescent="0.25">
      <c r="A31" s="12" t="s">
        <v>159</v>
      </c>
      <c r="B31" s="12">
        <f t="shared" ca="1" si="0"/>
        <v>100</v>
      </c>
      <c r="C31" s="13">
        <v>0</v>
      </c>
      <c r="D31" s="12">
        <f t="shared" ca="1" si="2"/>
        <v>100</v>
      </c>
      <c r="E31" s="12" t="s">
        <v>38</v>
      </c>
      <c r="F31" s="12">
        <f t="shared" ca="1" si="1"/>
        <v>849</v>
      </c>
      <c r="G31" s="13">
        <v>500</v>
      </c>
      <c r="H31" s="12">
        <f t="shared" ca="1" si="3"/>
        <v>349</v>
      </c>
      <c r="U31" s="2" t="s">
        <v>134</v>
      </c>
      <c r="V31" s="5"/>
    </row>
    <row r="32" spans="1:23" x14ac:dyDescent="0.25">
      <c r="A32" s="12" t="s">
        <v>182</v>
      </c>
      <c r="B32" s="12">
        <f t="shared" ca="1" si="0"/>
        <v>200</v>
      </c>
      <c r="C32" s="13">
        <v>200</v>
      </c>
      <c r="D32" s="12">
        <f t="shared" ca="1" si="2"/>
        <v>0</v>
      </c>
      <c r="E32" s="12" t="s">
        <v>40</v>
      </c>
      <c r="F32" s="12">
        <f t="shared" ca="1" si="1"/>
        <v>32</v>
      </c>
      <c r="G32" s="13">
        <v>0</v>
      </c>
      <c r="H32" s="12">
        <f t="shared" ca="1" si="3"/>
        <v>32</v>
      </c>
      <c r="U32" s="2" t="s">
        <v>139</v>
      </c>
      <c r="V32" s="5"/>
    </row>
    <row r="33" spans="1:22" x14ac:dyDescent="0.25">
      <c r="A33" s="12" t="s">
        <v>191</v>
      </c>
      <c r="B33" s="12">
        <f t="shared" ca="1" si="0"/>
        <v>284</v>
      </c>
      <c r="C33" s="13">
        <v>200</v>
      </c>
      <c r="D33" s="12">
        <f t="shared" ca="1" si="2"/>
        <v>84</v>
      </c>
      <c r="E33" s="12" t="s">
        <v>42</v>
      </c>
      <c r="F33" s="12">
        <f t="shared" ca="1" si="1"/>
        <v>1031</v>
      </c>
      <c r="G33" s="13">
        <v>200</v>
      </c>
      <c r="H33" s="12">
        <f t="shared" ca="1" si="3"/>
        <v>831</v>
      </c>
      <c r="U33" s="2" t="s">
        <v>138</v>
      </c>
      <c r="V33" s="5"/>
    </row>
    <row r="34" spans="1:22" x14ac:dyDescent="0.25">
      <c r="A34" s="12" t="s">
        <v>27</v>
      </c>
      <c r="B34" s="12">
        <f t="shared" ca="1" si="0"/>
        <v>505</v>
      </c>
      <c r="C34" s="13">
        <v>400</v>
      </c>
      <c r="D34" s="12">
        <f t="shared" ca="1" si="2"/>
        <v>105</v>
      </c>
      <c r="E34" s="12" t="s">
        <v>44</v>
      </c>
      <c r="F34" s="12">
        <f t="shared" ca="1" si="1"/>
        <v>0</v>
      </c>
      <c r="G34" s="13">
        <v>0</v>
      </c>
      <c r="H34" s="12">
        <f t="shared" ca="1" si="3"/>
        <v>0</v>
      </c>
      <c r="U34" s="2" t="s">
        <v>171</v>
      </c>
      <c r="V34" s="5"/>
    </row>
    <row r="35" spans="1:22" x14ac:dyDescent="0.25">
      <c r="A35" s="12" t="s">
        <v>29</v>
      </c>
      <c r="B35" s="12">
        <f t="shared" ca="1" si="0"/>
        <v>52</v>
      </c>
      <c r="C35" s="13">
        <v>100</v>
      </c>
      <c r="D35" s="12">
        <f t="shared" ca="1" si="2"/>
        <v>-48</v>
      </c>
      <c r="E35" s="12" t="s">
        <v>46</v>
      </c>
      <c r="F35" s="12">
        <f t="shared" ca="1" si="1"/>
        <v>316</v>
      </c>
      <c r="G35" s="13">
        <v>276</v>
      </c>
      <c r="H35" s="12">
        <f t="shared" ca="1" si="3"/>
        <v>40</v>
      </c>
      <c r="U35" s="2" t="s">
        <v>159</v>
      </c>
      <c r="V35" s="5"/>
    </row>
    <row r="36" spans="1:22" x14ac:dyDescent="0.25">
      <c r="A36" s="12" t="s">
        <v>135</v>
      </c>
      <c r="B36" s="12">
        <f t="shared" ca="1" si="0"/>
        <v>200</v>
      </c>
      <c r="C36" s="13">
        <v>100</v>
      </c>
      <c r="D36" s="12">
        <f t="shared" ca="1" si="2"/>
        <v>100</v>
      </c>
      <c r="E36" s="12" t="s">
        <v>48</v>
      </c>
      <c r="F36" s="12">
        <f t="shared" ca="1" si="1"/>
        <v>715</v>
      </c>
      <c r="G36" s="13">
        <v>288</v>
      </c>
      <c r="H36" s="12">
        <f t="shared" ca="1" si="3"/>
        <v>427</v>
      </c>
      <c r="U36" s="1" t="s">
        <v>8</v>
      </c>
      <c r="V36" s="5"/>
    </row>
    <row r="37" spans="1:22" x14ac:dyDescent="0.25">
      <c r="A37" s="12" t="s">
        <v>31</v>
      </c>
      <c r="B37" s="12">
        <f t="shared" ca="1" si="0"/>
        <v>138</v>
      </c>
      <c r="C37" s="13">
        <v>60</v>
      </c>
      <c r="D37" s="12">
        <f t="shared" ca="1" si="2"/>
        <v>78</v>
      </c>
      <c r="E37" s="12" t="s">
        <v>183</v>
      </c>
      <c r="F37" s="12">
        <f t="shared" ca="1" si="1"/>
        <v>200</v>
      </c>
      <c r="G37" s="13">
        <v>100</v>
      </c>
      <c r="H37" s="12">
        <f t="shared" ca="1" si="3"/>
        <v>100</v>
      </c>
      <c r="U37" s="1" t="s">
        <v>10</v>
      </c>
      <c r="V37" s="5"/>
    </row>
    <row r="38" spans="1:22" x14ac:dyDescent="0.25">
      <c r="A38" s="12" t="s">
        <v>33</v>
      </c>
      <c r="B38" s="12">
        <f t="shared" ca="1" si="0"/>
        <v>0</v>
      </c>
      <c r="C38" s="13">
        <v>0</v>
      </c>
      <c r="D38" s="12">
        <f t="shared" ca="1" si="2"/>
        <v>0</v>
      </c>
      <c r="E38" s="12" t="s">
        <v>132</v>
      </c>
      <c r="F38" s="12">
        <f t="shared" ca="1" si="1"/>
        <v>438</v>
      </c>
      <c r="G38" s="13">
        <v>0</v>
      </c>
      <c r="H38" s="12">
        <f t="shared" ca="1" si="3"/>
        <v>438</v>
      </c>
      <c r="U38" s="1" t="s">
        <v>12</v>
      </c>
      <c r="V38" s="5"/>
    </row>
    <row r="39" spans="1:22" x14ac:dyDescent="0.25">
      <c r="A39" s="12" t="s">
        <v>35</v>
      </c>
      <c r="B39" s="12">
        <f t="shared" ca="1" si="0"/>
        <v>0</v>
      </c>
      <c r="C39" s="13">
        <v>0</v>
      </c>
      <c r="D39" s="12">
        <f t="shared" ca="1" si="2"/>
        <v>0</v>
      </c>
      <c r="E39" s="12" t="s">
        <v>50</v>
      </c>
      <c r="F39" s="12">
        <f t="shared" ca="1" si="1"/>
        <v>480</v>
      </c>
      <c r="G39" s="13">
        <v>104</v>
      </c>
      <c r="H39" s="12">
        <f t="shared" ca="1" si="3"/>
        <v>376</v>
      </c>
      <c r="U39" s="1" t="s">
        <v>13</v>
      </c>
      <c r="V39" s="5"/>
    </row>
    <row r="40" spans="1:22" x14ac:dyDescent="0.25">
      <c r="A40" s="12" t="s">
        <v>165</v>
      </c>
      <c r="B40" s="12">
        <f t="shared" ca="1" si="0"/>
        <v>0</v>
      </c>
      <c r="C40" s="13">
        <v>0</v>
      </c>
      <c r="D40" s="12">
        <f t="shared" ca="1" si="2"/>
        <v>0</v>
      </c>
      <c r="E40" s="12" t="s">
        <v>149</v>
      </c>
      <c r="F40" s="12">
        <f t="shared" ca="1" si="1"/>
        <v>150.625</v>
      </c>
      <c r="G40" s="13">
        <v>236</v>
      </c>
      <c r="H40" s="12">
        <f t="shared" ca="1" si="3"/>
        <v>-85.375</v>
      </c>
      <c r="U40" s="1" t="s">
        <v>14</v>
      </c>
      <c r="V40" s="5"/>
    </row>
    <row r="41" spans="1:22" x14ac:dyDescent="0.25">
      <c r="A41" s="12" t="s">
        <v>167</v>
      </c>
      <c r="B41" s="12">
        <f t="shared" ca="1" si="0"/>
        <v>0</v>
      </c>
      <c r="C41" s="13">
        <v>0</v>
      </c>
      <c r="D41" s="12">
        <f t="shared" ca="1" si="2"/>
        <v>0</v>
      </c>
      <c r="E41" s="12" t="s">
        <v>148</v>
      </c>
      <c r="F41" s="12">
        <f t="shared" ca="1" si="1"/>
        <v>201.875</v>
      </c>
      <c r="G41" s="13">
        <v>299</v>
      </c>
      <c r="H41" s="12">
        <f t="shared" ca="1" si="3"/>
        <v>-97.125</v>
      </c>
      <c r="U41" s="2" t="s">
        <v>133</v>
      </c>
      <c r="V41" s="5"/>
    </row>
    <row r="42" spans="1:22" x14ac:dyDescent="0.25">
      <c r="A42" s="12" t="s">
        <v>166</v>
      </c>
      <c r="B42" s="12">
        <f t="shared" ca="1" si="0"/>
        <v>0</v>
      </c>
      <c r="C42" s="13">
        <v>0</v>
      </c>
      <c r="D42" s="12">
        <f t="shared" ca="1" si="2"/>
        <v>0</v>
      </c>
      <c r="E42" s="12" t="s">
        <v>147</v>
      </c>
      <c r="F42" s="12">
        <f t="shared" ca="1" si="1"/>
        <v>594.5</v>
      </c>
      <c r="G42" s="13">
        <v>473</v>
      </c>
      <c r="H42" s="12">
        <f t="shared" ca="1" si="3"/>
        <v>121.5</v>
      </c>
      <c r="U42" s="1" t="s">
        <v>15</v>
      </c>
      <c r="V42" s="5"/>
    </row>
    <row r="43" spans="1:22" x14ac:dyDescent="0.25">
      <c r="A43" s="12" t="s">
        <v>37</v>
      </c>
      <c r="B43" s="12">
        <f t="shared" ca="1" si="0"/>
        <v>284</v>
      </c>
      <c r="C43" s="13">
        <v>250</v>
      </c>
      <c r="D43" s="12">
        <f t="shared" ca="1" si="2"/>
        <v>34</v>
      </c>
      <c r="E43" s="12" t="s">
        <v>150</v>
      </c>
      <c r="F43" s="12">
        <f t="shared" ca="1" si="1"/>
        <v>242</v>
      </c>
      <c r="G43" s="13">
        <v>206</v>
      </c>
      <c r="H43" s="12">
        <f t="shared" ca="1" si="3"/>
        <v>36</v>
      </c>
      <c r="U43" s="1" t="s">
        <v>17</v>
      </c>
      <c r="V43" s="5"/>
    </row>
    <row r="44" spans="1:22" x14ac:dyDescent="0.25">
      <c r="A44" s="12" t="s">
        <v>39</v>
      </c>
      <c r="B44" s="12">
        <f t="shared" ca="1" si="0"/>
        <v>284</v>
      </c>
      <c r="C44" s="13">
        <v>250</v>
      </c>
      <c r="D44" s="12">
        <f t="shared" ca="1" si="2"/>
        <v>34</v>
      </c>
      <c r="E44" s="12" t="s">
        <v>52</v>
      </c>
      <c r="F44" s="12">
        <f t="shared" ca="1" si="1"/>
        <v>643</v>
      </c>
      <c r="G44" s="13">
        <v>150</v>
      </c>
      <c r="H44" s="12">
        <f t="shared" ca="1" si="3"/>
        <v>493</v>
      </c>
      <c r="U44" s="1" t="s">
        <v>19</v>
      </c>
      <c r="V44" s="5"/>
    </row>
    <row r="45" spans="1:22" x14ac:dyDescent="0.25">
      <c r="A45" s="12" t="s">
        <v>41</v>
      </c>
      <c r="B45" s="12">
        <f t="shared" ca="1" si="0"/>
        <v>258</v>
      </c>
      <c r="C45" s="13">
        <v>50</v>
      </c>
      <c r="D45" s="12">
        <f t="shared" ca="1" si="2"/>
        <v>208</v>
      </c>
      <c r="E45" s="12" t="s">
        <v>136</v>
      </c>
      <c r="F45" s="12">
        <f t="shared" ca="1" si="1"/>
        <v>242</v>
      </c>
      <c r="G45" s="13">
        <v>0</v>
      </c>
      <c r="H45" s="12">
        <f t="shared" ca="1" si="3"/>
        <v>242</v>
      </c>
      <c r="U45" s="1" t="s">
        <v>21</v>
      </c>
      <c r="V45" s="5"/>
    </row>
    <row r="46" spans="1:22" x14ac:dyDescent="0.25">
      <c r="A46" s="12" t="s">
        <v>43</v>
      </c>
      <c r="B46" s="12">
        <f t="shared" ca="1" si="0"/>
        <v>16</v>
      </c>
      <c r="C46" s="13">
        <v>0</v>
      </c>
      <c r="D46" s="12">
        <f t="shared" ca="1" si="2"/>
        <v>16</v>
      </c>
      <c r="E46" s="12" t="s">
        <v>142</v>
      </c>
      <c r="F46" s="12">
        <f t="shared" ca="1" si="1"/>
        <v>242</v>
      </c>
      <c r="G46" s="13">
        <v>31</v>
      </c>
      <c r="H46" s="12">
        <f t="shared" ca="1" si="3"/>
        <v>211</v>
      </c>
      <c r="U46" s="1" t="s">
        <v>23</v>
      </c>
      <c r="V46" s="5"/>
    </row>
    <row r="47" spans="1:22" x14ac:dyDescent="0.25">
      <c r="A47" s="12" t="s">
        <v>45</v>
      </c>
      <c r="B47" s="12">
        <f t="shared" ca="1" si="0"/>
        <v>0</v>
      </c>
      <c r="C47" s="13">
        <v>8</v>
      </c>
      <c r="D47" s="12">
        <f t="shared" ca="1" si="2"/>
        <v>-8</v>
      </c>
      <c r="E47" s="12" t="s">
        <v>58</v>
      </c>
      <c r="F47" s="12">
        <f t="shared" ca="1" si="1"/>
        <v>42</v>
      </c>
      <c r="G47" s="13">
        <v>58</v>
      </c>
      <c r="H47" s="12">
        <f t="shared" ca="1" si="3"/>
        <v>-16</v>
      </c>
      <c r="U47" s="1" t="s">
        <v>25</v>
      </c>
      <c r="V47" s="5"/>
    </row>
    <row r="48" spans="1:22" x14ac:dyDescent="0.25">
      <c r="A48" s="12" t="s">
        <v>47</v>
      </c>
      <c r="B48" s="12">
        <f t="shared" ca="1" si="0"/>
        <v>0</v>
      </c>
      <c r="C48" s="13">
        <v>4</v>
      </c>
      <c r="D48" s="12">
        <f t="shared" ca="1" si="2"/>
        <v>-4</v>
      </c>
      <c r="E48" s="12" t="s">
        <v>60</v>
      </c>
      <c r="F48" s="12">
        <f t="shared" ca="1" si="1"/>
        <v>42</v>
      </c>
      <c r="G48" s="13">
        <v>0</v>
      </c>
      <c r="H48" s="12">
        <f t="shared" ca="1" si="3"/>
        <v>42</v>
      </c>
      <c r="U48" s="2" t="s">
        <v>173</v>
      </c>
      <c r="V48" s="5"/>
    </row>
    <row r="49" spans="1:22" x14ac:dyDescent="0.25">
      <c r="A49" s="12" t="s">
        <v>49</v>
      </c>
      <c r="B49" s="12">
        <f t="shared" ca="1" si="0"/>
        <v>0</v>
      </c>
      <c r="C49" s="13">
        <v>5</v>
      </c>
      <c r="D49" s="12">
        <f t="shared" ca="1" si="2"/>
        <v>-5</v>
      </c>
      <c r="E49" s="12" t="s">
        <v>162</v>
      </c>
      <c r="F49" s="12">
        <f t="shared" ca="1" si="1"/>
        <v>150.625</v>
      </c>
      <c r="G49" s="13">
        <v>0</v>
      </c>
      <c r="H49" s="12">
        <f t="shared" ca="1" si="3"/>
        <v>150.625</v>
      </c>
      <c r="U49" s="2" t="s">
        <v>174</v>
      </c>
      <c r="V49" s="5"/>
    </row>
    <row r="50" spans="1:22" x14ac:dyDescent="0.25">
      <c r="A50" s="12" t="s">
        <v>51</v>
      </c>
      <c r="B50" s="12">
        <f t="shared" ca="1" si="0"/>
        <v>0</v>
      </c>
      <c r="C50" s="13">
        <v>0</v>
      </c>
      <c r="D50" s="12">
        <f t="shared" ca="1" si="2"/>
        <v>0</v>
      </c>
      <c r="E50" s="12" t="s">
        <v>161</v>
      </c>
      <c r="F50" s="12">
        <f t="shared" ca="1" si="1"/>
        <v>270.875</v>
      </c>
      <c r="G50" s="13">
        <v>69</v>
      </c>
      <c r="H50" s="12">
        <f t="shared" ca="1" si="3"/>
        <v>201.875</v>
      </c>
      <c r="U50" s="2" t="s">
        <v>175</v>
      </c>
      <c r="V50" s="5"/>
    </row>
    <row r="51" spans="1:22" x14ac:dyDescent="0.25">
      <c r="A51" s="12" t="s">
        <v>53</v>
      </c>
      <c r="B51" s="12">
        <f t="shared" ca="1" si="0"/>
        <v>8</v>
      </c>
      <c r="C51" s="13">
        <v>0</v>
      </c>
      <c r="D51" s="12">
        <f t="shared" ca="1" si="2"/>
        <v>8</v>
      </c>
      <c r="E51" s="12" t="s">
        <v>160</v>
      </c>
      <c r="F51" s="12">
        <f t="shared" ca="1" si="1"/>
        <v>421.5</v>
      </c>
      <c r="G51" s="12">
        <v>232</v>
      </c>
      <c r="H51" s="12">
        <f t="shared" ca="1" si="3"/>
        <v>189.5</v>
      </c>
      <c r="U51" s="2" t="s">
        <v>176</v>
      </c>
      <c r="V51" s="5"/>
    </row>
    <row r="52" spans="1:22" x14ac:dyDescent="0.25">
      <c r="A52" s="12" t="s">
        <v>54</v>
      </c>
      <c r="B52" s="12">
        <f t="shared" ca="1" si="0"/>
        <v>8</v>
      </c>
      <c r="C52" s="12">
        <v>0</v>
      </c>
      <c r="D52" s="12">
        <f t="shared" ca="1" si="2"/>
        <v>8</v>
      </c>
      <c r="E52" s="12" t="s">
        <v>100</v>
      </c>
      <c r="F52" s="12">
        <f t="shared" ca="1" si="1"/>
        <v>964</v>
      </c>
      <c r="G52" s="12">
        <v>1200</v>
      </c>
      <c r="H52" s="12">
        <f t="shared" ca="1" si="3"/>
        <v>-236</v>
      </c>
      <c r="U52" s="1" t="s">
        <v>99</v>
      </c>
      <c r="V52" s="5"/>
    </row>
    <row r="53" spans="1:22" x14ac:dyDescent="0.25">
      <c r="A53" s="12" t="s">
        <v>55</v>
      </c>
      <c r="B53" s="12">
        <f t="shared" ca="1" si="0"/>
        <v>0</v>
      </c>
      <c r="C53" s="12">
        <v>0</v>
      </c>
      <c r="D53" s="12">
        <f t="shared" ca="1" si="2"/>
        <v>0</v>
      </c>
      <c r="E53" s="12" t="s">
        <v>145</v>
      </c>
      <c r="F53" s="12">
        <f t="shared" ca="1" si="1"/>
        <v>705</v>
      </c>
      <c r="G53" s="12">
        <v>115</v>
      </c>
      <c r="H53" s="12">
        <f t="shared" ca="1" si="3"/>
        <v>590</v>
      </c>
      <c r="U53" s="2" t="s">
        <v>155</v>
      </c>
      <c r="V53" s="5"/>
    </row>
    <row r="54" spans="1:22" x14ac:dyDescent="0.25">
      <c r="A54" s="12" t="s">
        <v>56</v>
      </c>
      <c r="B54" s="12">
        <f t="shared" ca="1" si="0"/>
        <v>-12</v>
      </c>
      <c r="C54" s="12">
        <v>0</v>
      </c>
      <c r="D54" s="12">
        <f t="shared" ca="1" si="2"/>
        <v>-12</v>
      </c>
      <c r="E54" s="12" t="s">
        <v>64</v>
      </c>
      <c r="F54" s="12">
        <f t="shared" ca="1" si="1"/>
        <v>0</v>
      </c>
      <c r="G54" s="12">
        <v>0</v>
      </c>
      <c r="H54" s="12">
        <f t="shared" ca="1" si="3"/>
        <v>0</v>
      </c>
      <c r="U54" s="2" t="s">
        <v>101</v>
      </c>
      <c r="V54" s="5"/>
    </row>
    <row r="55" spans="1:22" x14ac:dyDescent="0.25">
      <c r="A55" s="12" t="s">
        <v>57</v>
      </c>
      <c r="B55" s="12">
        <f t="shared" ca="1" si="0"/>
        <v>-39</v>
      </c>
      <c r="C55" s="12">
        <v>0</v>
      </c>
      <c r="D55" s="12">
        <f t="shared" ca="1" si="2"/>
        <v>-39</v>
      </c>
      <c r="E55" s="12" t="s">
        <v>156</v>
      </c>
      <c r="F55" s="12">
        <f t="shared" ca="1" si="1"/>
        <v>705</v>
      </c>
      <c r="G55" s="12">
        <v>660</v>
      </c>
      <c r="H55" s="12">
        <f t="shared" ca="1" si="3"/>
        <v>45</v>
      </c>
      <c r="U55" s="2" t="s">
        <v>98</v>
      </c>
      <c r="V55" s="5"/>
    </row>
    <row r="56" spans="1:22" x14ac:dyDescent="0.25">
      <c r="A56" s="12" t="s">
        <v>184</v>
      </c>
      <c r="B56" s="12">
        <f t="shared" ca="1" si="0"/>
        <v>114</v>
      </c>
      <c r="C56" s="12">
        <v>90</v>
      </c>
      <c r="D56" s="12">
        <f t="shared" ca="1" si="2"/>
        <v>24</v>
      </c>
      <c r="E56" s="12" t="s">
        <v>66</v>
      </c>
      <c r="F56" s="12">
        <f t="shared" ca="1" si="1"/>
        <v>258</v>
      </c>
      <c r="G56" s="12">
        <v>730</v>
      </c>
      <c r="H56" s="12">
        <f t="shared" ca="1" si="3"/>
        <v>-472</v>
      </c>
      <c r="U56" s="1" t="s">
        <v>182</v>
      </c>
      <c r="V56" s="5"/>
    </row>
    <row r="57" spans="1:22" x14ac:dyDescent="0.25">
      <c r="A57" s="12" t="s">
        <v>59</v>
      </c>
      <c r="B57" s="12">
        <f t="shared" ca="1" si="0"/>
        <v>23</v>
      </c>
      <c r="C57" s="12">
        <v>0</v>
      </c>
      <c r="D57" s="12">
        <f t="shared" ca="1" si="2"/>
        <v>23</v>
      </c>
      <c r="E57" s="12" t="s">
        <v>68</v>
      </c>
      <c r="F57" s="12">
        <f t="shared" ca="1" si="1"/>
        <v>-11.22</v>
      </c>
      <c r="G57" s="12">
        <v>30</v>
      </c>
      <c r="H57" s="12">
        <f t="shared" ca="1" si="3"/>
        <v>-41.22</v>
      </c>
      <c r="U57" s="1" t="s">
        <v>191</v>
      </c>
      <c r="V57" s="5"/>
    </row>
    <row r="58" spans="1:22" x14ac:dyDescent="0.25">
      <c r="A58" s="12" t="s">
        <v>61</v>
      </c>
      <c r="B58" s="12">
        <f t="shared" ca="1" si="0"/>
        <v>113</v>
      </c>
      <c r="C58" s="12">
        <v>40</v>
      </c>
      <c r="D58" s="12">
        <f t="shared" ca="1" si="2"/>
        <v>73</v>
      </c>
      <c r="E58" s="12" t="s">
        <v>70</v>
      </c>
      <c r="F58" s="12">
        <f t="shared" ca="1" si="1"/>
        <v>126.84000000000003</v>
      </c>
      <c r="G58" s="12">
        <v>80</v>
      </c>
      <c r="H58" s="12">
        <f t="shared" ca="1" si="3"/>
        <v>46.840000000000032</v>
      </c>
      <c r="U58" s="1" t="s">
        <v>27</v>
      </c>
      <c r="V58" s="5"/>
    </row>
    <row r="59" spans="1:22" x14ac:dyDescent="0.25">
      <c r="A59" s="12" t="s">
        <v>63</v>
      </c>
      <c r="B59" s="12">
        <f t="shared" ca="1" si="0"/>
        <v>95</v>
      </c>
      <c r="C59" s="12">
        <v>0</v>
      </c>
      <c r="D59" s="12">
        <f t="shared" ca="1" si="2"/>
        <v>95</v>
      </c>
      <c r="E59" s="12" t="s">
        <v>72</v>
      </c>
      <c r="F59" s="12">
        <f t="shared" ca="1" si="1"/>
        <v>331.11</v>
      </c>
      <c r="G59" s="12">
        <v>120</v>
      </c>
      <c r="H59" s="12">
        <f t="shared" ca="1" si="3"/>
        <v>211.11</v>
      </c>
      <c r="U59" s="1" t="s">
        <v>29</v>
      </c>
      <c r="V59" s="5"/>
    </row>
    <row r="60" spans="1:22" x14ac:dyDescent="0.25">
      <c r="A60" s="12" t="s">
        <v>65</v>
      </c>
      <c r="B60" s="12">
        <f t="shared" ca="1" si="0"/>
        <v>400.5</v>
      </c>
      <c r="C60" s="12">
        <v>290</v>
      </c>
      <c r="D60" s="12">
        <f t="shared" ca="1" si="2"/>
        <v>110.5</v>
      </c>
      <c r="E60" s="12" t="s">
        <v>163</v>
      </c>
      <c r="F60" s="12">
        <f t="shared" ca="1" si="1"/>
        <v>0</v>
      </c>
      <c r="G60" s="12">
        <v>40</v>
      </c>
      <c r="H60" s="12">
        <f t="shared" ca="1" si="3"/>
        <v>-40</v>
      </c>
      <c r="U60" s="2" t="s">
        <v>135</v>
      </c>
      <c r="V60" s="5"/>
    </row>
    <row r="61" spans="1:22" x14ac:dyDescent="0.25">
      <c r="A61" s="12" t="s">
        <v>67</v>
      </c>
      <c r="B61" s="12">
        <f t="shared" ca="1" si="0"/>
        <v>82.25</v>
      </c>
      <c r="C61" s="12">
        <v>0</v>
      </c>
      <c r="D61" s="12">
        <f t="shared" ca="1" si="2"/>
        <v>82.25</v>
      </c>
      <c r="E61" s="12" t="s">
        <v>74</v>
      </c>
      <c r="F61" s="12">
        <f t="shared" ca="1" si="1"/>
        <v>165</v>
      </c>
      <c r="G61" s="12">
        <v>100</v>
      </c>
      <c r="H61" s="12">
        <f t="shared" ca="1" si="3"/>
        <v>65</v>
      </c>
      <c r="U61" s="1" t="s">
        <v>31</v>
      </c>
      <c r="V61" s="5"/>
    </row>
    <row r="62" spans="1:22" x14ac:dyDescent="0.25">
      <c r="A62" s="12" t="s">
        <v>69</v>
      </c>
      <c r="B62" s="12">
        <f t="shared" ca="1" si="0"/>
        <v>69</v>
      </c>
      <c r="C62" s="12">
        <v>60</v>
      </c>
      <c r="D62" s="12">
        <f t="shared" ca="1" si="2"/>
        <v>9</v>
      </c>
      <c r="E62" s="12" t="s">
        <v>76</v>
      </c>
      <c r="F62" s="12">
        <f t="shared" ca="1" si="1"/>
        <v>462</v>
      </c>
      <c r="G62" s="12">
        <v>1200</v>
      </c>
      <c r="H62" s="12">
        <f t="shared" ca="1" si="3"/>
        <v>-738</v>
      </c>
      <c r="U62" s="1" t="s">
        <v>33</v>
      </c>
      <c r="V62" s="5"/>
    </row>
    <row r="63" spans="1:22" x14ac:dyDescent="0.25">
      <c r="A63" s="12" t="s">
        <v>71</v>
      </c>
      <c r="B63" s="12">
        <f t="shared" ca="1" si="0"/>
        <v>110.25</v>
      </c>
      <c r="C63" s="12">
        <v>0</v>
      </c>
      <c r="D63" s="12">
        <f t="shared" ca="1" si="2"/>
        <v>110.25</v>
      </c>
      <c r="E63" s="12" t="s">
        <v>78</v>
      </c>
      <c r="F63" s="12">
        <f t="shared" ca="1" si="1"/>
        <v>2.2400000000000002</v>
      </c>
      <c r="G63" s="12">
        <v>7</v>
      </c>
      <c r="H63" s="12">
        <f t="shared" ca="1" si="3"/>
        <v>-4.76</v>
      </c>
      <c r="U63" s="1" t="s">
        <v>35</v>
      </c>
      <c r="V63" s="5"/>
    </row>
    <row r="64" spans="1:22" x14ac:dyDescent="0.25">
      <c r="A64" s="12" t="s">
        <v>151</v>
      </c>
      <c r="B64" s="12">
        <f t="shared" ca="1" si="0"/>
        <v>0</v>
      </c>
      <c r="C64" s="12">
        <v>0</v>
      </c>
      <c r="D64" s="12">
        <f t="shared" ca="1" si="2"/>
        <v>0</v>
      </c>
      <c r="E64" s="12" t="s">
        <v>80</v>
      </c>
      <c r="F64" s="12">
        <f t="shared" ca="1" si="1"/>
        <v>400</v>
      </c>
      <c r="G64" s="12">
        <v>360</v>
      </c>
      <c r="H64" s="12">
        <f t="shared" ca="1" si="3"/>
        <v>40</v>
      </c>
      <c r="U64" s="1" t="s">
        <v>165</v>
      </c>
      <c r="V64" s="5"/>
    </row>
    <row r="65" spans="1:22" x14ac:dyDescent="0.25">
      <c r="A65" s="14" t="s">
        <v>73</v>
      </c>
      <c r="B65" s="12">
        <f t="shared" ca="1" si="0"/>
        <v>187</v>
      </c>
      <c r="C65" s="12">
        <v>360</v>
      </c>
      <c r="D65" s="12">
        <f t="shared" ca="1" si="2"/>
        <v>-173</v>
      </c>
      <c r="E65" s="12" t="s">
        <v>81</v>
      </c>
      <c r="F65" s="12">
        <f t="shared" ca="1" si="1"/>
        <v>1802</v>
      </c>
      <c r="G65" s="12">
        <v>630</v>
      </c>
      <c r="H65" s="12">
        <f t="shared" ca="1" si="3"/>
        <v>1172</v>
      </c>
      <c r="U65" s="1" t="s">
        <v>167</v>
      </c>
      <c r="V65" s="5"/>
    </row>
    <row r="66" spans="1:22" x14ac:dyDescent="0.25">
      <c r="A66" s="12" t="s">
        <v>75</v>
      </c>
      <c r="B66" s="12">
        <f t="shared" ca="1" si="0"/>
        <v>0</v>
      </c>
      <c r="C66" s="12">
        <v>0</v>
      </c>
      <c r="D66" s="12">
        <f t="shared" ca="1" si="2"/>
        <v>0</v>
      </c>
      <c r="E66" s="12" t="s">
        <v>83</v>
      </c>
      <c r="F66" s="12">
        <f t="shared" ca="1" si="1"/>
        <v>0</v>
      </c>
      <c r="G66" s="12">
        <v>0</v>
      </c>
      <c r="H66" s="12">
        <f t="shared" ca="1" si="3"/>
        <v>0</v>
      </c>
      <c r="U66" s="1" t="s">
        <v>166</v>
      </c>
      <c r="V66" s="5"/>
    </row>
    <row r="67" spans="1:22" x14ac:dyDescent="0.25">
      <c r="A67" s="12" t="s">
        <v>77</v>
      </c>
      <c r="B67" s="12">
        <f t="shared" ref="B67:B100" ca="1" si="4">IF($J$1&lt;&gt;"YES",SUMPRODUCT(SUMIF(INDIRECT("'"&amp;Products&amp;"'!"&amp;Range),A67,INDIRECT("'"&amp;Products&amp;"'!"&amp;Sum_Range))),"")</f>
        <v>0</v>
      </c>
      <c r="C67" s="12">
        <v>0</v>
      </c>
      <c r="D67" s="12">
        <f t="shared" ca="1" si="2"/>
        <v>0</v>
      </c>
      <c r="E67" s="12" t="s">
        <v>188</v>
      </c>
      <c r="F67" s="12">
        <f t="shared" ref="F67:F100" ca="1" si="5">IF($J$1&lt;&gt;"YES",SUMPRODUCT(SUMIF(INDIRECT("'"&amp;Products&amp;"'!"&amp;Range),E67,INDIRECT("'"&amp;Products&amp;"'!"&amp;Sum_Range))),"")</f>
        <v>400</v>
      </c>
      <c r="G67" s="12">
        <v>0</v>
      </c>
      <c r="H67" s="12">
        <f t="shared" ca="1" si="3"/>
        <v>400</v>
      </c>
      <c r="U67" s="1" t="s">
        <v>37</v>
      </c>
      <c r="V67" s="5"/>
    </row>
    <row r="68" spans="1:22" x14ac:dyDescent="0.25">
      <c r="A68" s="12" t="s">
        <v>79</v>
      </c>
      <c r="B68" s="12">
        <f t="shared" ca="1" si="4"/>
        <v>0</v>
      </c>
      <c r="C68" s="12">
        <v>0</v>
      </c>
      <c r="D68" s="12">
        <f t="shared" ref="D68:D100" ca="1" si="6">IF($J$1&lt;&gt;"YES",B68-C68,"")</f>
        <v>0</v>
      </c>
      <c r="E68" s="12" t="s">
        <v>85</v>
      </c>
      <c r="F68" s="12">
        <f t="shared" ca="1" si="5"/>
        <v>792</v>
      </c>
      <c r="G68" s="12">
        <v>0</v>
      </c>
      <c r="H68" s="12">
        <f t="shared" ref="H68:H100" ca="1" si="7">IF($J$1&lt;&gt;"YES",F68-G68,"")</f>
        <v>792</v>
      </c>
      <c r="U68" s="1" t="s">
        <v>39</v>
      </c>
      <c r="V68" s="4"/>
    </row>
    <row r="69" spans="1:22" x14ac:dyDescent="0.25">
      <c r="A69" s="12" t="s">
        <v>82</v>
      </c>
      <c r="B69" s="12">
        <f t="shared" ca="1" si="4"/>
        <v>16</v>
      </c>
      <c r="C69" s="12">
        <v>0</v>
      </c>
      <c r="D69" s="12">
        <f t="shared" ca="1" si="6"/>
        <v>16</v>
      </c>
      <c r="E69" s="12" t="s">
        <v>164</v>
      </c>
      <c r="F69" s="12">
        <f t="shared" ca="1" si="5"/>
        <v>1010</v>
      </c>
      <c r="G69" s="12">
        <v>320</v>
      </c>
      <c r="H69" s="12">
        <f t="shared" ca="1" si="7"/>
        <v>690</v>
      </c>
      <c r="U69" s="1" t="s">
        <v>41</v>
      </c>
      <c r="V69" s="5"/>
    </row>
    <row r="70" spans="1:22" x14ac:dyDescent="0.25">
      <c r="A70" s="12" t="s">
        <v>84</v>
      </c>
      <c r="B70" s="12">
        <f t="shared" ca="1" si="4"/>
        <v>16</v>
      </c>
      <c r="C70" s="12">
        <v>0</v>
      </c>
      <c r="D70" s="12">
        <f t="shared" ca="1" si="6"/>
        <v>16</v>
      </c>
      <c r="E70" s="12" t="s">
        <v>86</v>
      </c>
      <c r="F70" s="12">
        <f t="shared" ca="1" si="5"/>
        <v>0</v>
      </c>
      <c r="G70" s="12">
        <v>0</v>
      </c>
      <c r="H70" s="12">
        <f t="shared" ca="1" si="7"/>
        <v>0</v>
      </c>
      <c r="U70" s="1" t="s">
        <v>28</v>
      </c>
      <c r="V70" s="5"/>
    </row>
    <row r="71" spans="1:22" x14ac:dyDescent="0.25">
      <c r="A71" s="12" t="s">
        <v>186</v>
      </c>
      <c r="B71" s="12">
        <f t="shared" ca="1" si="4"/>
        <v>50</v>
      </c>
      <c r="C71" s="12">
        <v>17</v>
      </c>
      <c r="D71" s="12">
        <f t="shared" ca="1" si="6"/>
        <v>33</v>
      </c>
      <c r="E71" s="12" t="s">
        <v>88</v>
      </c>
      <c r="F71" s="12">
        <f t="shared" ca="1" si="5"/>
        <v>632</v>
      </c>
      <c r="G71" s="12">
        <v>440</v>
      </c>
      <c r="H71" s="12">
        <f t="shared" ca="1" si="7"/>
        <v>192</v>
      </c>
      <c r="U71" s="1" t="s">
        <v>30</v>
      </c>
      <c r="V71" s="5"/>
    </row>
    <row r="72" spans="1:22" x14ac:dyDescent="0.25">
      <c r="A72" s="12" t="s">
        <v>185</v>
      </c>
      <c r="B72" s="12">
        <f t="shared" ca="1" si="4"/>
        <v>100</v>
      </c>
      <c r="C72" s="12">
        <v>16</v>
      </c>
      <c r="D72" s="12">
        <f t="shared" ca="1" si="6"/>
        <v>84</v>
      </c>
      <c r="E72" s="12" t="s">
        <v>90</v>
      </c>
      <c r="F72" s="12">
        <f t="shared" ca="1" si="5"/>
        <v>504</v>
      </c>
      <c r="G72" s="12">
        <v>675</v>
      </c>
      <c r="H72" s="12">
        <f t="shared" ca="1" si="7"/>
        <v>-171</v>
      </c>
      <c r="U72" s="1" t="s">
        <v>32</v>
      </c>
      <c r="V72" s="5"/>
    </row>
    <row r="73" spans="1:22" x14ac:dyDescent="0.25">
      <c r="A73" s="12" t="s">
        <v>187</v>
      </c>
      <c r="B73" s="12">
        <f t="shared" ca="1" si="4"/>
        <v>50</v>
      </c>
      <c r="C73" s="12">
        <v>22</v>
      </c>
      <c r="D73" s="12">
        <f t="shared" ca="1" si="6"/>
        <v>28</v>
      </c>
      <c r="E73" s="12"/>
      <c r="F73" s="12">
        <f t="shared" ca="1" si="5"/>
        <v>0</v>
      </c>
      <c r="G73" s="12"/>
      <c r="H73" s="12">
        <f t="shared" ca="1" si="7"/>
        <v>0</v>
      </c>
      <c r="U73" s="1" t="s">
        <v>34</v>
      </c>
      <c r="V73" s="5"/>
    </row>
    <row r="74" spans="1:22" x14ac:dyDescent="0.25">
      <c r="A74" s="12" t="s">
        <v>196</v>
      </c>
      <c r="B74" s="12">
        <f t="shared" ca="1" si="4"/>
        <v>284</v>
      </c>
      <c r="C74" s="12">
        <v>86</v>
      </c>
      <c r="D74" s="12">
        <f t="shared" ca="1" si="6"/>
        <v>198</v>
      </c>
      <c r="E74" s="12"/>
      <c r="F74" s="12">
        <f t="shared" ca="1" si="5"/>
        <v>0</v>
      </c>
      <c r="G74" s="12"/>
      <c r="H74" s="12">
        <f t="shared" ca="1" si="7"/>
        <v>0</v>
      </c>
      <c r="U74" s="2" t="s">
        <v>143</v>
      </c>
      <c r="V74" s="5"/>
    </row>
    <row r="75" spans="1:22" x14ac:dyDescent="0.25">
      <c r="A75" s="12" t="s">
        <v>87</v>
      </c>
      <c r="B75" s="12">
        <f t="shared" ca="1" si="4"/>
        <v>26</v>
      </c>
      <c r="C75" s="12">
        <v>37</v>
      </c>
      <c r="D75" s="12">
        <f t="shared" ca="1" si="6"/>
        <v>-11</v>
      </c>
      <c r="E75" s="12"/>
      <c r="F75" s="12">
        <f t="shared" ca="1" si="5"/>
        <v>0</v>
      </c>
      <c r="G75" s="12"/>
      <c r="H75" s="12">
        <f t="shared" ca="1" si="7"/>
        <v>0</v>
      </c>
      <c r="U75" s="1" t="s">
        <v>36</v>
      </c>
      <c r="V75" s="5"/>
    </row>
    <row r="76" spans="1:22" x14ac:dyDescent="0.25">
      <c r="A76" s="12" t="s">
        <v>89</v>
      </c>
      <c r="B76" s="12">
        <f t="shared" ca="1" si="4"/>
        <v>284</v>
      </c>
      <c r="C76" s="12">
        <v>327</v>
      </c>
      <c r="D76" s="12">
        <f t="shared" ca="1" si="6"/>
        <v>-43</v>
      </c>
      <c r="E76" s="12"/>
      <c r="F76" s="12">
        <f t="shared" ca="1" si="5"/>
        <v>0</v>
      </c>
      <c r="G76" s="12"/>
      <c r="H76" s="12">
        <f t="shared" ca="1" si="7"/>
        <v>0</v>
      </c>
      <c r="U76" s="1" t="s">
        <v>38</v>
      </c>
      <c r="V76" s="5"/>
    </row>
    <row r="77" spans="1:22" x14ac:dyDescent="0.25">
      <c r="A77" s="12" t="s">
        <v>172</v>
      </c>
      <c r="B77" s="12">
        <f t="shared" ca="1" si="4"/>
        <v>200</v>
      </c>
      <c r="C77" s="12">
        <v>10</v>
      </c>
      <c r="D77" s="12">
        <f t="shared" ca="1" si="6"/>
        <v>190</v>
      </c>
      <c r="E77" s="12"/>
      <c r="F77" s="12">
        <f t="shared" ca="1" si="5"/>
        <v>0</v>
      </c>
      <c r="G77" s="12"/>
      <c r="H77" s="12">
        <f t="shared" ca="1" si="7"/>
        <v>0</v>
      </c>
      <c r="U77" s="1" t="s">
        <v>40</v>
      </c>
      <c r="V77" s="5"/>
    </row>
    <row r="78" spans="1:22" x14ac:dyDescent="0.25">
      <c r="A78" s="12"/>
      <c r="B78" s="12">
        <f t="shared" ca="1" si="4"/>
        <v>0</v>
      </c>
      <c r="C78" s="12"/>
      <c r="D78" s="12">
        <f t="shared" ca="1" si="6"/>
        <v>0</v>
      </c>
      <c r="E78" s="12"/>
      <c r="F78" s="12">
        <f t="shared" ca="1" si="5"/>
        <v>0</v>
      </c>
      <c r="G78" s="12"/>
      <c r="H78" s="12">
        <f t="shared" ca="1" si="7"/>
        <v>0</v>
      </c>
      <c r="U78" s="1" t="s">
        <v>43</v>
      </c>
      <c r="V78" s="5"/>
    </row>
    <row r="79" spans="1:22" x14ac:dyDescent="0.25">
      <c r="A79" s="12"/>
      <c r="B79" s="12">
        <f t="shared" ca="1" si="4"/>
        <v>0</v>
      </c>
      <c r="C79" s="12"/>
      <c r="D79" s="12">
        <f t="shared" ca="1" si="6"/>
        <v>0</v>
      </c>
      <c r="E79" s="12"/>
      <c r="F79" s="12">
        <f t="shared" ca="1" si="5"/>
        <v>0</v>
      </c>
      <c r="G79" s="12"/>
      <c r="H79" s="12">
        <f t="shared" ca="1" si="7"/>
        <v>0</v>
      </c>
      <c r="U79" s="1" t="s">
        <v>42</v>
      </c>
      <c r="V79" s="5"/>
    </row>
    <row r="80" spans="1:22" x14ac:dyDescent="0.25">
      <c r="A80" s="12"/>
      <c r="B80" s="12">
        <f t="shared" ca="1" si="4"/>
        <v>0</v>
      </c>
      <c r="C80" s="12"/>
      <c r="D80" s="12">
        <f t="shared" ca="1" si="6"/>
        <v>0</v>
      </c>
      <c r="E80" s="12"/>
      <c r="F80" s="12">
        <f t="shared" ca="1" si="5"/>
        <v>0</v>
      </c>
      <c r="G80" s="12"/>
      <c r="H80" s="12">
        <f t="shared" ca="1" si="7"/>
        <v>0</v>
      </c>
      <c r="U80" s="1" t="s">
        <v>44</v>
      </c>
      <c r="V80" s="5"/>
    </row>
    <row r="81" spans="1:22" x14ac:dyDescent="0.25">
      <c r="A81" s="12"/>
      <c r="B81" s="12">
        <f t="shared" ca="1" si="4"/>
        <v>0</v>
      </c>
      <c r="C81" s="12"/>
      <c r="D81" s="12">
        <f t="shared" ca="1" si="6"/>
        <v>0</v>
      </c>
      <c r="E81" s="12"/>
      <c r="F81" s="12">
        <f t="shared" ca="1" si="5"/>
        <v>0</v>
      </c>
      <c r="G81" s="12"/>
      <c r="H81" s="12">
        <f t="shared" ca="1" si="7"/>
        <v>0</v>
      </c>
      <c r="U81" s="1" t="s">
        <v>46</v>
      </c>
      <c r="V81" s="5"/>
    </row>
    <row r="82" spans="1:22" x14ac:dyDescent="0.25">
      <c r="A82" s="12"/>
      <c r="B82" s="12">
        <f t="shared" ca="1" si="4"/>
        <v>0</v>
      </c>
      <c r="C82" s="12"/>
      <c r="D82" s="12">
        <f t="shared" ca="1" si="6"/>
        <v>0</v>
      </c>
      <c r="E82" s="12"/>
      <c r="F82" s="12">
        <f t="shared" ca="1" si="5"/>
        <v>0</v>
      </c>
      <c r="G82" s="12"/>
      <c r="H82" s="12">
        <f t="shared" ca="1" si="7"/>
        <v>0</v>
      </c>
      <c r="U82" s="1" t="s">
        <v>48</v>
      </c>
      <c r="V82" s="5"/>
    </row>
    <row r="83" spans="1:22" x14ac:dyDescent="0.25">
      <c r="A83" s="12"/>
      <c r="B83" s="12">
        <f t="shared" ca="1" si="4"/>
        <v>0</v>
      </c>
      <c r="C83" s="12"/>
      <c r="D83" s="12">
        <f t="shared" ca="1" si="6"/>
        <v>0</v>
      </c>
      <c r="E83" s="12"/>
      <c r="F83" s="12">
        <f t="shared" ca="1" si="5"/>
        <v>0</v>
      </c>
      <c r="G83" s="12"/>
      <c r="H83" s="12">
        <f t="shared" ca="1" si="7"/>
        <v>0</v>
      </c>
      <c r="U83" s="1" t="s">
        <v>45</v>
      </c>
      <c r="V83" s="5"/>
    </row>
    <row r="84" spans="1:22" x14ac:dyDescent="0.25">
      <c r="A84" s="12"/>
      <c r="B84" s="12">
        <f t="shared" ca="1" si="4"/>
        <v>0</v>
      </c>
      <c r="C84" s="12"/>
      <c r="D84" s="12">
        <f t="shared" ca="1" si="6"/>
        <v>0</v>
      </c>
      <c r="E84" s="12"/>
      <c r="F84" s="12">
        <f t="shared" ca="1" si="5"/>
        <v>0</v>
      </c>
      <c r="G84" s="12"/>
      <c r="H84" s="12">
        <f t="shared" ca="1" si="7"/>
        <v>0</v>
      </c>
      <c r="U84" s="1" t="s">
        <v>47</v>
      </c>
      <c r="V84" s="5"/>
    </row>
    <row r="85" spans="1:22" x14ac:dyDescent="0.25">
      <c r="A85" s="12"/>
      <c r="B85" s="12">
        <f t="shared" ca="1" si="4"/>
        <v>0</v>
      </c>
      <c r="C85" s="12"/>
      <c r="D85" s="12">
        <f t="shared" ca="1" si="6"/>
        <v>0</v>
      </c>
      <c r="E85" s="12"/>
      <c r="F85" s="12">
        <f t="shared" ca="1" si="5"/>
        <v>0</v>
      </c>
      <c r="G85" s="12"/>
      <c r="H85" s="12">
        <f t="shared" ca="1" si="7"/>
        <v>0</v>
      </c>
      <c r="U85" s="1" t="s">
        <v>49</v>
      </c>
      <c r="V85" s="5"/>
    </row>
    <row r="86" spans="1:22" x14ac:dyDescent="0.25">
      <c r="A86" s="12"/>
      <c r="B86" s="12">
        <f t="shared" ca="1" si="4"/>
        <v>0</v>
      </c>
      <c r="C86" s="12"/>
      <c r="D86" s="12">
        <f t="shared" ca="1" si="6"/>
        <v>0</v>
      </c>
      <c r="E86" s="12"/>
      <c r="F86" s="12">
        <f t="shared" ca="1" si="5"/>
        <v>0</v>
      </c>
      <c r="G86" s="12"/>
      <c r="H86" s="12">
        <f t="shared" ca="1" si="7"/>
        <v>0</v>
      </c>
      <c r="U86" s="1" t="s">
        <v>51</v>
      </c>
      <c r="V86" s="5"/>
    </row>
    <row r="87" spans="1:22" x14ac:dyDescent="0.25">
      <c r="A87" s="12"/>
      <c r="B87" s="12">
        <f t="shared" ca="1" si="4"/>
        <v>0</v>
      </c>
      <c r="C87" s="12"/>
      <c r="D87" s="12">
        <f t="shared" ca="1" si="6"/>
        <v>0</v>
      </c>
      <c r="E87" s="12"/>
      <c r="F87" s="12">
        <f t="shared" ca="1" si="5"/>
        <v>0</v>
      </c>
      <c r="G87" s="12"/>
      <c r="H87" s="12">
        <f t="shared" ca="1" si="7"/>
        <v>0</v>
      </c>
      <c r="U87" s="1" t="s">
        <v>53</v>
      </c>
      <c r="V87" s="5"/>
    </row>
    <row r="88" spans="1:22" x14ac:dyDescent="0.25">
      <c r="A88" s="12"/>
      <c r="B88" s="12">
        <f t="shared" ca="1" si="4"/>
        <v>0</v>
      </c>
      <c r="C88" s="12"/>
      <c r="D88" s="12">
        <f t="shared" ca="1" si="6"/>
        <v>0</v>
      </c>
      <c r="E88" s="12"/>
      <c r="F88" s="12">
        <f t="shared" ca="1" si="5"/>
        <v>0</v>
      </c>
      <c r="G88" s="12"/>
      <c r="H88" s="12">
        <f t="shared" ca="1" si="7"/>
        <v>0</v>
      </c>
      <c r="U88" s="1" t="s">
        <v>54</v>
      </c>
      <c r="V88" s="5"/>
    </row>
    <row r="89" spans="1:22" x14ac:dyDescent="0.25">
      <c r="A89" s="12"/>
      <c r="B89" s="12">
        <f t="shared" ca="1" si="4"/>
        <v>0</v>
      </c>
      <c r="C89" s="12"/>
      <c r="D89" s="12">
        <f t="shared" ca="1" si="6"/>
        <v>0</v>
      </c>
      <c r="E89" s="12"/>
      <c r="F89" s="12">
        <f t="shared" ca="1" si="5"/>
        <v>0</v>
      </c>
      <c r="G89" s="12"/>
      <c r="H89" s="12">
        <f t="shared" ca="1" si="7"/>
        <v>0</v>
      </c>
      <c r="U89" s="2" t="s">
        <v>183</v>
      </c>
      <c r="V89" s="5"/>
    </row>
    <row r="90" spans="1:22" x14ac:dyDescent="0.25">
      <c r="A90" s="12"/>
      <c r="B90" s="12">
        <f t="shared" ca="1" si="4"/>
        <v>0</v>
      </c>
      <c r="C90" s="12"/>
      <c r="D90" s="12">
        <f t="shared" ca="1" si="6"/>
        <v>0</v>
      </c>
      <c r="E90" s="12"/>
      <c r="F90" s="12">
        <f t="shared" ca="1" si="5"/>
        <v>0</v>
      </c>
      <c r="G90" s="12"/>
      <c r="H90" s="12">
        <f t="shared" ca="1" si="7"/>
        <v>0</v>
      </c>
      <c r="U90" s="2" t="s">
        <v>132</v>
      </c>
      <c r="V90" s="5"/>
    </row>
    <row r="91" spans="1:22" x14ac:dyDescent="0.25">
      <c r="A91" s="12"/>
      <c r="B91" s="12">
        <f t="shared" ca="1" si="4"/>
        <v>0</v>
      </c>
      <c r="C91" s="12"/>
      <c r="D91" s="12">
        <f t="shared" ca="1" si="6"/>
        <v>0</v>
      </c>
      <c r="E91" s="12"/>
      <c r="F91" s="12">
        <f t="shared" ca="1" si="5"/>
        <v>0</v>
      </c>
      <c r="G91" s="12"/>
      <c r="H91" s="12">
        <f t="shared" ca="1" si="7"/>
        <v>0</v>
      </c>
      <c r="U91" s="1" t="s">
        <v>50</v>
      </c>
      <c r="V91" s="5"/>
    </row>
    <row r="92" spans="1:22" x14ac:dyDescent="0.25">
      <c r="A92" s="12"/>
      <c r="B92" s="12">
        <f t="shared" ca="1" si="4"/>
        <v>0</v>
      </c>
      <c r="C92" s="12"/>
      <c r="D92" s="12">
        <f t="shared" ca="1" si="6"/>
        <v>0</v>
      </c>
      <c r="E92" s="12"/>
      <c r="F92" s="12">
        <f t="shared" ca="1" si="5"/>
        <v>0</v>
      </c>
      <c r="G92" s="12"/>
      <c r="H92" s="12">
        <f t="shared" ca="1" si="7"/>
        <v>0</v>
      </c>
      <c r="U92" s="2" t="s">
        <v>149</v>
      </c>
      <c r="V92" s="5"/>
    </row>
    <row r="93" spans="1:22" x14ac:dyDescent="0.25">
      <c r="A93" s="12"/>
      <c r="B93" s="12">
        <f t="shared" ca="1" si="4"/>
        <v>0</v>
      </c>
      <c r="C93" s="12"/>
      <c r="D93" s="12">
        <f t="shared" ca="1" si="6"/>
        <v>0</v>
      </c>
      <c r="E93" s="12"/>
      <c r="F93" s="12">
        <f t="shared" ca="1" si="5"/>
        <v>0</v>
      </c>
      <c r="G93" s="12"/>
      <c r="H93" s="12">
        <f t="shared" ca="1" si="7"/>
        <v>0</v>
      </c>
      <c r="U93" s="2" t="s">
        <v>148</v>
      </c>
      <c r="V93" s="5"/>
    </row>
    <row r="94" spans="1:22" x14ac:dyDescent="0.25">
      <c r="A94" s="12"/>
      <c r="B94" s="12">
        <f t="shared" ca="1" si="4"/>
        <v>0</v>
      </c>
      <c r="C94" s="12"/>
      <c r="D94" s="12">
        <f t="shared" ca="1" si="6"/>
        <v>0</v>
      </c>
      <c r="E94" s="12"/>
      <c r="F94" s="12">
        <f t="shared" ca="1" si="5"/>
        <v>0</v>
      </c>
      <c r="G94" s="12"/>
      <c r="H94" s="12">
        <f t="shared" ca="1" si="7"/>
        <v>0</v>
      </c>
      <c r="U94" s="2" t="s">
        <v>150</v>
      </c>
      <c r="V94" s="5"/>
    </row>
    <row r="95" spans="1:22" x14ac:dyDescent="0.25">
      <c r="A95" s="12"/>
      <c r="B95" s="12">
        <f t="shared" ca="1" si="4"/>
        <v>0</v>
      </c>
      <c r="C95" s="12"/>
      <c r="D95" s="12">
        <f t="shared" ca="1" si="6"/>
        <v>0</v>
      </c>
      <c r="E95" s="12"/>
      <c r="F95" s="12">
        <f t="shared" ca="1" si="5"/>
        <v>0</v>
      </c>
      <c r="G95" s="12"/>
      <c r="H95" s="12">
        <f t="shared" ca="1" si="7"/>
        <v>0</v>
      </c>
      <c r="U95" s="2" t="s">
        <v>147</v>
      </c>
      <c r="V95" s="5"/>
    </row>
    <row r="96" spans="1:22" x14ac:dyDescent="0.25">
      <c r="A96" s="12"/>
      <c r="B96" s="12">
        <f t="shared" ca="1" si="4"/>
        <v>0</v>
      </c>
      <c r="C96" s="12"/>
      <c r="D96" s="12">
        <f t="shared" ca="1" si="6"/>
        <v>0</v>
      </c>
      <c r="E96" s="12"/>
      <c r="F96" s="12">
        <f t="shared" ca="1" si="5"/>
        <v>0</v>
      </c>
      <c r="G96" s="12"/>
      <c r="H96" s="12">
        <f t="shared" ca="1" si="7"/>
        <v>0</v>
      </c>
      <c r="U96" s="2" t="s">
        <v>137</v>
      </c>
      <c r="V96" s="5"/>
    </row>
    <row r="97" spans="1:22" x14ac:dyDescent="0.25">
      <c r="A97" s="12"/>
      <c r="B97" s="12">
        <f t="shared" ca="1" si="4"/>
        <v>0</v>
      </c>
      <c r="C97" s="12"/>
      <c r="D97" s="12">
        <f t="shared" ca="1" si="6"/>
        <v>0</v>
      </c>
      <c r="E97" s="12"/>
      <c r="F97" s="12">
        <f t="shared" ca="1" si="5"/>
        <v>0</v>
      </c>
      <c r="G97" s="12"/>
      <c r="H97" s="12">
        <f t="shared" ca="1" si="7"/>
        <v>0</v>
      </c>
      <c r="U97" s="1" t="s">
        <v>55</v>
      </c>
      <c r="V97" s="5"/>
    </row>
    <row r="98" spans="1:22" x14ac:dyDescent="0.25">
      <c r="A98" s="12"/>
      <c r="B98" s="12">
        <f t="shared" ca="1" si="4"/>
        <v>0</v>
      </c>
      <c r="C98" s="12"/>
      <c r="D98" s="12">
        <f t="shared" ca="1" si="6"/>
        <v>0</v>
      </c>
      <c r="E98" s="12"/>
      <c r="F98" s="12">
        <f t="shared" ca="1" si="5"/>
        <v>0</v>
      </c>
      <c r="G98" s="12"/>
      <c r="H98" s="12">
        <f t="shared" ca="1" si="7"/>
        <v>0</v>
      </c>
      <c r="U98" s="1" t="s">
        <v>56</v>
      </c>
      <c r="V98" s="5"/>
    </row>
    <row r="99" spans="1:22" x14ac:dyDescent="0.25">
      <c r="A99" s="12"/>
      <c r="B99" s="12">
        <f t="shared" ca="1" si="4"/>
        <v>0</v>
      </c>
      <c r="C99" s="12"/>
      <c r="D99" s="12">
        <f t="shared" ca="1" si="6"/>
        <v>0</v>
      </c>
      <c r="E99" s="12"/>
      <c r="F99" s="12">
        <f t="shared" ca="1" si="5"/>
        <v>0</v>
      </c>
      <c r="G99" s="12"/>
      <c r="H99" s="12">
        <f t="shared" ca="1" si="7"/>
        <v>0</v>
      </c>
      <c r="U99" s="1" t="s">
        <v>57</v>
      </c>
      <c r="V99" s="5"/>
    </row>
    <row r="100" spans="1:22" x14ac:dyDescent="0.25">
      <c r="A100" s="12"/>
      <c r="B100" s="12">
        <f t="shared" ca="1" si="4"/>
        <v>0</v>
      </c>
      <c r="C100" s="12"/>
      <c r="D100" s="12">
        <f t="shared" ca="1" si="6"/>
        <v>0</v>
      </c>
      <c r="E100" s="12"/>
      <c r="F100" s="12">
        <f t="shared" ca="1" si="5"/>
        <v>0</v>
      </c>
      <c r="G100" s="12"/>
      <c r="H100" s="12">
        <f t="shared" ca="1" si="7"/>
        <v>0</v>
      </c>
      <c r="U100" s="1" t="s">
        <v>184</v>
      </c>
      <c r="V100" s="4"/>
    </row>
    <row r="101" spans="1:22" x14ac:dyDescent="0.25">
      <c r="A101" s="9"/>
      <c r="B101" s="9"/>
      <c r="C101" s="9"/>
      <c r="D101" s="9"/>
      <c r="U101" s="1" t="s">
        <v>59</v>
      </c>
      <c r="V101" s="4"/>
    </row>
    <row r="102" spans="1:22" x14ac:dyDescent="0.25">
      <c r="A102" s="5"/>
      <c r="B102" s="5"/>
      <c r="C102" s="5"/>
      <c r="D102" s="5"/>
      <c r="U102" s="1" t="s">
        <v>61</v>
      </c>
      <c r="V102" s="4"/>
    </row>
    <row r="103" spans="1:22" x14ac:dyDescent="0.25">
      <c r="A103" s="5"/>
      <c r="B103" s="5"/>
      <c r="C103" s="5"/>
      <c r="D103" s="5"/>
      <c r="U103" s="1" t="s">
        <v>63</v>
      </c>
      <c r="V103" s="4"/>
    </row>
    <row r="104" spans="1:22" x14ac:dyDescent="0.25">
      <c r="U104" s="1" t="s">
        <v>65</v>
      </c>
      <c r="V104" s="4"/>
    </row>
    <row r="105" spans="1:22" x14ac:dyDescent="0.25">
      <c r="U105" s="1" t="s">
        <v>67</v>
      </c>
      <c r="V105" s="4"/>
    </row>
    <row r="106" spans="1:22" x14ac:dyDescent="0.25">
      <c r="U106" s="1" t="s">
        <v>69</v>
      </c>
      <c r="V106" s="4"/>
    </row>
    <row r="107" spans="1:22" x14ac:dyDescent="0.25">
      <c r="U107" s="1" t="s">
        <v>71</v>
      </c>
      <c r="V107" s="4"/>
    </row>
    <row r="108" spans="1:22" x14ac:dyDescent="0.25">
      <c r="U108" s="1" t="s">
        <v>151</v>
      </c>
      <c r="V108" s="4"/>
    </row>
    <row r="109" spans="1:22" x14ac:dyDescent="0.25">
      <c r="U109" s="2" t="s">
        <v>73</v>
      </c>
      <c r="V109" s="4"/>
    </row>
    <row r="110" spans="1:22" x14ac:dyDescent="0.25">
      <c r="U110" s="1" t="s">
        <v>52</v>
      </c>
      <c r="V110" s="4"/>
    </row>
    <row r="111" spans="1:22" x14ac:dyDescent="0.25">
      <c r="U111" s="1" t="s">
        <v>75</v>
      </c>
      <c r="V111" s="4"/>
    </row>
    <row r="112" spans="1:22" x14ac:dyDescent="0.25">
      <c r="U112" s="1" t="s">
        <v>77</v>
      </c>
      <c r="V112" s="4"/>
    </row>
    <row r="113" spans="21:22" x14ac:dyDescent="0.25">
      <c r="U113" s="1" t="s">
        <v>79</v>
      </c>
      <c r="V113" s="4"/>
    </row>
    <row r="114" spans="21:22" x14ac:dyDescent="0.25">
      <c r="U114" s="1" t="s">
        <v>82</v>
      </c>
      <c r="V114" s="4"/>
    </row>
    <row r="115" spans="21:22" x14ac:dyDescent="0.25">
      <c r="U115" s="1" t="s">
        <v>84</v>
      </c>
      <c r="V115" s="4"/>
    </row>
    <row r="116" spans="21:22" x14ac:dyDescent="0.25">
      <c r="U116" s="1" t="s">
        <v>186</v>
      </c>
      <c r="V116" s="4"/>
    </row>
    <row r="117" spans="21:22" x14ac:dyDescent="0.25">
      <c r="U117" s="1" t="s">
        <v>185</v>
      </c>
      <c r="V117" s="4"/>
    </row>
    <row r="118" spans="21:22" x14ac:dyDescent="0.25">
      <c r="U118" s="1" t="s">
        <v>187</v>
      </c>
      <c r="V118" s="4"/>
    </row>
    <row r="119" spans="21:22" x14ac:dyDescent="0.25">
      <c r="U119" s="1" t="s">
        <v>196</v>
      </c>
      <c r="V119" s="4"/>
    </row>
    <row r="120" spans="21:22" x14ac:dyDescent="0.25">
      <c r="U120" s="1" t="s">
        <v>87</v>
      </c>
      <c r="V120" s="4"/>
    </row>
    <row r="121" spans="21:22" x14ac:dyDescent="0.25">
      <c r="U121" s="1" t="s">
        <v>89</v>
      </c>
      <c r="V121" s="4"/>
    </row>
    <row r="122" spans="21:22" x14ac:dyDescent="0.25">
      <c r="U122" s="1" t="s">
        <v>172</v>
      </c>
      <c r="V122" s="4"/>
    </row>
    <row r="123" spans="21:22" x14ac:dyDescent="0.25">
      <c r="U123" s="2" t="s">
        <v>136</v>
      </c>
      <c r="V123" s="4"/>
    </row>
    <row r="124" spans="21:22" x14ac:dyDescent="0.25">
      <c r="U124" s="2" t="s">
        <v>142</v>
      </c>
      <c r="V124" s="4"/>
    </row>
    <row r="125" spans="21:22" x14ac:dyDescent="0.25">
      <c r="U125" s="1" t="s">
        <v>58</v>
      </c>
      <c r="V125" s="4"/>
    </row>
    <row r="126" spans="21:22" x14ac:dyDescent="0.25">
      <c r="U126" s="1" t="s">
        <v>60</v>
      </c>
      <c r="V126" s="4"/>
    </row>
    <row r="127" spans="21:22" x14ac:dyDescent="0.25">
      <c r="U127" s="1" t="s">
        <v>162</v>
      </c>
      <c r="V127" s="4"/>
    </row>
    <row r="128" spans="21:22" x14ac:dyDescent="0.25">
      <c r="U128" s="1" t="s">
        <v>161</v>
      </c>
      <c r="V128" s="4"/>
    </row>
    <row r="129" spans="21:22" x14ac:dyDescent="0.25">
      <c r="U129" s="1" t="s">
        <v>160</v>
      </c>
      <c r="V129" s="4"/>
    </row>
    <row r="130" spans="21:22" x14ac:dyDescent="0.25">
      <c r="U130" s="2" t="s">
        <v>100</v>
      </c>
      <c r="V130" s="4"/>
    </row>
    <row r="131" spans="21:22" x14ac:dyDescent="0.25">
      <c r="U131" s="2" t="s">
        <v>145</v>
      </c>
      <c r="V131" s="4"/>
    </row>
    <row r="132" spans="21:22" x14ac:dyDescent="0.25">
      <c r="U132" s="1" t="s">
        <v>64</v>
      </c>
      <c r="V132" s="4"/>
    </row>
    <row r="133" spans="21:22" x14ac:dyDescent="0.25">
      <c r="U133" s="2" t="s">
        <v>156</v>
      </c>
      <c r="V133" s="4"/>
    </row>
    <row r="134" spans="21:22" x14ac:dyDescent="0.25">
      <c r="U134" s="1" t="s">
        <v>66</v>
      </c>
      <c r="V134" s="4"/>
    </row>
    <row r="135" spans="21:22" x14ac:dyDescent="0.25">
      <c r="U135" s="1" t="s">
        <v>68</v>
      </c>
      <c r="V135" s="4"/>
    </row>
    <row r="136" spans="21:22" x14ac:dyDescent="0.25">
      <c r="U136" s="1" t="s">
        <v>70</v>
      </c>
      <c r="V136" s="4"/>
    </row>
    <row r="137" spans="21:22" x14ac:dyDescent="0.25">
      <c r="U137" s="1" t="s">
        <v>72</v>
      </c>
      <c r="V137" s="4"/>
    </row>
    <row r="138" spans="21:22" x14ac:dyDescent="0.25">
      <c r="U138" s="1" t="s">
        <v>163</v>
      </c>
      <c r="V138" s="4"/>
    </row>
    <row r="139" spans="21:22" x14ac:dyDescent="0.25">
      <c r="U139" s="1" t="s">
        <v>74</v>
      </c>
      <c r="V139" s="4"/>
    </row>
    <row r="140" spans="21:22" x14ac:dyDescent="0.25">
      <c r="U140" s="1" t="s">
        <v>76</v>
      </c>
      <c r="V140" s="4"/>
    </row>
    <row r="141" spans="21:22" x14ac:dyDescent="0.25">
      <c r="U141" s="1" t="s">
        <v>78</v>
      </c>
      <c r="V141" s="4"/>
    </row>
    <row r="142" spans="21:22" x14ac:dyDescent="0.25">
      <c r="U142" s="1" t="s">
        <v>80</v>
      </c>
      <c r="V142" s="4"/>
    </row>
    <row r="143" spans="21:22" x14ac:dyDescent="0.25">
      <c r="U143" s="1" t="s">
        <v>81</v>
      </c>
      <c r="V143" s="4"/>
    </row>
    <row r="144" spans="21:22" x14ac:dyDescent="0.25">
      <c r="U144" s="1" t="s">
        <v>83</v>
      </c>
      <c r="V144" s="4"/>
    </row>
    <row r="145" spans="21:22" x14ac:dyDescent="0.25">
      <c r="U145" s="2" t="s">
        <v>188</v>
      </c>
      <c r="V145" s="4"/>
    </row>
    <row r="146" spans="21:22" x14ac:dyDescent="0.25">
      <c r="U146" s="1" t="s">
        <v>85</v>
      </c>
      <c r="V146" s="4"/>
    </row>
    <row r="147" spans="21:22" x14ac:dyDescent="0.25">
      <c r="U147" s="1" t="s">
        <v>164</v>
      </c>
      <c r="V147" s="4"/>
    </row>
    <row r="148" spans="21:22" x14ac:dyDescent="0.25">
      <c r="U148" s="1" t="s">
        <v>86</v>
      </c>
      <c r="V148" s="4"/>
    </row>
    <row r="149" spans="21:22" x14ac:dyDescent="0.25">
      <c r="U149" s="1" t="s">
        <v>88</v>
      </c>
      <c r="V149" s="4"/>
    </row>
    <row r="150" spans="21:22" x14ac:dyDescent="0.25">
      <c r="U150" s="1" t="s">
        <v>90</v>
      </c>
      <c r="V150" s="4"/>
    </row>
  </sheetData>
  <sortState ref="U3:U150">
    <sortCondition ref="U150"/>
  </sortState>
  <mergeCells count="1">
    <mergeCell ref="A1:H1"/>
  </mergeCells>
  <dataValidations count="3">
    <dataValidation type="decimal" allowBlank="1" showInputMessage="1" showErrorMessage="1" sqref="C3:C51">
      <formula1>0</formula1>
      <formula2>10000</formula2>
    </dataValidation>
    <dataValidation type="list" allowBlank="1" showInputMessage="1" showErrorMessage="1" sqref="J1">
      <formula1>$Z$3:$Z$4</formula1>
    </dataValidation>
    <dataValidation type="list" allowBlank="1" showInputMessage="1" showErrorMessage="1" sqref="A3:A100 E3:E100">
      <formula1>$U$3:$U$150</formula1>
    </dataValidation>
  </dataValidations>
  <pageMargins left="0.25" right="0.25" top="0.75" bottom="0.75" header="0.3" footer="0.3"/>
  <pageSetup paperSize="9" pageOrder="overThenDown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G4" sqref="G4"/>
    </sheetView>
  </sheetViews>
  <sheetFormatPr defaultRowHeight="15" x14ac:dyDescent="0.25"/>
  <cols>
    <col min="1" max="1" width="26.7109375" customWidth="1"/>
    <col min="2" max="2" width="12.85546875" customWidth="1"/>
    <col min="3" max="3" width="14.5703125" customWidth="1"/>
    <col min="6" max="6" width="13.140625" customWidth="1"/>
  </cols>
  <sheetData>
    <row r="1" spans="1:7" x14ac:dyDescent="0.25">
      <c r="B1" s="3" t="s">
        <v>124</v>
      </c>
    </row>
    <row r="2" spans="1:7" x14ac:dyDescent="0.25">
      <c r="A2" s="3" t="s">
        <v>93</v>
      </c>
      <c r="B2" s="3" t="s">
        <v>3</v>
      </c>
      <c r="C2" s="3" t="s">
        <v>2</v>
      </c>
      <c r="G2" s="3" t="s">
        <v>96</v>
      </c>
    </row>
    <row r="3" spans="1:7" x14ac:dyDescent="0.25">
      <c r="A3" s="8" t="s">
        <v>97</v>
      </c>
      <c r="B3" s="8">
        <v>1</v>
      </c>
      <c r="C3">
        <f>$G$4*B3</f>
        <v>0</v>
      </c>
      <c r="F3" s="3" t="s">
        <v>94</v>
      </c>
      <c r="G3" s="8">
        <v>32</v>
      </c>
    </row>
    <row r="4" spans="1:7" x14ac:dyDescent="0.25">
      <c r="A4" s="8" t="s">
        <v>5</v>
      </c>
      <c r="B4" s="8">
        <v>1</v>
      </c>
      <c r="C4">
        <f>$G$5*B4</f>
        <v>32</v>
      </c>
      <c r="F4" s="3" t="s">
        <v>95</v>
      </c>
      <c r="G4" s="8">
        <v>0</v>
      </c>
    </row>
    <row r="5" spans="1:7" x14ac:dyDescent="0.25">
      <c r="A5" s="8" t="s">
        <v>9</v>
      </c>
      <c r="B5" s="8">
        <v>0.5</v>
      </c>
      <c r="C5">
        <f>$G$5*B5</f>
        <v>16</v>
      </c>
      <c r="F5" s="3" t="s">
        <v>2</v>
      </c>
      <c r="G5">
        <f>G3+G4</f>
        <v>32</v>
      </c>
    </row>
    <row r="6" spans="1:7" x14ac:dyDescent="0.25">
      <c r="A6" s="8" t="s">
        <v>11</v>
      </c>
      <c r="B6" s="8">
        <v>0.5</v>
      </c>
      <c r="C6">
        <f>$G$5*B6</f>
        <v>16</v>
      </c>
    </row>
    <row r="7" spans="1:7" x14ac:dyDescent="0.25">
      <c r="A7" s="8" t="s">
        <v>144</v>
      </c>
      <c r="B7" s="8">
        <v>1</v>
      </c>
      <c r="C7">
        <f>$G$4*B7</f>
        <v>0</v>
      </c>
      <c r="G7" s="3" t="s">
        <v>103</v>
      </c>
    </row>
    <row r="8" spans="1:7" x14ac:dyDescent="0.25">
      <c r="A8" s="8" t="s">
        <v>16</v>
      </c>
      <c r="B8" s="8">
        <v>1</v>
      </c>
      <c r="C8">
        <f>$G$4*B8</f>
        <v>0</v>
      </c>
      <c r="F8" s="3" t="s">
        <v>104</v>
      </c>
      <c r="G8" s="8">
        <v>0</v>
      </c>
    </row>
    <row r="9" spans="1:7" x14ac:dyDescent="0.25">
      <c r="A9" s="8" t="s">
        <v>20</v>
      </c>
      <c r="B9" s="8">
        <v>0.5</v>
      </c>
      <c r="C9">
        <f>$G$5*B9</f>
        <v>16</v>
      </c>
      <c r="F9" s="3" t="s">
        <v>105</v>
      </c>
      <c r="G9" s="8">
        <v>0</v>
      </c>
    </row>
    <row r="10" spans="1:7" x14ac:dyDescent="0.25">
      <c r="A10" s="8" t="s">
        <v>22</v>
      </c>
      <c r="B10" s="8">
        <v>0.5</v>
      </c>
      <c r="C10">
        <f>$G$5*B10</f>
        <v>16</v>
      </c>
      <c r="F10" s="3" t="s">
        <v>2</v>
      </c>
      <c r="G10">
        <f>G8+G9</f>
        <v>0</v>
      </c>
    </row>
    <row r="11" spans="1:7" x14ac:dyDescent="0.25">
      <c r="A11" s="8" t="s">
        <v>24</v>
      </c>
      <c r="B11" s="8">
        <v>1</v>
      </c>
      <c r="C11">
        <f>$G$4*B11</f>
        <v>0</v>
      </c>
    </row>
    <row r="12" spans="1:7" x14ac:dyDescent="0.25">
      <c r="A12" s="8" t="s">
        <v>141</v>
      </c>
      <c r="B12" s="8">
        <v>1</v>
      </c>
      <c r="C12">
        <f>$G$4*B12</f>
        <v>0</v>
      </c>
    </row>
    <row r="13" spans="1:7" x14ac:dyDescent="0.25">
      <c r="A13" s="8" t="s">
        <v>8</v>
      </c>
      <c r="B13" s="8">
        <v>1</v>
      </c>
      <c r="C13">
        <f>$G$5*B13</f>
        <v>32</v>
      </c>
    </row>
    <row r="14" spans="1:7" x14ac:dyDescent="0.25">
      <c r="A14" s="8" t="s">
        <v>12</v>
      </c>
      <c r="B14" s="8">
        <v>0.5</v>
      </c>
      <c r="C14">
        <f>$G$5*B14</f>
        <v>16</v>
      </c>
    </row>
    <row r="15" spans="1:7" x14ac:dyDescent="0.25">
      <c r="A15" s="8" t="s">
        <v>17</v>
      </c>
      <c r="B15" s="8">
        <v>1</v>
      </c>
      <c r="C15">
        <f>$G$5*B15</f>
        <v>32</v>
      </c>
    </row>
    <row r="16" spans="1:7" x14ac:dyDescent="0.25">
      <c r="A16" s="8" t="s">
        <v>21</v>
      </c>
      <c r="B16" s="8">
        <v>2</v>
      </c>
      <c r="C16">
        <f>$G$4*B16</f>
        <v>0</v>
      </c>
    </row>
    <row r="17" spans="1:3" x14ac:dyDescent="0.25">
      <c r="A17" s="8" t="s">
        <v>23</v>
      </c>
      <c r="B17" s="8">
        <v>1</v>
      </c>
      <c r="C17">
        <f>$G$4*B17</f>
        <v>0</v>
      </c>
    </row>
    <row r="18" spans="1:3" x14ac:dyDescent="0.25">
      <c r="A18" s="8" t="s">
        <v>99</v>
      </c>
      <c r="B18" s="8">
        <v>1</v>
      </c>
      <c r="C18">
        <f>$G$4*B18</f>
        <v>0</v>
      </c>
    </row>
    <row r="19" spans="1:3" x14ac:dyDescent="0.25">
      <c r="A19" s="8" t="s">
        <v>98</v>
      </c>
      <c r="B19" s="8">
        <v>1</v>
      </c>
      <c r="C19">
        <f>$G$5*B19</f>
        <v>32</v>
      </c>
    </row>
    <row r="20" spans="1:3" x14ac:dyDescent="0.25">
      <c r="A20" s="8" t="s">
        <v>26</v>
      </c>
      <c r="B20" s="8">
        <v>1</v>
      </c>
      <c r="C20">
        <f>$G$5*B20</f>
        <v>32</v>
      </c>
    </row>
    <row r="21" spans="1:3" x14ac:dyDescent="0.25">
      <c r="A21" s="8" t="s">
        <v>37</v>
      </c>
      <c r="B21" s="8">
        <v>0.5</v>
      </c>
      <c r="C21">
        <f>$G$5*B21</f>
        <v>16</v>
      </c>
    </row>
    <row r="22" spans="1:3" x14ac:dyDescent="0.25">
      <c r="A22" s="8" t="s">
        <v>39</v>
      </c>
      <c r="B22" s="8">
        <v>0.5</v>
      </c>
      <c r="C22">
        <f>$G$5*B22</f>
        <v>16</v>
      </c>
    </row>
    <row r="23" spans="1:3" x14ac:dyDescent="0.25">
      <c r="A23" s="8" t="s">
        <v>28</v>
      </c>
      <c r="B23" s="8">
        <v>0.25</v>
      </c>
      <c r="C23">
        <f>$G$5*B23</f>
        <v>8</v>
      </c>
    </row>
    <row r="24" spans="1:3" x14ac:dyDescent="0.25">
      <c r="A24" s="8" t="s">
        <v>36</v>
      </c>
      <c r="B24" s="8">
        <v>1</v>
      </c>
      <c r="C24">
        <f>($G$5-2*$G$10)*B24</f>
        <v>32</v>
      </c>
    </row>
    <row r="25" spans="1:3" x14ac:dyDescent="0.25">
      <c r="A25" s="8" t="s">
        <v>40</v>
      </c>
      <c r="B25" s="8">
        <v>1</v>
      </c>
      <c r="C25">
        <f t="shared" ref="C25:C31" si="0">$G$5*B25</f>
        <v>32</v>
      </c>
    </row>
    <row r="26" spans="1:3" x14ac:dyDescent="0.25">
      <c r="A26" s="8" t="s">
        <v>43</v>
      </c>
      <c r="B26" s="8">
        <v>0.5</v>
      </c>
      <c r="C26">
        <f t="shared" si="0"/>
        <v>16</v>
      </c>
    </row>
    <row r="27" spans="1:3" x14ac:dyDescent="0.25">
      <c r="A27" s="8" t="s">
        <v>42</v>
      </c>
      <c r="B27" s="8">
        <v>1</v>
      </c>
      <c r="C27">
        <f t="shared" si="0"/>
        <v>32</v>
      </c>
    </row>
    <row r="28" spans="1:3" x14ac:dyDescent="0.25">
      <c r="A28" s="8" t="s">
        <v>46</v>
      </c>
      <c r="B28" s="8">
        <v>1</v>
      </c>
      <c r="C28">
        <f t="shared" si="0"/>
        <v>32</v>
      </c>
    </row>
    <row r="29" spans="1:3" x14ac:dyDescent="0.25">
      <c r="A29" s="8" t="s">
        <v>53</v>
      </c>
      <c r="B29" s="8">
        <v>0.25</v>
      </c>
      <c r="C29">
        <f t="shared" si="0"/>
        <v>8</v>
      </c>
    </row>
    <row r="30" spans="1:3" x14ac:dyDescent="0.25">
      <c r="A30" s="8" t="s">
        <v>54</v>
      </c>
      <c r="B30" s="8">
        <v>0.25</v>
      </c>
      <c r="C30">
        <f t="shared" si="0"/>
        <v>8</v>
      </c>
    </row>
    <row r="31" spans="1:3" x14ac:dyDescent="0.25">
      <c r="A31" s="8" t="s">
        <v>50</v>
      </c>
      <c r="B31" s="8">
        <v>1</v>
      </c>
      <c r="C31">
        <f t="shared" si="0"/>
        <v>32</v>
      </c>
    </row>
    <row r="32" spans="1:3" x14ac:dyDescent="0.25">
      <c r="A32" s="8" t="s">
        <v>61</v>
      </c>
      <c r="B32" s="8">
        <v>0.5</v>
      </c>
      <c r="C32">
        <f>($G$5-4*$G$9)*B32</f>
        <v>16</v>
      </c>
    </row>
    <row r="33" spans="1:3" x14ac:dyDescent="0.25">
      <c r="A33" s="8" t="s">
        <v>63</v>
      </c>
      <c r="B33" s="8">
        <v>0.5</v>
      </c>
      <c r="C33">
        <f>($G$5-4*$G$8)*B33</f>
        <v>16</v>
      </c>
    </row>
    <row r="34" spans="1:3" x14ac:dyDescent="0.25">
      <c r="A34" s="8" t="s">
        <v>82</v>
      </c>
      <c r="B34" s="8">
        <v>0.5</v>
      </c>
      <c r="C34">
        <f>$G$5*B34</f>
        <v>16</v>
      </c>
    </row>
    <row r="35" spans="1:3" x14ac:dyDescent="0.25">
      <c r="A35" s="8" t="s">
        <v>84</v>
      </c>
      <c r="B35" s="8">
        <v>0.5</v>
      </c>
      <c r="C35">
        <f>$G$5*B35</f>
        <v>16</v>
      </c>
    </row>
    <row r="36" spans="1:3" x14ac:dyDescent="0.25">
      <c r="A36" s="8" t="s">
        <v>58</v>
      </c>
      <c r="B36" s="8">
        <v>0.5</v>
      </c>
      <c r="C36">
        <f>$G$5*B36</f>
        <v>16</v>
      </c>
    </row>
    <row r="37" spans="1:3" x14ac:dyDescent="0.25">
      <c r="A37" s="8" t="s">
        <v>60</v>
      </c>
      <c r="B37" s="8">
        <v>0.5</v>
      </c>
      <c r="C37">
        <f>$G$5*B37</f>
        <v>16</v>
      </c>
    </row>
    <row r="38" spans="1:3" x14ac:dyDescent="0.25">
      <c r="A38" s="8" t="s">
        <v>100</v>
      </c>
      <c r="B38" s="8">
        <v>1</v>
      </c>
      <c r="C38">
        <f>$G$5*B38</f>
        <v>32</v>
      </c>
    </row>
    <row r="39" spans="1:3" x14ac:dyDescent="0.25">
      <c r="A39" s="8" t="s">
        <v>70</v>
      </c>
      <c r="B39" s="8">
        <v>0.28000000000000003</v>
      </c>
      <c r="C39">
        <f>($G$5-2*$G$10)*B39</f>
        <v>8.9600000000000009</v>
      </c>
    </row>
    <row r="40" spans="1:3" x14ac:dyDescent="0.25">
      <c r="A40" s="8" t="s">
        <v>74</v>
      </c>
      <c r="B40" s="8">
        <v>0.15</v>
      </c>
      <c r="C40">
        <f>$G$4*B40</f>
        <v>0</v>
      </c>
    </row>
    <row r="41" spans="1:3" x14ac:dyDescent="0.25">
      <c r="A41" s="8" t="s">
        <v>76</v>
      </c>
      <c r="B41" s="8">
        <v>0.42</v>
      </c>
      <c r="C41">
        <f>$G$4*B41</f>
        <v>0</v>
      </c>
    </row>
    <row r="42" spans="1:3" x14ac:dyDescent="0.25">
      <c r="A42" s="8" t="s">
        <v>78</v>
      </c>
      <c r="B42" s="8">
        <v>0.14000000000000001</v>
      </c>
      <c r="C42">
        <f>$G$5/2*B42</f>
        <v>2.2400000000000002</v>
      </c>
    </row>
    <row r="43" spans="1:3" x14ac:dyDescent="0.25">
      <c r="A43" s="8" t="s">
        <v>88</v>
      </c>
      <c r="B43" s="8">
        <v>2</v>
      </c>
      <c r="C43">
        <f>$G$5*B43</f>
        <v>64</v>
      </c>
    </row>
    <row r="44" spans="1:3" x14ac:dyDescent="0.25">
      <c r="A44" s="8"/>
      <c r="B44" s="8"/>
    </row>
    <row r="45" spans="1:3" x14ac:dyDescent="0.25">
      <c r="A45" s="8"/>
      <c r="B45" s="8"/>
    </row>
    <row r="46" spans="1:3" x14ac:dyDescent="0.25">
      <c r="A46" s="8"/>
      <c r="B46" s="8"/>
    </row>
    <row r="47" spans="1:3" x14ac:dyDescent="0.25">
      <c r="A47" s="8"/>
      <c r="B47" s="8"/>
    </row>
    <row r="48" spans="1:3" x14ac:dyDescent="0.25">
      <c r="A48" s="8"/>
      <c r="B48" s="8"/>
    </row>
    <row r="49" spans="1:3" x14ac:dyDescent="0.25">
      <c r="A49" s="8"/>
      <c r="B49" s="8"/>
    </row>
    <row r="50" spans="1:3" x14ac:dyDescent="0.25">
      <c r="A50" s="8"/>
      <c r="B50" s="8"/>
    </row>
    <row r="51" spans="1:3" x14ac:dyDescent="0.25">
      <c r="A51" s="8"/>
      <c r="B51" s="8"/>
    </row>
    <row r="52" spans="1:3" x14ac:dyDescent="0.25">
      <c r="A52" s="8"/>
      <c r="B52" s="8"/>
    </row>
    <row r="53" spans="1:3" x14ac:dyDescent="0.25">
      <c r="A53" s="8"/>
      <c r="B53" s="8"/>
    </row>
    <row r="54" spans="1:3" x14ac:dyDescent="0.25">
      <c r="A54" s="8"/>
      <c r="B54" s="8"/>
    </row>
    <row r="55" spans="1:3" x14ac:dyDescent="0.25">
      <c r="A55" s="8"/>
      <c r="B55" s="8"/>
    </row>
    <row r="56" spans="1:3" x14ac:dyDescent="0.25">
      <c r="A56" s="8"/>
      <c r="B56" s="8"/>
    </row>
    <row r="57" spans="1:3" x14ac:dyDescent="0.25">
      <c r="A57" s="8"/>
      <c r="B57" s="8"/>
    </row>
    <row r="58" spans="1:3" x14ac:dyDescent="0.25">
      <c r="A58" s="8"/>
      <c r="B58" s="8"/>
    </row>
    <row r="59" spans="1:3" x14ac:dyDescent="0.25">
      <c r="A59" s="8"/>
      <c r="B59" s="8"/>
    </row>
    <row r="60" spans="1:3" x14ac:dyDescent="0.25">
      <c r="A60" s="8"/>
      <c r="B60" s="8"/>
    </row>
    <row r="61" spans="1:3" x14ac:dyDescent="0.25">
      <c r="A61" s="7"/>
      <c r="B61" s="7"/>
      <c r="C61" s="7"/>
    </row>
  </sheetData>
  <sortState ref="A3:C43">
    <sortCondition ref="A3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Summary!$U$3:$U$150</xm:f>
          </x14:formula1>
          <xm:sqref>A3:A70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G3" sqref="G3"/>
    </sheetView>
  </sheetViews>
  <sheetFormatPr defaultRowHeight="15" x14ac:dyDescent="0.25"/>
  <cols>
    <col min="1" max="1" width="26.7109375" customWidth="1"/>
    <col min="2" max="2" width="12.85546875" customWidth="1"/>
    <col min="3" max="3" width="14.5703125" customWidth="1"/>
    <col min="6" max="6" width="13.140625" customWidth="1"/>
  </cols>
  <sheetData>
    <row r="1" spans="1:7" x14ac:dyDescent="0.25">
      <c r="B1" s="3" t="s">
        <v>125</v>
      </c>
    </row>
    <row r="2" spans="1:7" x14ac:dyDescent="0.25">
      <c r="A2" s="3" t="s">
        <v>93</v>
      </c>
      <c r="B2" s="3" t="s">
        <v>3</v>
      </c>
      <c r="C2" s="3" t="s">
        <v>2</v>
      </c>
      <c r="G2" s="3" t="s">
        <v>96</v>
      </c>
    </row>
    <row r="3" spans="1:7" x14ac:dyDescent="0.25">
      <c r="A3" s="8" t="s">
        <v>97</v>
      </c>
      <c r="B3" s="8">
        <v>1</v>
      </c>
      <c r="C3">
        <f>$G$4*B3</f>
        <v>0</v>
      </c>
      <c r="F3" s="3" t="s">
        <v>94</v>
      </c>
      <c r="G3" s="8">
        <v>0</v>
      </c>
    </row>
    <row r="4" spans="1:7" x14ac:dyDescent="0.25">
      <c r="A4" s="8" t="s">
        <v>5</v>
      </c>
      <c r="B4" s="8">
        <v>1</v>
      </c>
      <c r="C4">
        <f>$G$5*B4</f>
        <v>0</v>
      </c>
      <c r="F4" s="3" t="s">
        <v>95</v>
      </c>
      <c r="G4" s="8">
        <v>0</v>
      </c>
    </row>
    <row r="5" spans="1:7" x14ac:dyDescent="0.25">
      <c r="A5" s="8" t="s">
        <v>9</v>
      </c>
      <c r="B5" s="8">
        <v>0.5</v>
      </c>
      <c r="C5">
        <f>$G$5*B5</f>
        <v>0</v>
      </c>
      <c r="F5" s="3" t="s">
        <v>2</v>
      </c>
      <c r="G5">
        <f>G3+G4</f>
        <v>0</v>
      </c>
    </row>
    <row r="6" spans="1:7" x14ac:dyDescent="0.25">
      <c r="A6" s="8" t="s">
        <v>11</v>
      </c>
      <c r="B6" s="8">
        <v>0.5</v>
      </c>
      <c r="C6">
        <f>$G$5*B6</f>
        <v>0</v>
      </c>
    </row>
    <row r="7" spans="1:7" x14ac:dyDescent="0.25">
      <c r="A7" s="8" t="s">
        <v>144</v>
      </c>
      <c r="B7" s="8">
        <v>1</v>
      </c>
      <c r="C7">
        <f>$G$4*B7</f>
        <v>0</v>
      </c>
      <c r="G7" s="3" t="s">
        <v>103</v>
      </c>
    </row>
    <row r="8" spans="1:7" x14ac:dyDescent="0.25">
      <c r="A8" s="8" t="s">
        <v>16</v>
      </c>
      <c r="B8" s="8">
        <v>1</v>
      </c>
      <c r="C8">
        <f>$G$4*B8</f>
        <v>0</v>
      </c>
      <c r="F8" s="3" t="s">
        <v>104</v>
      </c>
      <c r="G8" s="8">
        <v>0</v>
      </c>
    </row>
    <row r="9" spans="1:7" x14ac:dyDescent="0.25">
      <c r="A9" s="8" t="s">
        <v>20</v>
      </c>
      <c r="B9" s="8">
        <v>0.5</v>
      </c>
      <c r="C9">
        <f>$G$5*B9</f>
        <v>0</v>
      </c>
      <c r="F9" s="3" t="s">
        <v>105</v>
      </c>
      <c r="G9" s="8">
        <v>0</v>
      </c>
    </row>
    <row r="10" spans="1:7" x14ac:dyDescent="0.25">
      <c r="A10" s="8" t="s">
        <v>22</v>
      </c>
      <c r="B10" s="8">
        <v>0.5</v>
      </c>
      <c r="C10">
        <f>$G$5*B10</f>
        <v>0</v>
      </c>
      <c r="F10" s="3" t="s">
        <v>2</v>
      </c>
      <c r="G10">
        <f>G8+G9</f>
        <v>0</v>
      </c>
    </row>
    <row r="11" spans="1:7" x14ac:dyDescent="0.25">
      <c r="A11" s="8" t="s">
        <v>24</v>
      </c>
      <c r="B11" s="8">
        <v>1</v>
      </c>
      <c r="C11">
        <f>$G$4*B11</f>
        <v>0</v>
      </c>
    </row>
    <row r="12" spans="1:7" x14ac:dyDescent="0.25">
      <c r="A12" s="8" t="s">
        <v>141</v>
      </c>
      <c r="B12" s="8">
        <v>1</v>
      </c>
      <c r="C12">
        <f>$G$4*B12</f>
        <v>0</v>
      </c>
    </row>
    <row r="13" spans="1:7" x14ac:dyDescent="0.25">
      <c r="A13" s="8" t="s">
        <v>8</v>
      </c>
      <c r="B13" s="8">
        <v>1</v>
      </c>
      <c r="C13">
        <f>$G$5*B13</f>
        <v>0</v>
      </c>
    </row>
    <row r="14" spans="1:7" x14ac:dyDescent="0.25">
      <c r="A14" s="8" t="s">
        <v>12</v>
      </c>
      <c r="B14" s="8">
        <v>0.5</v>
      </c>
      <c r="C14">
        <f>$G$5*B14</f>
        <v>0</v>
      </c>
    </row>
    <row r="15" spans="1:7" x14ac:dyDescent="0.25">
      <c r="A15" s="8" t="s">
        <v>17</v>
      </c>
      <c r="B15" s="8">
        <v>1</v>
      </c>
      <c r="C15">
        <f>$G$5*B15</f>
        <v>0</v>
      </c>
    </row>
    <row r="16" spans="1:7" x14ac:dyDescent="0.25">
      <c r="A16" s="8" t="s">
        <v>21</v>
      </c>
      <c r="B16" s="8">
        <v>2</v>
      </c>
      <c r="C16">
        <f>$G$4*B16</f>
        <v>0</v>
      </c>
    </row>
    <row r="17" spans="1:3" x14ac:dyDescent="0.25">
      <c r="A17" s="8" t="s">
        <v>23</v>
      </c>
      <c r="B17" s="8">
        <v>1</v>
      </c>
      <c r="C17">
        <f>$G$4*B17</f>
        <v>0</v>
      </c>
    </row>
    <row r="18" spans="1:3" x14ac:dyDescent="0.25">
      <c r="A18" s="8" t="s">
        <v>99</v>
      </c>
      <c r="B18" s="8">
        <v>1</v>
      </c>
      <c r="C18">
        <f>$G$4*B18</f>
        <v>0</v>
      </c>
    </row>
    <row r="19" spans="1:3" x14ac:dyDescent="0.25">
      <c r="A19" s="8" t="s">
        <v>98</v>
      </c>
      <c r="B19" s="8">
        <v>1</v>
      </c>
      <c r="C19">
        <f>$G$5*B19</f>
        <v>0</v>
      </c>
    </row>
    <row r="20" spans="1:3" x14ac:dyDescent="0.25">
      <c r="A20" s="8" t="s">
        <v>26</v>
      </c>
      <c r="B20" s="8">
        <v>1</v>
      </c>
      <c r="C20">
        <f>$G$5*B20</f>
        <v>0</v>
      </c>
    </row>
    <row r="21" spans="1:3" x14ac:dyDescent="0.25">
      <c r="A21" s="8" t="s">
        <v>37</v>
      </c>
      <c r="B21" s="8">
        <v>0.5</v>
      </c>
      <c r="C21">
        <f>$G$5*B21</f>
        <v>0</v>
      </c>
    </row>
    <row r="22" spans="1:3" x14ac:dyDescent="0.25">
      <c r="A22" s="8" t="s">
        <v>39</v>
      </c>
      <c r="B22" s="8">
        <v>0.5</v>
      </c>
      <c r="C22">
        <f>$G$5*B22</f>
        <v>0</v>
      </c>
    </row>
    <row r="23" spans="1:3" x14ac:dyDescent="0.25">
      <c r="A23" s="8" t="s">
        <v>28</v>
      </c>
      <c r="B23" s="8">
        <v>0.25</v>
      </c>
      <c r="C23">
        <f>$G$5*B23</f>
        <v>0</v>
      </c>
    </row>
    <row r="24" spans="1:3" x14ac:dyDescent="0.25">
      <c r="A24" s="8" t="s">
        <v>36</v>
      </c>
      <c r="B24" s="8">
        <v>0.5</v>
      </c>
      <c r="C24">
        <f>($G$5-2*$G$10)*B24</f>
        <v>0</v>
      </c>
    </row>
    <row r="25" spans="1:3" x14ac:dyDescent="0.25">
      <c r="A25" s="8" t="s">
        <v>40</v>
      </c>
      <c r="B25" s="8">
        <v>1</v>
      </c>
      <c r="C25">
        <f t="shared" ref="C25:C31" si="0">$G$5*B25</f>
        <v>0</v>
      </c>
    </row>
    <row r="26" spans="1:3" x14ac:dyDescent="0.25">
      <c r="A26" s="8" t="s">
        <v>43</v>
      </c>
      <c r="B26" s="8">
        <v>0.5</v>
      </c>
      <c r="C26">
        <f t="shared" si="0"/>
        <v>0</v>
      </c>
    </row>
    <row r="27" spans="1:3" x14ac:dyDescent="0.25">
      <c r="A27" s="8" t="s">
        <v>42</v>
      </c>
      <c r="B27" s="8">
        <v>1</v>
      </c>
      <c r="C27">
        <f t="shared" si="0"/>
        <v>0</v>
      </c>
    </row>
    <row r="28" spans="1:3" x14ac:dyDescent="0.25">
      <c r="A28" s="8" t="s">
        <v>46</v>
      </c>
      <c r="B28" s="8">
        <v>1</v>
      </c>
      <c r="C28">
        <f t="shared" si="0"/>
        <v>0</v>
      </c>
    </row>
    <row r="29" spans="1:3" x14ac:dyDescent="0.25">
      <c r="A29" s="8" t="s">
        <v>53</v>
      </c>
      <c r="B29" s="8">
        <v>0.25</v>
      </c>
      <c r="C29">
        <f t="shared" si="0"/>
        <v>0</v>
      </c>
    </row>
    <row r="30" spans="1:3" x14ac:dyDescent="0.25">
      <c r="A30" s="8" t="s">
        <v>54</v>
      </c>
      <c r="B30" s="8">
        <v>0.25</v>
      </c>
      <c r="C30">
        <f t="shared" si="0"/>
        <v>0</v>
      </c>
    </row>
    <row r="31" spans="1:3" x14ac:dyDescent="0.25">
      <c r="A31" s="8" t="s">
        <v>50</v>
      </c>
      <c r="B31" s="8">
        <v>1</v>
      </c>
      <c r="C31">
        <f t="shared" si="0"/>
        <v>0</v>
      </c>
    </row>
    <row r="32" spans="1:3" x14ac:dyDescent="0.25">
      <c r="A32" s="8" t="s">
        <v>61</v>
      </c>
      <c r="B32" s="8">
        <v>0.25</v>
      </c>
      <c r="C32">
        <f>($G$5-4*$G$9)*B32</f>
        <v>0</v>
      </c>
    </row>
    <row r="33" spans="1:3" x14ac:dyDescent="0.25">
      <c r="A33" s="8" t="s">
        <v>63</v>
      </c>
      <c r="B33" s="8">
        <v>0.25</v>
      </c>
      <c r="C33">
        <f>($G$5-4*$G$8)*B33</f>
        <v>0</v>
      </c>
    </row>
    <row r="34" spans="1:3" x14ac:dyDescent="0.25">
      <c r="A34" s="8" t="s">
        <v>82</v>
      </c>
      <c r="B34" s="8">
        <v>0.5</v>
      </c>
      <c r="C34">
        <f t="shared" ref="C34:C39" si="1">$G$5*B34</f>
        <v>0</v>
      </c>
    </row>
    <row r="35" spans="1:3" x14ac:dyDescent="0.25">
      <c r="A35" s="8" t="s">
        <v>84</v>
      </c>
      <c r="B35" s="8">
        <v>0.5</v>
      </c>
      <c r="C35">
        <f t="shared" si="1"/>
        <v>0</v>
      </c>
    </row>
    <row r="36" spans="1:3" x14ac:dyDescent="0.25">
      <c r="A36" s="8" t="s">
        <v>58</v>
      </c>
      <c r="B36" s="8">
        <v>0.5</v>
      </c>
      <c r="C36">
        <f t="shared" si="1"/>
        <v>0</v>
      </c>
    </row>
    <row r="37" spans="1:3" x14ac:dyDescent="0.25">
      <c r="A37" s="8" t="s">
        <v>60</v>
      </c>
      <c r="B37" s="8">
        <v>0.5</v>
      </c>
      <c r="C37">
        <f t="shared" si="1"/>
        <v>0</v>
      </c>
    </row>
    <row r="38" spans="1:3" x14ac:dyDescent="0.25">
      <c r="A38" s="8" t="s">
        <v>100</v>
      </c>
      <c r="B38" s="8">
        <v>1</v>
      </c>
      <c r="C38">
        <f t="shared" si="1"/>
        <v>0</v>
      </c>
    </row>
    <row r="39" spans="1:3" x14ac:dyDescent="0.25">
      <c r="A39" s="8" t="s">
        <v>64</v>
      </c>
      <c r="B39" s="8">
        <v>1</v>
      </c>
      <c r="C39">
        <f t="shared" si="1"/>
        <v>0</v>
      </c>
    </row>
    <row r="40" spans="1:3" x14ac:dyDescent="0.25">
      <c r="A40" s="8" t="s">
        <v>70</v>
      </c>
      <c r="B40" s="8">
        <v>0.14000000000000001</v>
      </c>
      <c r="C40">
        <f>($G$5-2*$G$10)*B40</f>
        <v>0</v>
      </c>
    </row>
    <row r="41" spans="1:3" x14ac:dyDescent="0.25">
      <c r="A41" s="8" t="s">
        <v>74</v>
      </c>
      <c r="B41" s="8">
        <v>0.15</v>
      </c>
      <c r="C41">
        <f>$G$4*B41</f>
        <v>0</v>
      </c>
    </row>
    <row r="42" spans="1:3" x14ac:dyDescent="0.25">
      <c r="A42" s="8" t="s">
        <v>76</v>
      </c>
      <c r="B42" s="8">
        <v>0.42</v>
      </c>
      <c r="C42">
        <f>$G$4*B42</f>
        <v>0</v>
      </c>
    </row>
    <row r="43" spans="1:3" x14ac:dyDescent="0.25">
      <c r="A43" s="8" t="s">
        <v>78</v>
      </c>
      <c r="B43" s="8">
        <v>0.14000000000000001</v>
      </c>
      <c r="C43">
        <f>$G$5/2*B43</f>
        <v>0</v>
      </c>
    </row>
    <row r="44" spans="1:3" x14ac:dyDescent="0.25">
      <c r="A44" s="8" t="s">
        <v>88</v>
      </c>
      <c r="B44" s="8">
        <v>1</v>
      </c>
      <c r="C44">
        <f>$G$5*B44</f>
        <v>0</v>
      </c>
    </row>
    <row r="45" spans="1:3" x14ac:dyDescent="0.25">
      <c r="A45" s="8"/>
      <c r="B45" s="8"/>
    </row>
    <row r="46" spans="1:3" x14ac:dyDescent="0.25">
      <c r="A46" s="8"/>
      <c r="B46" s="8"/>
    </row>
    <row r="47" spans="1:3" x14ac:dyDescent="0.25">
      <c r="A47" s="8"/>
      <c r="B47" s="8"/>
    </row>
    <row r="48" spans="1:3" x14ac:dyDescent="0.25">
      <c r="A48" s="8"/>
      <c r="B48" s="8"/>
    </row>
    <row r="49" spans="1:3" x14ac:dyDescent="0.25">
      <c r="A49" s="8"/>
      <c r="B49" s="8"/>
    </row>
    <row r="50" spans="1:3" x14ac:dyDescent="0.25">
      <c r="A50" s="8"/>
      <c r="B50" s="8"/>
    </row>
    <row r="51" spans="1:3" x14ac:dyDescent="0.25">
      <c r="A51" s="8"/>
      <c r="B51" s="8"/>
    </row>
    <row r="52" spans="1:3" x14ac:dyDescent="0.25">
      <c r="A52" s="8"/>
      <c r="B52" s="8"/>
    </row>
    <row r="53" spans="1:3" x14ac:dyDescent="0.25">
      <c r="A53" s="8"/>
      <c r="B53" s="8"/>
    </row>
    <row r="54" spans="1:3" x14ac:dyDescent="0.25">
      <c r="A54" s="8"/>
      <c r="B54" s="8"/>
    </row>
    <row r="55" spans="1:3" x14ac:dyDescent="0.25">
      <c r="A55" s="8"/>
      <c r="B55" s="8"/>
    </row>
    <row r="56" spans="1:3" x14ac:dyDescent="0.25">
      <c r="A56" s="8"/>
      <c r="B56" s="8"/>
    </row>
    <row r="57" spans="1:3" x14ac:dyDescent="0.25">
      <c r="A57" s="8"/>
      <c r="B57" s="8"/>
    </row>
    <row r="58" spans="1:3" x14ac:dyDescent="0.25">
      <c r="A58" s="8"/>
      <c r="B58" s="8"/>
    </row>
    <row r="59" spans="1:3" x14ac:dyDescent="0.25">
      <c r="A59" s="8"/>
      <c r="B59" s="8"/>
    </row>
    <row r="60" spans="1:3" x14ac:dyDescent="0.25">
      <c r="A60" s="8"/>
      <c r="B60" s="8"/>
    </row>
    <row r="61" spans="1:3" x14ac:dyDescent="0.25">
      <c r="A61" s="7"/>
      <c r="B61" s="7"/>
      <c r="C61" s="7"/>
    </row>
  </sheetData>
  <sortState ref="A3:C44">
    <sortCondition ref="A3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Summary!$U$3:$U$150</xm:f>
          </x14:formula1>
          <xm:sqref>A3:A70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B14" sqref="B14"/>
    </sheetView>
  </sheetViews>
  <sheetFormatPr defaultRowHeight="15" x14ac:dyDescent="0.25"/>
  <cols>
    <col min="1" max="1" width="26.7109375" customWidth="1"/>
    <col min="2" max="2" width="12.85546875" customWidth="1"/>
    <col min="3" max="3" width="14.5703125" customWidth="1"/>
    <col min="6" max="6" width="13.140625" customWidth="1"/>
  </cols>
  <sheetData>
    <row r="1" spans="1:7" x14ac:dyDescent="0.25">
      <c r="B1" s="3" t="s">
        <v>126</v>
      </c>
    </row>
    <row r="2" spans="1:7" x14ac:dyDescent="0.25">
      <c r="A2" s="3" t="s">
        <v>93</v>
      </c>
      <c r="B2" s="3" t="s">
        <v>3</v>
      </c>
      <c r="C2" s="3" t="s">
        <v>2</v>
      </c>
      <c r="G2" s="3" t="s">
        <v>96</v>
      </c>
    </row>
    <row r="3" spans="1:7" x14ac:dyDescent="0.25">
      <c r="A3" s="8" t="s">
        <v>97</v>
      </c>
      <c r="B3" s="8">
        <v>1</v>
      </c>
      <c r="C3">
        <f>$G$4*B3</f>
        <v>200</v>
      </c>
      <c r="F3" s="3" t="s">
        <v>94</v>
      </c>
      <c r="G3" s="8">
        <v>84</v>
      </c>
    </row>
    <row r="4" spans="1:7" x14ac:dyDescent="0.25">
      <c r="A4" s="8" t="s">
        <v>144</v>
      </c>
      <c r="B4" s="8">
        <v>1</v>
      </c>
      <c r="C4">
        <f>$G$4*B4</f>
        <v>200</v>
      </c>
      <c r="F4" s="3" t="s">
        <v>95</v>
      </c>
      <c r="G4" s="8">
        <v>200</v>
      </c>
    </row>
    <row r="5" spans="1:7" x14ac:dyDescent="0.25">
      <c r="A5" s="8" t="s">
        <v>5</v>
      </c>
      <c r="B5" s="8">
        <v>1</v>
      </c>
      <c r="C5">
        <f>$G$5*B5</f>
        <v>284</v>
      </c>
      <c r="F5" s="3" t="s">
        <v>2</v>
      </c>
      <c r="G5">
        <f>G3+G4</f>
        <v>284</v>
      </c>
    </row>
    <row r="6" spans="1:7" x14ac:dyDescent="0.25">
      <c r="A6" s="8" t="s">
        <v>154</v>
      </c>
      <c r="B6" s="8">
        <v>0.5</v>
      </c>
      <c r="C6">
        <f>$G$5*B6</f>
        <v>142</v>
      </c>
    </row>
    <row r="7" spans="1:7" x14ac:dyDescent="0.25">
      <c r="A7" s="8" t="s">
        <v>152</v>
      </c>
      <c r="B7" s="8">
        <v>0.5</v>
      </c>
      <c r="C7">
        <f>$G$5*B7</f>
        <v>142</v>
      </c>
      <c r="G7" s="3" t="s">
        <v>103</v>
      </c>
    </row>
    <row r="8" spans="1:7" x14ac:dyDescent="0.25">
      <c r="A8" s="8" t="s">
        <v>16</v>
      </c>
      <c r="B8" s="8">
        <v>1</v>
      </c>
      <c r="C8">
        <f>$G$4*B8</f>
        <v>200</v>
      </c>
      <c r="F8" s="3" t="s">
        <v>105</v>
      </c>
      <c r="G8" s="8">
        <v>45</v>
      </c>
    </row>
    <row r="9" spans="1:7" x14ac:dyDescent="0.25">
      <c r="A9" s="8" t="s">
        <v>195</v>
      </c>
      <c r="B9" s="8">
        <v>1</v>
      </c>
      <c r="C9">
        <f>$G$5*B9</f>
        <v>284</v>
      </c>
      <c r="F9" s="3" t="s">
        <v>104</v>
      </c>
      <c r="G9">
        <v>63</v>
      </c>
    </row>
    <row r="10" spans="1:7" x14ac:dyDescent="0.25">
      <c r="A10" s="8" t="s">
        <v>180</v>
      </c>
      <c r="B10" s="8">
        <v>0.5</v>
      </c>
      <c r="C10">
        <f>$G$4*B10</f>
        <v>100</v>
      </c>
    </row>
    <row r="11" spans="1:7" x14ac:dyDescent="0.25">
      <c r="A11" s="8" t="s">
        <v>177</v>
      </c>
      <c r="B11" s="8">
        <v>0.5</v>
      </c>
      <c r="C11">
        <f t="shared" ref="C11:C17" si="0">$G$5*B11</f>
        <v>142</v>
      </c>
    </row>
    <row r="12" spans="1:7" x14ac:dyDescent="0.25">
      <c r="A12" s="8" t="s">
        <v>141</v>
      </c>
      <c r="B12" s="8">
        <v>1</v>
      </c>
      <c r="C12">
        <f t="shared" si="0"/>
        <v>284</v>
      </c>
      <c r="F12" s="3" t="s">
        <v>189</v>
      </c>
      <c r="G12" s="10" t="s">
        <v>190</v>
      </c>
    </row>
    <row r="13" spans="1:7" x14ac:dyDescent="0.25">
      <c r="A13" s="8" t="s">
        <v>139</v>
      </c>
      <c r="B13" s="8">
        <v>0.5</v>
      </c>
      <c r="C13">
        <f t="shared" si="0"/>
        <v>142</v>
      </c>
    </row>
    <row r="14" spans="1:7" x14ac:dyDescent="0.25">
      <c r="A14" s="8" t="s">
        <v>171</v>
      </c>
      <c r="B14" s="8">
        <v>0.5</v>
      </c>
      <c r="C14">
        <f t="shared" si="0"/>
        <v>142</v>
      </c>
    </row>
    <row r="15" spans="1:7" x14ac:dyDescent="0.25">
      <c r="A15" s="8" t="s">
        <v>8</v>
      </c>
      <c r="B15" s="8">
        <v>1</v>
      </c>
      <c r="C15">
        <f t="shared" si="0"/>
        <v>284</v>
      </c>
    </row>
    <row r="16" spans="1:7" x14ac:dyDescent="0.25">
      <c r="A16" s="8" t="s">
        <v>12</v>
      </c>
      <c r="B16" s="8">
        <v>0.5</v>
      </c>
      <c r="C16">
        <f t="shared" si="0"/>
        <v>142</v>
      </c>
    </row>
    <row r="17" spans="1:3" x14ac:dyDescent="0.25">
      <c r="A17" s="8" t="s">
        <v>17</v>
      </c>
      <c r="B17" s="8">
        <v>1</v>
      </c>
      <c r="C17">
        <f t="shared" si="0"/>
        <v>284</v>
      </c>
    </row>
    <row r="18" spans="1:3" x14ac:dyDescent="0.25">
      <c r="A18" s="8" t="s">
        <v>21</v>
      </c>
      <c r="B18" s="8">
        <v>2</v>
      </c>
      <c r="C18">
        <f>$G$4*B18</f>
        <v>400</v>
      </c>
    </row>
    <row r="19" spans="1:3" x14ac:dyDescent="0.25">
      <c r="A19" s="8" t="s">
        <v>23</v>
      </c>
      <c r="B19" s="8">
        <v>1</v>
      </c>
      <c r="C19">
        <f>$G$4*B19</f>
        <v>200</v>
      </c>
    </row>
    <row r="20" spans="1:3" x14ac:dyDescent="0.25">
      <c r="A20" s="8" t="s">
        <v>175</v>
      </c>
      <c r="B20" s="8">
        <v>0.5</v>
      </c>
      <c r="C20">
        <f>$G$5*B20</f>
        <v>142</v>
      </c>
    </row>
    <row r="21" spans="1:3" x14ac:dyDescent="0.25">
      <c r="A21" s="8" t="s">
        <v>176</v>
      </c>
      <c r="B21" s="8">
        <v>0.5</v>
      </c>
      <c r="C21">
        <f>$G$5*B21</f>
        <v>142</v>
      </c>
    </row>
    <row r="22" spans="1:3" x14ac:dyDescent="0.25">
      <c r="A22" s="8" t="s">
        <v>99</v>
      </c>
      <c r="B22" s="8">
        <v>1</v>
      </c>
      <c r="C22">
        <f>$G$4*B22</f>
        <v>200</v>
      </c>
    </row>
    <row r="23" spans="1:3" x14ac:dyDescent="0.25">
      <c r="A23" s="8" t="s">
        <v>98</v>
      </c>
      <c r="B23" s="8">
        <v>1</v>
      </c>
      <c r="C23">
        <f>$G$5*B23</f>
        <v>284</v>
      </c>
    </row>
    <row r="24" spans="1:3" x14ac:dyDescent="0.25">
      <c r="A24" s="8" t="s">
        <v>191</v>
      </c>
      <c r="B24" s="8">
        <v>1</v>
      </c>
      <c r="C24">
        <f>$G$5*B24</f>
        <v>284</v>
      </c>
    </row>
    <row r="25" spans="1:3" x14ac:dyDescent="0.25">
      <c r="A25" s="8" t="s">
        <v>37</v>
      </c>
      <c r="B25" s="8">
        <v>0.5</v>
      </c>
      <c r="C25">
        <f>$G$5*B25</f>
        <v>142</v>
      </c>
    </row>
    <row r="26" spans="1:3" x14ac:dyDescent="0.25">
      <c r="A26" s="8" t="s">
        <v>39</v>
      </c>
      <c r="B26" s="8">
        <v>0.5</v>
      </c>
      <c r="C26">
        <f>$G$5*B26</f>
        <v>142</v>
      </c>
    </row>
    <row r="27" spans="1:3" x14ac:dyDescent="0.25">
      <c r="A27" s="8" t="s">
        <v>28</v>
      </c>
      <c r="B27" s="8">
        <v>0.5</v>
      </c>
      <c r="C27">
        <f>$G$5*B27</f>
        <v>142</v>
      </c>
    </row>
    <row r="28" spans="1:3" x14ac:dyDescent="0.25">
      <c r="A28" s="8" t="s">
        <v>36</v>
      </c>
      <c r="B28" s="8">
        <v>1</v>
      </c>
      <c r="C28">
        <f>($G$5-$G$10)*B28</f>
        <v>284</v>
      </c>
    </row>
    <row r="29" spans="1:3" x14ac:dyDescent="0.25">
      <c r="A29" s="8" t="s">
        <v>42</v>
      </c>
      <c r="B29" s="8">
        <v>1</v>
      </c>
      <c r="C29">
        <f>$G$5*B29</f>
        <v>284</v>
      </c>
    </row>
    <row r="30" spans="1:3" x14ac:dyDescent="0.25">
      <c r="A30" s="8" t="s">
        <v>46</v>
      </c>
      <c r="B30" s="8">
        <v>1</v>
      </c>
      <c r="C30">
        <f>$G$5*B30</f>
        <v>284</v>
      </c>
    </row>
    <row r="31" spans="1:3" x14ac:dyDescent="0.25">
      <c r="A31" s="8" t="s">
        <v>150</v>
      </c>
      <c r="B31" s="8">
        <v>0.5</v>
      </c>
      <c r="C31">
        <f>$G$5*B31</f>
        <v>142</v>
      </c>
    </row>
    <row r="32" spans="1:3" x14ac:dyDescent="0.25">
      <c r="A32" s="8" t="s">
        <v>147</v>
      </c>
      <c r="B32" s="8">
        <v>0.5</v>
      </c>
      <c r="C32">
        <f>$G$5*B32</f>
        <v>142</v>
      </c>
    </row>
    <row r="33" spans="1:3" x14ac:dyDescent="0.25">
      <c r="A33" s="8" t="s">
        <v>61</v>
      </c>
      <c r="B33" s="8">
        <v>0.5</v>
      </c>
      <c r="C33">
        <f>$G$5*B33-$G$8</f>
        <v>97</v>
      </c>
    </row>
    <row r="34" spans="1:3" x14ac:dyDescent="0.25">
      <c r="A34" s="8" t="s">
        <v>63</v>
      </c>
      <c r="B34" s="8">
        <v>0.5</v>
      </c>
      <c r="C34">
        <f>$G$5*B34-$G$9</f>
        <v>79</v>
      </c>
    </row>
    <row r="35" spans="1:3" x14ac:dyDescent="0.25">
      <c r="A35" s="8" t="s">
        <v>196</v>
      </c>
      <c r="B35" s="8">
        <v>1</v>
      </c>
      <c r="C35">
        <f>$G$5*B35</f>
        <v>284</v>
      </c>
    </row>
    <row r="36" spans="1:3" x14ac:dyDescent="0.25">
      <c r="A36" s="8" t="s">
        <v>136</v>
      </c>
      <c r="B36" s="8">
        <v>0.5</v>
      </c>
      <c r="C36">
        <f>$G$5*B36</f>
        <v>142</v>
      </c>
    </row>
    <row r="37" spans="1:3" x14ac:dyDescent="0.25">
      <c r="A37" s="8" t="s">
        <v>142</v>
      </c>
      <c r="B37" s="8">
        <v>0.5</v>
      </c>
      <c r="C37">
        <f>$G$5*B37</f>
        <v>142</v>
      </c>
    </row>
    <row r="38" spans="1:3" x14ac:dyDescent="0.25">
      <c r="A38" s="8" t="s">
        <v>100</v>
      </c>
      <c r="B38" s="8">
        <v>1</v>
      </c>
      <c r="C38">
        <f>$G$5*B38</f>
        <v>284</v>
      </c>
    </row>
    <row r="39" spans="1:3" x14ac:dyDescent="0.25">
      <c r="A39" s="8" t="s">
        <v>70</v>
      </c>
      <c r="B39" s="8">
        <v>0.28000000000000003</v>
      </c>
      <c r="C39">
        <f>($G$5-$G$10)*B39</f>
        <v>79.52000000000001</v>
      </c>
    </row>
    <row r="40" spans="1:3" x14ac:dyDescent="0.25">
      <c r="A40" s="8" t="s">
        <v>74</v>
      </c>
      <c r="B40" s="8">
        <v>0.15</v>
      </c>
      <c r="C40">
        <f>$G$4*B40</f>
        <v>30</v>
      </c>
    </row>
    <row r="41" spans="1:3" x14ac:dyDescent="0.25">
      <c r="A41" s="8" t="s">
        <v>76</v>
      </c>
      <c r="B41" s="8">
        <v>0.42</v>
      </c>
      <c r="C41">
        <f>$G$4*B41</f>
        <v>84</v>
      </c>
    </row>
    <row r="42" spans="1:3" x14ac:dyDescent="0.25">
      <c r="A42" s="8" t="s">
        <v>88</v>
      </c>
      <c r="B42" s="8">
        <v>2</v>
      </c>
      <c r="C42">
        <f>$G$5*B42</f>
        <v>568</v>
      </c>
    </row>
    <row r="43" spans="1:3" x14ac:dyDescent="0.25">
      <c r="A43" s="8"/>
      <c r="B43" s="8"/>
    </row>
    <row r="44" spans="1:3" x14ac:dyDescent="0.25">
      <c r="A44" s="8"/>
      <c r="B44" s="8"/>
    </row>
    <row r="45" spans="1:3" x14ac:dyDescent="0.25">
      <c r="A45" s="8"/>
      <c r="B45" s="8"/>
    </row>
    <row r="46" spans="1:3" x14ac:dyDescent="0.25">
      <c r="A46" s="8"/>
      <c r="B46" s="8"/>
    </row>
    <row r="47" spans="1:3" x14ac:dyDescent="0.25">
      <c r="A47" s="8"/>
      <c r="B47" s="8"/>
    </row>
    <row r="48" spans="1:3" x14ac:dyDescent="0.25">
      <c r="A48" s="8"/>
      <c r="B48" s="8"/>
    </row>
    <row r="49" spans="1:3" x14ac:dyDescent="0.25">
      <c r="A49" s="8"/>
      <c r="B49" s="8"/>
    </row>
    <row r="50" spans="1:3" x14ac:dyDescent="0.25">
      <c r="A50" s="8"/>
      <c r="B50" s="8"/>
    </row>
    <row r="51" spans="1:3" x14ac:dyDescent="0.25">
      <c r="A51" s="8"/>
      <c r="B51" s="8"/>
    </row>
    <row r="52" spans="1:3" x14ac:dyDescent="0.25">
      <c r="A52" s="8"/>
      <c r="B52" s="8"/>
    </row>
    <row r="53" spans="1:3" x14ac:dyDescent="0.25">
      <c r="A53" s="8"/>
      <c r="B53" s="8"/>
    </row>
    <row r="54" spans="1:3" x14ac:dyDescent="0.25">
      <c r="A54" s="8"/>
      <c r="B54" s="8"/>
    </row>
    <row r="55" spans="1:3" x14ac:dyDescent="0.25">
      <c r="A55" s="8"/>
      <c r="B55" s="8"/>
    </row>
    <row r="56" spans="1:3" x14ac:dyDescent="0.25">
      <c r="A56" s="8"/>
      <c r="B56" s="8"/>
    </row>
    <row r="57" spans="1:3" x14ac:dyDescent="0.25">
      <c r="A57" s="8"/>
      <c r="B57" s="8"/>
    </row>
    <row r="58" spans="1:3" x14ac:dyDescent="0.25">
      <c r="A58" s="8"/>
      <c r="B58" s="8"/>
    </row>
    <row r="59" spans="1:3" x14ac:dyDescent="0.25">
      <c r="A59" s="8"/>
      <c r="B59" s="8"/>
    </row>
    <row r="60" spans="1:3" x14ac:dyDescent="0.25">
      <c r="A60" s="8"/>
      <c r="B60" s="8"/>
    </row>
    <row r="61" spans="1:3" x14ac:dyDescent="0.25">
      <c r="A61" s="7"/>
      <c r="B61" s="7"/>
      <c r="C61" s="7"/>
    </row>
  </sheetData>
  <sortState ref="A3:C42">
    <sortCondition ref="A3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Summary!$U$3:$U$150</xm:f>
          </x14:formula1>
          <xm:sqref>A3:A70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Normal="100" workbookViewId="0">
      <selection activeCell="G10" sqref="G10"/>
    </sheetView>
  </sheetViews>
  <sheetFormatPr defaultRowHeight="15" x14ac:dyDescent="0.25"/>
  <cols>
    <col min="1" max="1" width="26.7109375" customWidth="1"/>
    <col min="2" max="2" width="12.85546875" customWidth="1"/>
    <col min="3" max="3" width="14.5703125" customWidth="1"/>
    <col min="6" max="6" width="13.140625" customWidth="1"/>
  </cols>
  <sheetData>
    <row r="1" spans="1:7" x14ac:dyDescent="0.25">
      <c r="B1" s="3" t="s">
        <v>127</v>
      </c>
    </row>
    <row r="2" spans="1:7" x14ac:dyDescent="0.25">
      <c r="A2" s="3" t="s">
        <v>93</v>
      </c>
      <c r="B2" s="3" t="s">
        <v>3</v>
      </c>
      <c r="C2" s="3" t="s">
        <v>2</v>
      </c>
      <c r="G2" s="3" t="s">
        <v>96</v>
      </c>
    </row>
    <row r="3" spans="1:7" x14ac:dyDescent="0.25">
      <c r="A3" s="8" t="s">
        <v>97</v>
      </c>
      <c r="B3" s="8">
        <v>1</v>
      </c>
      <c r="C3">
        <f>$G$4*B3</f>
        <v>200</v>
      </c>
      <c r="F3" s="3" t="s">
        <v>94</v>
      </c>
      <c r="G3" s="8">
        <v>0</v>
      </c>
    </row>
    <row r="4" spans="1:7" x14ac:dyDescent="0.25">
      <c r="A4" s="8" t="s">
        <v>144</v>
      </c>
      <c r="B4" s="8">
        <v>1</v>
      </c>
      <c r="C4">
        <f>$G$4*B4</f>
        <v>200</v>
      </c>
      <c r="F4" s="3" t="s">
        <v>95</v>
      </c>
      <c r="G4" s="8">
        <v>200</v>
      </c>
    </row>
    <row r="5" spans="1:7" x14ac:dyDescent="0.25">
      <c r="A5" s="8" t="s">
        <v>5</v>
      </c>
      <c r="B5" s="8">
        <v>1</v>
      </c>
      <c r="C5">
        <f t="shared" ref="C5:C10" si="0">$G$5*B5</f>
        <v>200</v>
      </c>
      <c r="F5" s="3" t="s">
        <v>2</v>
      </c>
      <c r="G5">
        <f>G3+G4</f>
        <v>200</v>
      </c>
    </row>
    <row r="6" spans="1:7" x14ac:dyDescent="0.25">
      <c r="A6" s="8" t="s">
        <v>192</v>
      </c>
      <c r="B6" s="8">
        <v>0.25</v>
      </c>
      <c r="C6">
        <f t="shared" si="0"/>
        <v>50</v>
      </c>
    </row>
    <row r="7" spans="1:7" x14ac:dyDescent="0.25">
      <c r="A7" s="8" t="s">
        <v>153</v>
      </c>
      <c r="B7" s="8">
        <v>0.25</v>
      </c>
      <c r="C7">
        <f t="shared" si="0"/>
        <v>50</v>
      </c>
      <c r="G7" s="3" t="s">
        <v>103</v>
      </c>
    </row>
    <row r="8" spans="1:7" x14ac:dyDescent="0.25">
      <c r="A8" s="8" t="s">
        <v>152</v>
      </c>
      <c r="B8" s="8">
        <v>0.5</v>
      </c>
      <c r="C8">
        <f t="shared" si="0"/>
        <v>100</v>
      </c>
      <c r="F8" s="3" t="s">
        <v>108</v>
      </c>
      <c r="G8" s="8">
        <v>36</v>
      </c>
    </row>
    <row r="9" spans="1:7" x14ac:dyDescent="0.25">
      <c r="A9" s="8" t="s">
        <v>157</v>
      </c>
      <c r="B9" s="8">
        <v>1</v>
      </c>
      <c r="C9">
        <f t="shared" si="0"/>
        <v>200</v>
      </c>
      <c r="F9" s="3" t="s">
        <v>104</v>
      </c>
      <c r="G9">
        <v>0</v>
      </c>
    </row>
    <row r="10" spans="1:7" x14ac:dyDescent="0.25">
      <c r="A10" s="8" t="s">
        <v>158</v>
      </c>
      <c r="B10" s="8">
        <v>1</v>
      </c>
      <c r="C10">
        <f t="shared" si="0"/>
        <v>200</v>
      </c>
      <c r="F10" s="3" t="s">
        <v>193</v>
      </c>
      <c r="G10">
        <v>27</v>
      </c>
    </row>
    <row r="11" spans="1:7" x14ac:dyDescent="0.25">
      <c r="A11" s="8" t="s">
        <v>16</v>
      </c>
      <c r="B11" s="8">
        <v>1</v>
      </c>
      <c r="C11">
        <f>$G$4*B11</f>
        <v>200</v>
      </c>
    </row>
    <row r="12" spans="1:7" x14ac:dyDescent="0.25">
      <c r="A12" s="8" t="s">
        <v>194</v>
      </c>
      <c r="B12" s="8">
        <v>1</v>
      </c>
      <c r="C12">
        <f>$G$5*B12</f>
        <v>200</v>
      </c>
      <c r="F12" s="3" t="s">
        <v>2</v>
      </c>
      <c r="G12">
        <f>SUM(G8:G11)</f>
        <v>63</v>
      </c>
    </row>
    <row r="13" spans="1:7" x14ac:dyDescent="0.25">
      <c r="A13" s="8" t="s">
        <v>178</v>
      </c>
      <c r="B13" s="8">
        <v>0.25</v>
      </c>
      <c r="C13">
        <f>$G$4*B13</f>
        <v>50</v>
      </c>
    </row>
    <row r="14" spans="1:7" x14ac:dyDescent="0.25">
      <c r="A14" s="8" t="s">
        <v>177</v>
      </c>
      <c r="B14" s="8">
        <v>0.5</v>
      </c>
      <c r="C14">
        <f>$G$4*B14</f>
        <v>100</v>
      </c>
    </row>
    <row r="15" spans="1:7" x14ac:dyDescent="0.25">
      <c r="A15" s="8" t="s">
        <v>179</v>
      </c>
      <c r="B15" s="8">
        <v>0.25</v>
      </c>
      <c r="C15">
        <f>$G$4*B15</f>
        <v>50</v>
      </c>
      <c r="F15" s="3" t="s">
        <v>189</v>
      </c>
      <c r="G15" s="10" t="s">
        <v>190</v>
      </c>
    </row>
    <row r="16" spans="1:7" x14ac:dyDescent="0.25">
      <c r="A16" s="8" t="s">
        <v>141</v>
      </c>
      <c r="B16" s="8">
        <v>1</v>
      </c>
      <c r="C16">
        <f>$G$4*B16</f>
        <v>200</v>
      </c>
    </row>
    <row r="17" spans="1:3" x14ac:dyDescent="0.25">
      <c r="A17" s="8" t="s">
        <v>181</v>
      </c>
      <c r="B17" s="8">
        <v>1</v>
      </c>
      <c r="C17">
        <f t="shared" ref="C17:C24" si="1">$G$5*B17</f>
        <v>200</v>
      </c>
    </row>
    <row r="18" spans="1:3" x14ac:dyDescent="0.25">
      <c r="A18" s="8" t="s">
        <v>10</v>
      </c>
      <c r="B18" s="8">
        <v>0.5</v>
      </c>
      <c r="C18">
        <f t="shared" si="1"/>
        <v>100</v>
      </c>
    </row>
    <row r="19" spans="1:3" x14ac:dyDescent="0.25">
      <c r="A19" s="8" t="s">
        <v>17</v>
      </c>
      <c r="B19" s="8">
        <v>1</v>
      </c>
      <c r="C19">
        <f t="shared" si="1"/>
        <v>200</v>
      </c>
    </row>
    <row r="20" spans="1:3" x14ac:dyDescent="0.25">
      <c r="A20" s="8" t="s">
        <v>21</v>
      </c>
      <c r="B20" s="8">
        <v>2</v>
      </c>
      <c r="C20">
        <f t="shared" si="1"/>
        <v>400</v>
      </c>
    </row>
    <row r="21" spans="1:3" x14ac:dyDescent="0.25">
      <c r="A21" s="8" t="s">
        <v>23</v>
      </c>
      <c r="B21" s="8">
        <v>1</v>
      </c>
      <c r="C21">
        <f t="shared" si="1"/>
        <v>200</v>
      </c>
    </row>
    <row r="22" spans="1:3" x14ac:dyDescent="0.25">
      <c r="A22" s="8" t="s">
        <v>173</v>
      </c>
      <c r="B22" s="8">
        <v>0.25</v>
      </c>
      <c r="C22">
        <f t="shared" si="1"/>
        <v>50</v>
      </c>
    </row>
    <row r="23" spans="1:3" x14ac:dyDescent="0.25">
      <c r="A23" s="8" t="s">
        <v>174</v>
      </c>
      <c r="B23" s="8">
        <v>0.25</v>
      </c>
      <c r="C23">
        <f t="shared" si="1"/>
        <v>50</v>
      </c>
    </row>
    <row r="24" spans="1:3" x14ac:dyDescent="0.25">
      <c r="A24" s="8" t="s">
        <v>176</v>
      </c>
      <c r="B24" s="8">
        <v>0.5</v>
      </c>
      <c r="C24">
        <f t="shared" si="1"/>
        <v>100</v>
      </c>
    </row>
    <row r="25" spans="1:3" x14ac:dyDescent="0.25">
      <c r="A25" s="8" t="s">
        <v>155</v>
      </c>
      <c r="B25" s="8">
        <v>1</v>
      </c>
      <c r="C25">
        <f>$G$4*B25</f>
        <v>200</v>
      </c>
    </row>
    <row r="26" spans="1:3" x14ac:dyDescent="0.25">
      <c r="A26" s="8" t="s">
        <v>98</v>
      </c>
      <c r="B26" s="8">
        <v>1</v>
      </c>
      <c r="C26">
        <f>$G$5*B26</f>
        <v>200</v>
      </c>
    </row>
    <row r="27" spans="1:3" x14ac:dyDescent="0.25">
      <c r="A27" s="8" t="s">
        <v>182</v>
      </c>
      <c r="B27" s="8">
        <v>1</v>
      </c>
      <c r="C27">
        <f>$G$5*B27</f>
        <v>200</v>
      </c>
    </row>
    <row r="28" spans="1:3" x14ac:dyDescent="0.25">
      <c r="A28" s="8" t="s">
        <v>28</v>
      </c>
      <c r="B28" s="8">
        <v>0.25</v>
      </c>
      <c r="C28">
        <f>$G$5*B28</f>
        <v>50</v>
      </c>
    </row>
    <row r="29" spans="1:3" x14ac:dyDescent="0.25">
      <c r="A29" s="8" t="s">
        <v>36</v>
      </c>
      <c r="B29" s="8">
        <v>1</v>
      </c>
      <c r="C29">
        <f>($G$5-$G$12)*B29</f>
        <v>137</v>
      </c>
    </row>
    <row r="30" spans="1:3" x14ac:dyDescent="0.25">
      <c r="A30" s="8" t="s">
        <v>183</v>
      </c>
      <c r="B30" s="8">
        <v>1</v>
      </c>
      <c r="C30">
        <f>$G$5*B30</f>
        <v>200</v>
      </c>
    </row>
    <row r="31" spans="1:3" x14ac:dyDescent="0.25">
      <c r="A31" s="8" t="s">
        <v>149</v>
      </c>
      <c r="B31" s="8">
        <v>0.25</v>
      </c>
      <c r="C31">
        <f>$G$5*B31</f>
        <v>50</v>
      </c>
    </row>
    <row r="32" spans="1:3" x14ac:dyDescent="0.25">
      <c r="A32" s="8" t="s">
        <v>148</v>
      </c>
      <c r="B32" s="8">
        <v>0.25</v>
      </c>
      <c r="C32">
        <f>$G$5*B32</f>
        <v>50</v>
      </c>
    </row>
    <row r="33" spans="1:3" x14ac:dyDescent="0.25">
      <c r="A33" s="8" t="s">
        <v>147</v>
      </c>
      <c r="B33" s="8">
        <v>0.5</v>
      </c>
      <c r="C33">
        <f>$G$5*B33</f>
        <v>100</v>
      </c>
    </row>
    <row r="34" spans="1:3" x14ac:dyDescent="0.25">
      <c r="A34" s="8" t="s">
        <v>184</v>
      </c>
      <c r="B34" s="8">
        <v>0.75</v>
      </c>
      <c r="C34">
        <f>$G$5*B34-$G$8</f>
        <v>114</v>
      </c>
    </row>
    <row r="35" spans="1:3" x14ac:dyDescent="0.25">
      <c r="A35" s="8" t="s">
        <v>59</v>
      </c>
      <c r="B35" s="8">
        <v>0.25</v>
      </c>
      <c r="C35">
        <f>$G$5*B35-$G$10</f>
        <v>23</v>
      </c>
    </row>
    <row r="36" spans="1:3" x14ac:dyDescent="0.25">
      <c r="A36" s="8" t="s">
        <v>63</v>
      </c>
      <c r="B36" s="8">
        <v>0</v>
      </c>
      <c r="C36">
        <f>$G$5*B36-$G$9</f>
        <v>0</v>
      </c>
    </row>
    <row r="37" spans="1:3" x14ac:dyDescent="0.25">
      <c r="A37" s="8" t="s">
        <v>186</v>
      </c>
      <c r="B37" s="8">
        <v>0.25</v>
      </c>
      <c r="C37">
        <f t="shared" ref="C37:C44" si="2">$G$5*B37</f>
        <v>50</v>
      </c>
    </row>
    <row r="38" spans="1:3" x14ac:dyDescent="0.25">
      <c r="A38" s="8" t="s">
        <v>185</v>
      </c>
      <c r="B38" s="8">
        <v>0.5</v>
      </c>
      <c r="C38">
        <f t="shared" si="2"/>
        <v>100</v>
      </c>
    </row>
    <row r="39" spans="1:3" x14ac:dyDescent="0.25">
      <c r="A39" s="8" t="s">
        <v>187</v>
      </c>
      <c r="B39" s="8">
        <v>0.25</v>
      </c>
      <c r="C39">
        <f t="shared" si="2"/>
        <v>50</v>
      </c>
    </row>
    <row r="40" spans="1:3" x14ac:dyDescent="0.25">
      <c r="A40" s="8" t="s">
        <v>162</v>
      </c>
      <c r="B40" s="8">
        <v>0.25</v>
      </c>
      <c r="C40">
        <f t="shared" si="2"/>
        <v>50</v>
      </c>
    </row>
    <row r="41" spans="1:3" x14ac:dyDescent="0.25">
      <c r="A41" s="8" t="s">
        <v>161</v>
      </c>
      <c r="B41" s="8">
        <v>0.25</v>
      </c>
      <c r="C41">
        <f t="shared" si="2"/>
        <v>50</v>
      </c>
    </row>
    <row r="42" spans="1:3" x14ac:dyDescent="0.25">
      <c r="A42" s="8" t="s">
        <v>160</v>
      </c>
      <c r="B42" s="8">
        <v>0.5</v>
      </c>
      <c r="C42">
        <f t="shared" si="2"/>
        <v>100</v>
      </c>
    </row>
    <row r="43" spans="1:3" x14ac:dyDescent="0.25">
      <c r="A43" s="8" t="s">
        <v>145</v>
      </c>
      <c r="B43" s="8">
        <v>1</v>
      </c>
      <c r="C43">
        <f t="shared" si="2"/>
        <v>200</v>
      </c>
    </row>
    <row r="44" spans="1:3" x14ac:dyDescent="0.25">
      <c r="A44" s="8" t="s">
        <v>156</v>
      </c>
      <c r="B44" s="8">
        <v>1</v>
      </c>
      <c r="C44">
        <f t="shared" si="2"/>
        <v>200</v>
      </c>
    </row>
    <row r="45" spans="1:3" x14ac:dyDescent="0.25">
      <c r="A45" s="8" t="s">
        <v>70</v>
      </c>
      <c r="B45" s="8">
        <v>0.28000000000000003</v>
      </c>
      <c r="C45">
        <f>($G$5-$G$12)*B45</f>
        <v>38.360000000000007</v>
      </c>
    </row>
    <row r="46" spans="1:3" x14ac:dyDescent="0.25">
      <c r="A46" s="8" t="s">
        <v>74</v>
      </c>
      <c r="B46" s="8">
        <v>0.15</v>
      </c>
      <c r="C46">
        <f>$G$4*B46</f>
        <v>30</v>
      </c>
    </row>
    <row r="47" spans="1:3" x14ac:dyDescent="0.25">
      <c r="A47" s="8" t="s">
        <v>76</v>
      </c>
      <c r="B47" s="8">
        <v>0.42</v>
      </c>
      <c r="C47">
        <f>$G$4*B47</f>
        <v>84</v>
      </c>
    </row>
    <row r="48" spans="1:3" x14ac:dyDescent="0.25">
      <c r="A48" s="8" t="s">
        <v>80</v>
      </c>
      <c r="B48" s="8">
        <v>2</v>
      </c>
      <c r="C48">
        <f>$G$5*B48</f>
        <v>400</v>
      </c>
    </row>
    <row r="49" spans="1:3" x14ac:dyDescent="0.25">
      <c r="A49" s="8" t="s">
        <v>188</v>
      </c>
      <c r="B49" s="8">
        <v>2</v>
      </c>
      <c r="C49">
        <f>$G$5*B49</f>
        <v>400</v>
      </c>
    </row>
    <row r="50" spans="1:3" x14ac:dyDescent="0.25">
      <c r="A50" s="8"/>
      <c r="B50" s="8"/>
    </row>
    <row r="51" spans="1:3" x14ac:dyDescent="0.25">
      <c r="A51" s="8"/>
      <c r="B51" s="8"/>
    </row>
    <row r="52" spans="1:3" x14ac:dyDescent="0.25">
      <c r="A52" s="8"/>
      <c r="B52" s="8"/>
    </row>
    <row r="53" spans="1:3" x14ac:dyDescent="0.25">
      <c r="A53" s="8"/>
      <c r="B53" s="8"/>
    </row>
    <row r="54" spans="1:3" x14ac:dyDescent="0.25">
      <c r="A54" s="8"/>
      <c r="B54" s="8"/>
    </row>
    <row r="55" spans="1:3" x14ac:dyDescent="0.25">
      <c r="A55" s="8"/>
      <c r="B55" s="8"/>
    </row>
    <row r="56" spans="1:3" x14ac:dyDescent="0.25">
      <c r="A56" s="8"/>
      <c r="B56" s="8"/>
    </row>
    <row r="57" spans="1:3" x14ac:dyDescent="0.25">
      <c r="A57" s="8"/>
      <c r="B57" s="8"/>
    </row>
    <row r="58" spans="1:3" x14ac:dyDescent="0.25">
      <c r="A58" s="8"/>
      <c r="B58" s="8"/>
    </row>
    <row r="59" spans="1:3" x14ac:dyDescent="0.25">
      <c r="A59" s="8"/>
      <c r="B59" s="8"/>
    </row>
    <row r="60" spans="1:3" x14ac:dyDescent="0.25">
      <c r="A60" s="8"/>
      <c r="B60" s="8"/>
    </row>
    <row r="61" spans="1:3" x14ac:dyDescent="0.25">
      <c r="A61" s="7"/>
      <c r="B61" s="7"/>
      <c r="C61" s="7"/>
    </row>
  </sheetData>
  <sortState ref="A3:C49">
    <sortCondition ref="A3"/>
  </sortState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Summary!$U$3:$U$150</xm:f>
          </x14:formula1>
          <xm:sqref>A3:A70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G10" sqref="G10"/>
    </sheetView>
  </sheetViews>
  <sheetFormatPr defaultRowHeight="15" x14ac:dyDescent="0.25"/>
  <cols>
    <col min="1" max="1" width="26.7109375" customWidth="1"/>
    <col min="2" max="2" width="12.85546875" customWidth="1"/>
    <col min="3" max="3" width="14.5703125" customWidth="1"/>
    <col min="6" max="6" width="13.140625" customWidth="1"/>
  </cols>
  <sheetData>
    <row r="1" spans="1:7" x14ac:dyDescent="0.25">
      <c r="B1" s="3" t="s">
        <v>128</v>
      </c>
    </row>
    <row r="2" spans="1:7" x14ac:dyDescent="0.25">
      <c r="A2" s="3" t="s">
        <v>93</v>
      </c>
      <c r="B2" s="3" t="s">
        <v>3</v>
      </c>
      <c r="C2" s="3" t="s">
        <v>2</v>
      </c>
      <c r="G2" s="3" t="s">
        <v>96</v>
      </c>
    </row>
    <row r="3" spans="1:7" x14ac:dyDescent="0.25">
      <c r="A3" s="8" t="s">
        <v>97</v>
      </c>
      <c r="B3" s="8">
        <v>1</v>
      </c>
      <c r="C3">
        <f>$G$4*B3</f>
        <v>0</v>
      </c>
      <c r="F3" s="3" t="s">
        <v>94</v>
      </c>
      <c r="G3">
        <v>0</v>
      </c>
    </row>
    <row r="4" spans="1:7" x14ac:dyDescent="0.25">
      <c r="A4" s="8" t="s">
        <v>5</v>
      </c>
      <c r="B4" s="8">
        <v>1</v>
      </c>
      <c r="C4">
        <f>$G$5*B4</f>
        <v>0</v>
      </c>
      <c r="F4" s="3" t="s">
        <v>95</v>
      </c>
      <c r="G4">
        <v>0</v>
      </c>
    </row>
    <row r="5" spans="1:7" x14ac:dyDescent="0.25">
      <c r="A5" s="8" t="s">
        <v>9</v>
      </c>
      <c r="B5" s="8">
        <v>0.5</v>
      </c>
      <c r="C5">
        <f>$G$5*B5</f>
        <v>0</v>
      </c>
      <c r="F5" s="3" t="s">
        <v>2</v>
      </c>
      <c r="G5">
        <f>G3+G4</f>
        <v>0</v>
      </c>
    </row>
    <row r="6" spans="1:7" x14ac:dyDescent="0.25">
      <c r="A6" s="8" t="s">
        <v>11</v>
      </c>
      <c r="B6" s="8">
        <v>0.5</v>
      </c>
      <c r="C6">
        <f>$G$5*B6</f>
        <v>0</v>
      </c>
    </row>
    <row r="7" spans="1:7" x14ac:dyDescent="0.25">
      <c r="A7" s="8" t="s">
        <v>144</v>
      </c>
      <c r="B7" s="8">
        <v>1</v>
      </c>
      <c r="C7">
        <f>$G$4*B7</f>
        <v>0</v>
      </c>
      <c r="G7" s="3" t="s">
        <v>103</v>
      </c>
    </row>
    <row r="8" spans="1:7" x14ac:dyDescent="0.25">
      <c r="A8" s="8" t="s">
        <v>16</v>
      </c>
      <c r="B8" s="8">
        <v>1</v>
      </c>
      <c r="C8">
        <f>$G$4*B8</f>
        <v>0</v>
      </c>
      <c r="F8" s="3" t="s">
        <v>104</v>
      </c>
      <c r="G8">
        <v>39</v>
      </c>
    </row>
    <row r="9" spans="1:7" x14ac:dyDescent="0.25">
      <c r="A9" s="8" t="s">
        <v>20</v>
      </c>
      <c r="B9" s="8">
        <v>0.5</v>
      </c>
      <c r="C9">
        <f>$G$5*B9</f>
        <v>0</v>
      </c>
      <c r="F9" s="3" t="s">
        <v>105</v>
      </c>
      <c r="G9">
        <v>12</v>
      </c>
    </row>
    <row r="10" spans="1:7" x14ac:dyDescent="0.25">
      <c r="A10" s="8" t="s">
        <v>22</v>
      </c>
      <c r="B10" s="8">
        <v>0.5</v>
      </c>
      <c r="C10">
        <f>$G$5*B10</f>
        <v>0</v>
      </c>
      <c r="F10" s="3" t="s">
        <v>2</v>
      </c>
      <c r="G10">
        <f>SUM(G8:G9)</f>
        <v>51</v>
      </c>
    </row>
    <row r="11" spans="1:7" x14ac:dyDescent="0.25">
      <c r="A11" s="8" t="s">
        <v>24</v>
      </c>
      <c r="B11" s="8">
        <v>1</v>
      </c>
      <c r="C11">
        <f>$G$4*B11</f>
        <v>0</v>
      </c>
    </row>
    <row r="12" spans="1:7" x14ac:dyDescent="0.25">
      <c r="A12" s="8" t="s">
        <v>8</v>
      </c>
      <c r="B12" s="8">
        <v>1</v>
      </c>
      <c r="C12">
        <f>$G$5*B12</f>
        <v>0</v>
      </c>
    </row>
    <row r="13" spans="1:7" x14ac:dyDescent="0.25">
      <c r="A13" s="8" t="s">
        <v>10</v>
      </c>
      <c r="B13" s="8">
        <v>0.5</v>
      </c>
      <c r="C13">
        <f>$G$5*B13</f>
        <v>0</v>
      </c>
    </row>
    <row r="14" spans="1:7" x14ac:dyDescent="0.25">
      <c r="A14" s="8" t="s">
        <v>15</v>
      </c>
      <c r="B14" s="8">
        <v>1</v>
      </c>
      <c r="C14">
        <f>$G$5*B14</f>
        <v>0</v>
      </c>
    </row>
    <row r="15" spans="1:7" x14ac:dyDescent="0.25">
      <c r="A15" s="8" t="s">
        <v>21</v>
      </c>
      <c r="B15" s="8">
        <v>2</v>
      </c>
      <c r="C15">
        <f>$G$4*B15</f>
        <v>0</v>
      </c>
    </row>
    <row r="16" spans="1:7" x14ac:dyDescent="0.25">
      <c r="A16" s="8" t="s">
        <v>23</v>
      </c>
      <c r="B16" s="8">
        <v>1</v>
      </c>
      <c r="C16">
        <f>$G$4*B16</f>
        <v>0</v>
      </c>
    </row>
    <row r="17" spans="1:3" x14ac:dyDescent="0.25">
      <c r="A17" s="8" t="s">
        <v>99</v>
      </c>
      <c r="B17" s="8">
        <v>1</v>
      </c>
      <c r="C17">
        <f>$G$4*B17</f>
        <v>0</v>
      </c>
    </row>
    <row r="18" spans="1:3" x14ac:dyDescent="0.25">
      <c r="A18" s="8" t="s">
        <v>98</v>
      </c>
      <c r="B18" s="8">
        <v>1</v>
      </c>
      <c r="C18">
        <f>$G$5*B18</f>
        <v>0</v>
      </c>
    </row>
    <row r="19" spans="1:3" x14ac:dyDescent="0.25">
      <c r="A19" s="8" t="s">
        <v>26</v>
      </c>
      <c r="B19" s="8">
        <v>1</v>
      </c>
      <c r="C19">
        <f>$G$5*B19</f>
        <v>0</v>
      </c>
    </row>
    <row r="20" spans="1:3" x14ac:dyDescent="0.25">
      <c r="A20" s="8" t="s">
        <v>37</v>
      </c>
      <c r="B20" s="8">
        <v>0.5</v>
      </c>
      <c r="C20">
        <f>$G$5*B20</f>
        <v>0</v>
      </c>
    </row>
    <row r="21" spans="1:3" x14ac:dyDescent="0.25">
      <c r="A21" s="8" t="s">
        <v>39</v>
      </c>
      <c r="B21" s="8">
        <v>0.5</v>
      </c>
      <c r="C21">
        <f>$G$5*B21</f>
        <v>0</v>
      </c>
    </row>
    <row r="22" spans="1:3" x14ac:dyDescent="0.25">
      <c r="A22" s="8" t="s">
        <v>28</v>
      </c>
      <c r="B22" s="8">
        <v>0.25</v>
      </c>
      <c r="C22">
        <f>$G$5*B22</f>
        <v>0</v>
      </c>
    </row>
    <row r="23" spans="1:3" x14ac:dyDescent="0.25">
      <c r="A23" s="8" t="s">
        <v>143</v>
      </c>
      <c r="B23" s="8">
        <v>0.5</v>
      </c>
      <c r="C23">
        <f>($G$5-2*$G$10)*B23</f>
        <v>-51</v>
      </c>
    </row>
    <row r="24" spans="1:3" x14ac:dyDescent="0.25">
      <c r="A24" s="8" t="s">
        <v>40</v>
      </c>
      <c r="B24" s="8">
        <v>1</v>
      </c>
      <c r="C24">
        <f t="shared" ref="C24:C30" si="0">$G$5*B24</f>
        <v>0</v>
      </c>
    </row>
    <row r="25" spans="1:3" x14ac:dyDescent="0.25">
      <c r="A25" s="8" t="s">
        <v>43</v>
      </c>
      <c r="B25" s="8">
        <v>0.5</v>
      </c>
      <c r="C25">
        <f t="shared" si="0"/>
        <v>0</v>
      </c>
    </row>
    <row r="26" spans="1:3" x14ac:dyDescent="0.25">
      <c r="A26" s="8" t="s">
        <v>42</v>
      </c>
      <c r="B26" s="8">
        <v>1</v>
      </c>
      <c r="C26">
        <f t="shared" si="0"/>
        <v>0</v>
      </c>
    </row>
    <row r="27" spans="1:3" x14ac:dyDescent="0.25">
      <c r="A27" s="8" t="s">
        <v>44</v>
      </c>
      <c r="B27" s="8">
        <v>1</v>
      </c>
      <c r="C27">
        <f t="shared" si="0"/>
        <v>0</v>
      </c>
    </row>
    <row r="28" spans="1:3" x14ac:dyDescent="0.25">
      <c r="A28" s="8" t="s">
        <v>47</v>
      </c>
      <c r="B28" s="8">
        <v>0.25</v>
      </c>
      <c r="C28">
        <f t="shared" si="0"/>
        <v>0</v>
      </c>
    </row>
    <row r="29" spans="1:3" x14ac:dyDescent="0.25">
      <c r="A29" s="8" t="s">
        <v>49</v>
      </c>
      <c r="B29" s="8">
        <v>0.25</v>
      </c>
      <c r="C29">
        <f t="shared" si="0"/>
        <v>0</v>
      </c>
    </row>
    <row r="30" spans="1:3" x14ac:dyDescent="0.25">
      <c r="A30" s="8" t="s">
        <v>50</v>
      </c>
      <c r="B30" s="8">
        <v>1</v>
      </c>
      <c r="C30">
        <f t="shared" si="0"/>
        <v>0</v>
      </c>
    </row>
    <row r="31" spans="1:3" x14ac:dyDescent="0.25">
      <c r="A31" s="8" t="s">
        <v>56</v>
      </c>
      <c r="B31" s="8">
        <v>0.25</v>
      </c>
      <c r="C31">
        <f>($G$5-4*$G$9)*B31</f>
        <v>-12</v>
      </c>
    </row>
    <row r="32" spans="1:3" x14ac:dyDescent="0.25">
      <c r="A32" s="8" t="s">
        <v>57</v>
      </c>
      <c r="B32" s="8">
        <v>0.25</v>
      </c>
      <c r="C32">
        <f>($G$5-4*$G$8)*B32</f>
        <v>-39</v>
      </c>
    </row>
    <row r="33" spans="1:3" x14ac:dyDescent="0.25">
      <c r="A33" s="8" t="s">
        <v>82</v>
      </c>
      <c r="B33" s="8">
        <v>0.5</v>
      </c>
      <c r="C33">
        <f>$G$5*B33</f>
        <v>0</v>
      </c>
    </row>
    <row r="34" spans="1:3" x14ac:dyDescent="0.25">
      <c r="A34" s="8" t="s">
        <v>84</v>
      </c>
      <c r="B34" s="8">
        <v>0.5</v>
      </c>
      <c r="C34">
        <f>$G$5*B34</f>
        <v>0</v>
      </c>
    </row>
    <row r="35" spans="1:3" x14ac:dyDescent="0.25">
      <c r="A35" s="8" t="s">
        <v>58</v>
      </c>
      <c r="B35" s="8">
        <v>0.5</v>
      </c>
      <c r="C35">
        <f>$G$5*B35</f>
        <v>0</v>
      </c>
    </row>
    <row r="36" spans="1:3" x14ac:dyDescent="0.25">
      <c r="A36" s="8" t="s">
        <v>60</v>
      </c>
      <c r="B36" s="8">
        <v>0.5</v>
      </c>
      <c r="C36">
        <f>$G$5*B36</f>
        <v>0</v>
      </c>
    </row>
    <row r="37" spans="1:3" x14ac:dyDescent="0.25">
      <c r="A37" s="8" t="s">
        <v>100</v>
      </c>
      <c r="B37" s="8">
        <v>1</v>
      </c>
      <c r="C37">
        <f>$G$5*B37</f>
        <v>0</v>
      </c>
    </row>
    <row r="38" spans="1:3" x14ac:dyDescent="0.25">
      <c r="A38" s="8" t="s">
        <v>68</v>
      </c>
      <c r="B38" s="8">
        <v>0.11</v>
      </c>
      <c r="C38">
        <f>($G$5-2*$G$10)*B38</f>
        <v>-11.22</v>
      </c>
    </row>
    <row r="39" spans="1:3" x14ac:dyDescent="0.25">
      <c r="A39" s="8" t="s">
        <v>74</v>
      </c>
      <c r="B39" s="8">
        <v>0.15</v>
      </c>
      <c r="C39">
        <f>$G$4*B39</f>
        <v>0</v>
      </c>
    </row>
    <row r="40" spans="1:3" x14ac:dyDescent="0.25">
      <c r="A40" s="8" t="s">
        <v>76</v>
      </c>
      <c r="B40" s="8">
        <v>0.42</v>
      </c>
      <c r="C40">
        <f>$G$4*B40</f>
        <v>0</v>
      </c>
    </row>
    <row r="41" spans="1:3" x14ac:dyDescent="0.25">
      <c r="A41" s="8" t="s">
        <v>78</v>
      </c>
      <c r="B41" s="8">
        <v>0.14000000000000001</v>
      </c>
      <c r="C41">
        <f>$G$5/2*B41</f>
        <v>0</v>
      </c>
    </row>
    <row r="42" spans="1:3" x14ac:dyDescent="0.25">
      <c r="A42" s="8" t="s">
        <v>86</v>
      </c>
      <c r="B42" s="8">
        <v>1</v>
      </c>
      <c r="C42">
        <f>$G$5*B42</f>
        <v>0</v>
      </c>
    </row>
    <row r="43" spans="1:3" x14ac:dyDescent="0.25">
      <c r="A43" s="8"/>
      <c r="B43" s="8"/>
    </row>
    <row r="61" spans="1:3" x14ac:dyDescent="0.25">
      <c r="A61" s="7"/>
      <c r="B61" s="7"/>
      <c r="C61" s="7"/>
    </row>
  </sheetData>
  <sortState ref="A3:C43">
    <sortCondition ref="A3"/>
  </sortState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Summary!$U$3:$U$150</xm:f>
          </x14:formula1>
          <xm:sqref>A3:A70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G4" sqref="G4"/>
    </sheetView>
  </sheetViews>
  <sheetFormatPr defaultRowHeight="15" x14ac:dyDescent="0.25"/>
  <cols>
    <col min="1" max="1" width="26.7109375" customWidth="1"/>
    <col min="2" max="2" width="12.85546875" customWidth="1"/>
    <col min="3" max="3" width="14.5703125" customWidth="1"/>
    <col min="6" max="6" width="13.140625" customWidth="1"/>
  </cols>
  <sheetData>
    <row r="1" spans="1:7" x14ac:dyDescent="0.25">
      <c r="B1" s="3" t="s">
        <v>129</v>
      </c>
    </row>
    <row r="2" spans="1:7" x14ac:dyDescent="0.25">
      <c r="A2" s="3" t="s">
        <v>93</v>
      </c>
      <c r="B2" s="3" t="s">
        <v>3</v>
      </c>
      <c r="C2" s="3" t="s">
        <v>2</v>
      </c>
      <c r="G2" s="3" t="s">
        <v>96</v>
      </c>
    </row>
    <row r="3" spans="1:7" x14ac:dyDescent="0.25">
      <c r="A3" s="8" t="s">
        <v>97</v>
      </c>
      <c r="B3" s="8">
        <v>1</v>
      </c>
      <c r="C3">
        <f>$G$4*B3</f>
        <v>0</v>
      </c>
      <c r="F3" s="3" t="s">
        <v>94</v>
      </c>
      <c r="G3">
        <v>0</v>
      </c>
    </row>
    <row r="4" spans="1:7" x14ac:dyDescent="0.25">
      <c r="A4" s="8" t="s">
        <v>5</v>
      </c>
      <c r="B4" s="8">
        <v>1</v>
      </c>
      <c r="C4">
        <f>$G$5*B4</f>
        <v>0</v>
      </c>
      <c r="F4" s="3" t="s">
        <v>95</v>
      </c>
      <c r="G4">
        <v>0</v>
      </c>
    </row>
    <row r="5" spans="1:7" x14ac:dyDescent="0.25">
      <c r="A5" s="8" t="s">
        <v>9</v>
      </c>
      <c r="B5" s="8">
        <v>0.5</v>
      </c>
      <c r="C5">
        <f>$G$5*B5</f>
        <v>0</v>
      </c>
      <c r="F5" s="3" t="s">
        <v>2</v>
      </c>
      <c r="G5">
        <f>G3+G4</f>
        <v>0</v>
      </c>
    </row>
    <row r="6" spans="1:7" x14ac:dyDescent="0.25">
      <c r="A6" s="8" t="s">
        <v>11</v>
      </c>
      <c r="B6" s="8">
        <v>0.5</v>
      </c>
      <c r="C6">
        <f>$G$5*B6</f>
        <v>0</v>
      </c>
    </row>
    <row r="7" spans="1:7" x14ac:dyDescent="0.25">
      <c r="A7" s="8" t="s">
        <v>144</v>
      </c>
      <c r="B7" s="8">
        <v>1</v>
      </c>
      <c r="C7">
        <f>$G$4*B7</f>
        <v>0</v>
      </c>
      <c r="G7" t="s">
        <v>103</v>
      </c>
    </row>
    <row r="8" spans="1:7" x14ac:dyDescent="0.25">
      <c r="A8" s="8" t="s">
        <v>16</v>
      </c>
      <c r="B8" s="8">
        <v>1</v>
      </c>
      <c r="C8">
        <f>$G$4*B8</f>
        <v>0</v>
      </c>
      <c r="F8" s="3" t="s">
        <v>104</v>
      </c>
      <c r="G8">
        <v>0</v>
      </c>
    </row>
    <row r="9" spans="1:7" x14ac:dyDescent="0.25">
      <c r="A9" s="8" t="s">
        <v>20</v>
      </c>
      <c r="B9" s="8">
        <v>0.5</v>
      </c>
      <c r="C9">
        <f>$G$5*B9</f>
        <v>0</v>
      </c>
      <c r="F9" s="3" t="s">
        <v>105</v>
      </c>
      <c r="G9">
        <v>0</v>
      </c>
    </row>
    <row r="10" spans="1:7" x14ac:dyDescent="0.25">
      <c r="A10" s="8" t="s">
        <v>22</v>
      </c>
      <c r="B10" s="8">
        <v>0.5</v>
      </c>
      <c r="C10">
        <f>$G$5*B10</f>
        <v>0</v>
      </c>
      <c r="F10" s="3" t="s">
        <v>2</v>
      </c>
      <c r="G10">
        <f>SUM(G8:G9)</f>
        <v>0</v>
      </c>
    </row>
    <row r="11" spans="1:7" x14ac:dyDescent="0.25">
      <c r="A11" s="8" t="s">
        <v>24</v>
      </c>
      <c r="B11" s="8">
        <v>1</v>
      </c>
      <c r="C11">
        <f>$G$4*B11</f>
        <v>0</v>
      </c>
    </row>
    <row r="12" spans="1:7" x14ac:dyDescent="0.25">
      <c r="A12" s="8" t="s">
        <v>8</v>
      </c>
      <c r="B12" s="8">
        <v>1</v>
      </c>
      <c r="C12">
        <f>$G$5*B12</f>
        <v>0</v>
      </c>
    </row>
    <row r="13" spans="1:7" x14ac:dyDescent="0.25">
      <c r="A13" s="8" t="s">
        <v>10</v>
      </c>
      <c r="B13" s="8">
        <v>0.5</v>
      </c>
      <c r="C13">
        <f>$G$5*B13</f>
        <v>0</v>
      </c>
    </row>
    <row r="14" spans="1:7" x14ac:dyDescent="0.25">
      <c r="A14" s="8" t="s">
        <v>15</v>
      </c>
      <c r="B14" s="8">
        <v>1</v>
      </c>
      <c r="C14">
        <f>$G$5*B14</f>
        <v>0</v>
      </c>
    </row>
    <row r="15" spans="1:7" x14ac:dyDescent="0.25">
      <c r="A15" s="8" t="s">
        <v>21</v>
      </c>
      <c r="B15" s="8">
        <v>2</v>
      </c>
      <c r="C15">
        <f>$G$4*B15</f>
        <v>0</v>
      </c>
    </row>
    <row r="16" spans="1:7" x14ac:dyDescent="0.25">
      <c r="A16" s="8" t="s">
        <v>23</v>
      </c>
      <c r="B16" s="8">
        <v>1</v>
      </c>
      <c r="C16">
        <f>$G$4*B16</f>
        <v>0</v>
      </c>
    </row>
    <row r="17" spans="1:3" x14ac:dyDescent="0.25">
      <c r="A17" s="8" t="s">
        <v>99</v>
      </c>
      <c r="B17" s="8">
        <v>1</v>
      </c>
      <c r="C17">
        <f>$G$4*B17</f>
        <v>0</v>
      </c>
    </row>
    <row r="18" spans="1:3" x14ac:dyDescent="0.25">
      <c r="A18" s="8" t="s">
        <v>98</v>
      </c>
      <c r="B18" s="8">
        <v>1</v>
      </c>
      <c r="C18">
        <f>$G$5*B18</f>
        <v>0</v>
      </c>
    </row>
    <row r="19" spans="1:3" x14ac:dyDescent="0.25">
      <c r="A19" s="8" t="s">
        <v>26</v>
      </c>
      <c r="B19" s="8">
        <v>1</v>
      </c>
      <c r="C19">
        <f>$G$5*B19</f>
        <v>0</v>
      </c>
    </row>
    <row r="20" spans="1:3" x14ac:dyDescent="0.25">
      <c r="A20" s="8" t="s">
        <v>37</v>
      </c>
      <c r="B20" s="8">
        <v>0.5</v>
      </c>
      <c r="C20">
        <f>$G$5*B20</f>
        <v>0</v>
      </c>
    </row>
    <row r="21" spans="1:3" x14ac:dyDescent="0.25">
      <c r="A21" s="8" t="s">
        <v>39</v>
      </c>
      <c r="B21" s="8">
        <v>0.5</v>
      </c>
      <c r="C21">
        <f>$G$5*B21</f>
        <v>0</v>
      </c>
    </row>
    <row r="22" spans="1:3" x14ac:dyDescent="0.25">
      <c r="A22" s="8" t="s">
        <v>28</v>
      </c>
      <c r="B22" s="8">
        <v>0.25</v>
      </c>
      <c r="C22">
        <f>$G$5*B22</f>
        <v>0</v>
      </c>
    </row>
    <row r="23" spans="1:3" x14ac:dyDescent="0.25">
      <c r="A23" s="8" t="s">
        <v>143</v>
      </c>
      <c r="B23" s="8">
        <v>0.5</v>
      </c>
      <c r="C23">
        <f>($G$5-2*$G$10)*B23</f>
        <v>0</v>
      </c>
    </row>
    <row r="24" spans="1:3" x14ac:dyDescent="0.25">
      <c r="A24" s="8" t="s">
        <v>40</v>
      </c>
      <c r="B24" s="8">
        <v>1</v>
      </c>
      <c r="C24">
        <f t="shared" ref="C24:C30" si="0">$G$5*B24</f>
        <v>0</v>
      </c>
    </row>
    <row r="25" spans="1:3" x14ac:dyDescent="0.25">
      <c r="A25" s="8" t="s">
        <v>43</v>
      </c>
      <c r="B25" s="8">
        <v>0.5</v>
      </c>
      <c r="C25">
        <f t="shared" si="0"/>
        <v>0</v>
      </c>
    </row>
    <row r="26" spans="1:3" x14ac:dyDescent="0.25">
      <c r="A26" s="8" t="s">
        <v>42</v>
      </c>
      <c r="B26" s="8">
        <v>1</v>
      </c>
      <c r="C26">
        <f t="shared" si="0"/>
        <v>0</v>
      </c>
    </row>
    <row r="27" spans="1:3" x14ac:dyDescent="0.25">
      <c r="A27" s="8" t="s">
        <v>44</v>
      </c>
      <c r="B27" s="8">
        <v>1</v>
      </c>
      <c r="C27">
        <f t="shared" si="0"/>
        <v>0</v>
      </c>
    </row>
    <row r="28" spans="1:3" x14ac:dyDescent="0.25">
      <c r="A28" s="8" t="s">
        <v>47</v>
      </c>
      <c r="B28" s="8">
        <v>0.25</v>
      </c>
      <c r="C28">
        <f t="shared" si="0"/>
        <v>0</v>
      </c>
    </row>
    <row r="29" spans="1:3" x14ac:dyDescent="0.25">
      <c r="A29" s="8" t="s">
        <v>49</v>
      </c>
      <c r="B29" s="8">
        <v>0.25</v>
      </c>
      <c r="C29">
        <f t="shared" si="0"/>
        <v>0</v>
      </c>
    </row>
    <row r="30" spans="1:3" x14ac:dyDescent="0.25">
      <c r="A30" s="8" t="s">
        <v>50</v>
      </c>
      <c r="B30" s="8">
        <v>1</v>
      </c>
      <c r="C30">
        <f t="shared" si="0"/>
        <v>0</v>
      </c>
    </row>
    <row r="31" spans="1:3" x14ac:dyDescent="0.25">
      <c r="A31" s="8" t="s">
        <v>56</v>
      </c>
      <c r="B31" s="8">
        <v>0.25</v>
      </c>
      <c r="C31">
        <f>($G$5-4*$G$9)*B31</f>
        <v>0</v>
      </c>
    </row>
    <row r="32" spans="1:3" x14ac:dyDescent="0.25">
      <c r="A32" s="8" t="s">
        <v>57</v>
      </c>
      <c r="B32" s="8">
        <v>0.25</v>
      </c>
      <c r="C32">
        <f>($G$5-4*$G$8)*B32</f>
        <v>0</v>
      </c>
    </row>
    <row r="33" spans="1:3" x14ac:dyDescent="0.25">
      <c r="A33" s="8" t="s">
        <v>77</v>
      </c>
      <c r="B33" s="8">
        <v>0.5</v>
      </c>
      <c r="C33">
        <f t="shared" ref="C33:C38" si="1">$G$5*B33</f>
        <v>0</v>
      </c>
    </row>
    <row r="34" spans="1:3" x14ac:dyDescent="0.25">
      <c r="A34" s="8" t="s">
        <v>79</v>
      </c>
      <c r="B34" s="8">
        <v>0.5</v>
      </c>
      <c r="C34">
        <f t="shared" si="1"/>
        <v>0</v>
      </c>
    </row>
    <row r="35" spans="1:3" x14ac:dyDescent="0.25">
      <c r="A35" s="8" t="s">
        <v>58</v>
      </c>
      <c r="B35" s="8">
        <v>0.5</v>
      </c>
      <c r="C35">
        <f t="shared" si="1"/>
        <v>0</v>
      </c>
    </row>
    <row r="36" spans="1:3" x14ac:dyDescent="0.25">
      <c r="A36" s="8" t="s">
        <v>60</v>
      </c>
      <c r="B36" s="8">
        <v>0.5</v>
      </c>
      <c r="C36">
        <f t="shared" si="1"/>
        <v>0</v>
      </c>
    </row>
    <row r="37" spans="1:3" x14ac:dyDescent="0.25">
      <c r="A37" s="8" t="s">
        <v>100</v>
      </c>
      <c r="B37" s="8">
        <v>1</v>
      </c>
      <c r="C37">
        <f t="shared" si="1"/>
        <v>0</v>
      </c>
    </row>
    <row r="38" spans="1:3" x14ac:dyDescent="0.25">
      <c r="A38" s="8" t="s">
        <v>64</v>
      </c>
      <c r="B38" s="8">
        <v>1</v>
      </c>
      <c r="C38">
        <f t="shared" si="1"/>
        <v>0</v>
      </c>
    </row>
    <row r="39" spans="1:3" x14ac:dyDescent="0.25">
      <c r="A39" s="8" t="s">
        <v>68</v>
      </c>
      <c r="B39" s="8">
        <v>0.11</v>
      </c>
      <c r="C39">
        <f>($G$5-2*$G$10)*B39</f>
        <v>0</v>
      </c>
    </row>
    <row r="40" spans="1:3" x14ac:dyDescent="0.25">
      <c r="A40" s="8" t="s">
        <v>74</v>
      </c>
      <c r="B40" s="8">
        <v>0.15</v>
      </c>
      <c r="C40">
        <f>$G$4*B40</f>
        <v>0</v>
      </c>
    </row>
    <row r="41" spans="1:3" x14ac:dyDescent="0.25">
      <c r="A41" s="8" t="s">
        <v>76</v>
      </c>
      <c r="B41" s="8">
        <v>0.42</v>
      </c>
      <c r="C41">
        <f>$G$4*B41</f>
        <v>0</v>
      </c>
    </row>
    <row r="42" spans="1:3" x14ac:dyDescent="0.25">
      <c r="A42" s="8" t="s">
        <v>78</v>
      </c>
      <c r="B42" s="8">
        <v>0.14000000000000001</v>
      </c>
      <c r="C42">
        <f>$G$5/2*B42</f>
        <v>0</v>
      </c>
    </row>
    <row r="43" spans="1:3" x14ac:dyDescent="0.25">
      <c r="A43" s="8" t="s">
        <v>86</v>
      </c>
      <c r="B43" s="8">
        <v>1</v>
      </c>
      <c r="C43">
        <f>$G$5*B43</f>
        <v>0</v>
      </c>
    </row>
    <row r="44" spans="1:3" x14ac:dyDescent="0.25">
      <c r="A44" s="8"/>
      <c r="B44" s="8"/>
    </row>
    <row r="61" spans="1:3" x14ac:dyDescent="0.25">
      <c r="A61" s="7"/>
      <c r="B61" s="7"/>
      <c r="C61" s="7"/>
    </row>
  </sheetData>
  <sortState ref="A3:C43">
    <sortCondition ref="A3"/>
  </sortState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Summary!$U$3:$U$150</xm:f>
          </x14:formula1>
          <xm:sqref>A3:A70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G2" sqref="G2"/>
    </sheetView>
  </sheetViews>
  <sheetFormatPr defaultRowHeight="15" x14ac:dyDescent="0.25"/>
  <cols>
    <col min="1" max="1" width="26.7109375" customWidth="1"/>
    <col min="2" max="2" width="12.85546875" customWidth="1"/>
    <col min="3" max="3" width="14.5703125" customWidth="1"/>
    <col min="6" max="6" width="13.140625" customWidth="1"/>
  </cols>
  <sheetData>
    <row r="1" spans="1:7" x14ac:dyDescent="0.25">
      <c r="B1" s="3" t="s">
        <v>130</v>
      </c>
    </row>
    <row r="2" spans="1:7" x14ac:dyDescent="0.25">
      <c r="A2" s="3" t="s">
        <v>93</v>
      </c>
      <c r="B2" s="3" t="s">
        <v>3</v>
      </c>
      <c r="C2" s="3" t="s">
        <v>2</v>
      </c>
      <c r="G2" s="3" t="s">
        <v>96</v>
      </c>
    </row>
    <row r="3" spans="1:7" x14ac:dyDescent="0.25">
      <c r="A3" t="s">
        <v>97</v>
      </c>
      <c r="B3">
        <v>1</v>
      </c>
      <c r="C3">
        <f>$G$4*B3</f>
        <v>0</v>
      </c>
      <c r="F3" t="s">
        <v>94</v>
      </c>
      <c r="G3">
        <v>0</v>
      </c>
    </row>
    <row r="4" spans="1:7" x14ac:dyDescent="0.25">
      <c r="A4" t="s">
        <v>22</v>
      </c>
      <c r="B4">
        <v>0.5</v>
      </c>
      <c r="C4">
        <f t="shared" ref="C4:C31" si="0">$G$5*B4</f>
        <v>0</v>
      </c>
      <c r="F4" t="s">
        <v>95</v>
      </c>
      <c r="G4">
        <v>0</v>
      </c>
    </row>
    <row r="5" spans="1:7" x14ac:dyDescent="0.25">
      <c r="A5" t="s">
        <v>18</v>
      </c>
      <c r="B5">
        <v>0.5</v>
      </c>
      <c r="C5">
        <f t="shared" si="0"/>
        <v>0</v>
      </c>
      <c r="F5" t="s">
        <v>2</v>
      </c>
      <c r="G5">
        <f>G3+G4</f>
        <v>0</v>
      </c>
    </row>
    <row r="6" spans="1:7" x14ac:dyDescent="0.25">
      <c r="A6" t="s">
        <v>24</v>
      </c>
      <c r="B6">
        <v>1</v>
      </c>
      <c r="C6">
        <f>$G$4*B6</f>
        <v>0</v>
      </c>
    </row>
    <row r="7" spans="1:7" x14ac:dyDescent="0.25">
      <c r="A7" t="s">
        <v>16</v>
      </c>
      <c r="B7">
        <v>1</v>
      </c>
      <c r="C7">
        <f>$G$4*B7</f>
        <v>0</v>
      </c>
      <c r="G7" t="s">
        <v>103</v>
      </c>
    </row>
    <row r="8" spans="1:7" x14ac:dyDescent="0.25">
      <c r="A8" t="s">
        <v>19</v>
      </c>
      <c r="B8">
        <v>1</v>
      </c>
      <c r="C8">
        <f t="shared" si="0"/>
        <v>0</v>
      </c>
      <c r="F8" t="s">
        <v>108</v>
      </c>
      <c r="G8">
        <v>0</v>
      </c>
    </row>
    <row r="9" spans="1:7" x14ac:dyDescent="0.25">
      <c r="A9" t="s">
        <v>21</v>
      </c>
      <c r="B9">
        <v>2</v>
      </c>
      <c r="C9">
        <f>$G$4*B9</f>
        <v>0</v>
      </c>
    </row>
    <row r="10" spans="1:7" x14ac:dyDescent="0.25">
      <c r="A10" t="s">
        <v>25</v>
      </c>
      <c r="B10">
        <v>1</v>
      </c>
      <c r="C10">
        <f>$G$4*B10</f>
        <v>0</v>
      </c>
    </row>
    <row r="11" spans="1:7" x14ac:dyDescent="0.25">
      <c r="A11" t="s">
        <v>98</v>
      </c>
      <c r="B11">
        <v>1</v>
      </c>
      <c r="C11">
        <f t="shared" si="0"/>
        <v>0</v>
      </c>
    </row>
    <row r="12" spans="1:7" x14ac:dyDescent="0.25">
      <c r="A12" t="s">
        <v>27</v>
      </c>
      <c r="B12">
        <v>1</v>
      </c>
      <c r="C12">
        <f t="shared" si="0"/>
        <v>0</v>
      </c>
    </row>
    <row r="13" spans="1:7" x14ac:dyDescent="0.25">
      <c r="A13" t="s">
        <v>38</v>
      </c>
      <c r="B13">
        <v>1</v>
      </c>
      <c r="C13">
        <f>$G$5-$G$8</f>
        <v>0</v>
      </c>
    </row>
    <row r="14" spans="1:7" x14ac:dyDescent="0.25">
      <c r="A14" t="s">
        <v>42</v>
      </c>
      <c r="B14">
        <v>1</v>
      </c>
      <c r="C14">
        <f t="shared" si="0"/>
        <v>0</v>
      </c>
    </row>
    <row r="15" spans="1:7" x14ac:dyDescent="0.25">
      <c r="A15" t="s">
        <v>50</v>
      </c>
      <c r="B15">
        <v>1</v>
      </c>
      <c r="C15">
        <f t="shared" si="0"/>
        <v>0</v>
      </c>
    </row>
    <row r="16" spans="1:7" x14ac:dyDescent="0.25">
      <c r="A16" t="s">
        <v>65</v>
      </c>
      <c r="B16">
        <v>1</v>
      </c>
      <c r="C16">
        <f>$G$5*B16-G8</f>
        <v>0</v>
      </c>
    </row>
    <row r="17" spans="1:3" x14ac:dyDescent="0.25">
      <c r="A17" t="s">
        <v>62</v>
      </c>
      <c r="B17">
        <v>1</v>
      </c>
      <c r="C17">
        <f t="shared" si="0"/>
        <v>0</v>
      </c>
    </row>
    <row r="18" spans="1:3" x14ac:dyDescent="0.25">
      <c r="A18" t="s">
        <v>52</v>
      </c>
      <c r="B18">
        <v>1</v>
      </c>
      <c r="C18">
        <f t="shared" si="0"/>
        <v>0</v>
      </c>
    </row>
    <row r="19" spans="1:3" x14ac:dyDescent="0.25">
      <c r="A19" t="s">
        <v>72</v>
      </c>
      <c r="B19">
        <v>0.39</v>
      </c>
      <c r="C19">
        <f>($G$5-$G$8)*B19</f>
        <v>0</v>
      </c>
    </row>
    <row r="20" spans="1:3" x14ac:dyDescent="0.25">
      <c r="A20" t="s">
        <v>74</v>
      </c>
      <c r="B20">
        <v>0.15</v>
      </c>
      <c r="C20">
        <f>$G$4*B20</f>
        <v>0</v>
      </c>
    </row>
    <row r="21" spans="1:3" x14ac:dyDescent="0.25">
      <c r="A21" t="s">
        <v>76</v>
      </c>
      <c r="B21">
        <v>0.42</v>
      </c>
      <c r="C21">
        <f>$G$4*B21</f>
        <v>0</v>
      </c>
    </row>
    <row r="22" spans="1:3" x14ac:dyDescent="0.25">
      <c r="A22" t="s">
        <v>85</v>
      </c>
      <c r="B22">
        <v>2</v>
      </c>
      <c r="C22">
        <f t="shared" si="0"/>
        <v>0</v>
      </c>
    </row>
    <row r="23" spans="1:3" x14ac:dyDescent="0.25">
      <c r="A23" t="s">
        <v>81</v>
      </c>
      <c r="B23">
        <v>2</v>
      </c>
      <c r="C23">
        <f t="shared" si="0"/>
        <v>0</v>
      </c>
    </row>
    <row r="24" spans="1:3" x14ac:dyDescent="0.25">
      <c r="A24" t="s">
        <v>144</v>
      </c>
      <c r="B24">
        <v>1</v>
      </c>
      <c r="C24">
        <f>$G$4*B24</f>
        <v>0</v>
      </c>
    </row>
    <row r="25" spans="1:3" x14ac:dyDescent="0.25">
      <c r="A25" t="s">
        <v>99</v>
      </c>
      <c r="B25">
        <v>1</v>
      </c>
      <c r="C25">
        <f>$G$4*B25</f>
        <v>0</v>
      </c>
    </row>
    <row r="26" spans="1:3" x14ac:dyDescent="0.25">
      <c r="A26" t="s">
        <v>100</v>
      </c>
      <c r="B26">
        <v>1</v>
      </c>
      <c r="C26">
        <f t="shared" si="0"/>
        <v>0</v>
      </c>
    </row>
    <row r="27" spans="1:3" x14ac:dyDescent="0.25">
      <c r="A27" t="s">
        <v>48</v>
      </c>
      <c r="B27">
        <v>1</v>
      </c>
      <c r="C27">
        <f t="shared" si="0"/>
        <v>0</v>
      </c>
    </row>
    <row r="28" spans="1:3" x14ac:dyDescent="0.25">
      <c r="A28" t="s">
        <v>6</v>
      </c>
      <c r="B28">
        <v>1</v>
      </c>
      <c r="C28">
        <f>$G$4*B28</f>
        <v>0</v>
      </c>
    </row>
    <row r="29" spans="1:3" x14ac:dyDescent="0.25">
      <c r="A29" t="s">
        <v>8</v>
      </c>
      <c r="B29">
        <v>1</v>
      </c>
      <c r="C29">
        <f t="shared" si="0"/>
        <v>0</v>
      </c>
    </row>
    <row r="30" spans="1:3" x14ac:dyDescent="0.25">
      <c r="A30" t="s">
        <v>13</v>
      </c>
      <c r="B30">
        <v>0.5</v>
      </c>
      <c r="C30">
        <f t="shared" si="0"/>
        <v>0</v>
      </c>
    </row>
    <row r="31" spans="1:3" x14ac:dyDescent="0.25">
      <c r="A31" t="s">
        <v>34</v>
      </c>
      <c r="B31">
        <v>0.5</v>
      </c>
      <c r="C31">
        <f t="shared" si="0"/>
        <v>0</v>
      </c>
    </row>
    <row r="61" spans="1:3" x14ac:dyDescent="0.25">
      <c r="A61" s="7"/>
      <c r="B61" s="7"/>
      <c r="C61" s="7"/>
    </row>
  </sheetData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Summary!$U$3:$U$150</xm:f>
          </x14:formula1>
          <xm:sqref>A3:A70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G4" sqref="G4"/>
    </sheetView>
  </sheetViews>
  <sheetFormatPr defaultRowHeight="15" x14ac:dyDescent="0.25"/>
  <cols>
    <col min="1" max="1" width="26.7109375" customWidth="1"/>
    <col min="2" max="2" width="12.85546875" customWidth="1"/>
    <col min="3" max="3" width="14.5703125" customWidth="1"/>
    <col min="6" max="6" width="13.140625" customWidth="1"/>
  </cols>
  <sheetData>
    <row r="1" spans="1:7" x14ac:dyDescent="0.25">
      <c r="B1" s="3" t="s">
        <v>131</v>
      </c>
    </row>
    <row r="2" spans="1:7" x14ac:dyDescent="0.25">
      <c r="A2" s="3" t="s">
        <v>93</v>
      </c>
      <c r="B2" s="3" t="s">
        <v>3</v>
      </c>
      <c r="C2" s="3" t="s">
        <v>2</v>
      </c>
      <c r="G2" s="3" t="s">
        <v>96</v>
      </c>
    </row>
    <row r="3" spans="1:7" x14ac:dyDescent="0.25">
      <c r="A3" t="s">
        <v>97</v>
      </c>
      <c r="B3">
        <v>1</v>
      </c>
      <c r="C3">
        <f>$G$4*B3</f>
        <v>0</v>
      </c>
      <c r="F3" t="s">
        <v>94</v>
      </c>
      <c r="G3">
        <v>0</v>
      </c>
    </row>
    <row r="4" spans="1:7" x14ac:dyDescent="0.25">
      <c r="A4" t="s">
        <v>22</v>
      </c>
      <c r="B4">
        <v>0.5</v>
      </c>
      <c r="C4">
        <f t="shared" ref="C4:C31" si="0">$G$5*B4</f>
        <v>0</v>
      </c>
      <c r="F4" t="s">
        <v>95</v>
      </c>
      <c r="G4">
        <v>0</v>
      </c>
    </row>
    <row r="5" spans="1:7" x14ac:dyDescent="0.25">
      <c r="A5" t="s">
        <v>18</v>
      </c>
      <c r="B5">
        <v>0.5</v>
      </c>
      <c r="C5">
        <f t="shared" si="0"/>
        <v>0</v>
      </c>
      <c r="F5" t="s">
        <v>2</v>
      </c>
      <c r="G5">
        <f>G3+G4</f>
        <v>0</v>
      </c>
    </row>
    <row r="6" spans="1:7" x14ac:dyDescent="0.25">
      <c r="A6" t="s">
        <v>24</v>
      </c>
      <c r="B6">
        <v>1</v>
      </c>
      <c r="C6">
        <f>$G$4*B6</f>
        <v>0</v>
      </c>
    </row>
    <row r="7" spans="1:7" x14ac:dyDescent="0.25">
      <c r="A7" t="s">
        <v>16</v>
      </c>
      <c r="B7">
        <v>1</v>
      </c>
      <c r="C7">
        <f>$G$4*B7</f>
        <v>0</v>
      </c>
      <c r="G7" t="s">
        <v>103</v>
      </c>
    </row>
    <row r="8" spans="1:7" x14ac:dyDescent="0.25">
      <c r="A8" t="s">
        <v>19</v>
      </c>
      <c r="B8">
        <v>1</v>
      </c>
      <c r="C8">
        <f t="shared" si="0"/>
        <v>0</v>
      </c>
      <c r="F8" t="s">
        <v>108</v>
      </c>
      <c r="G8">
        <v>0</v>
      </c>
    </row>
    <row r="9" spans="1:7" x14ac:dyDescent="0.25">
      <c r="A9" t="s">
        <v>21</v>
      </c>
      <c r="B9">
        <v>2</v>
      </c>
      <c r="C9">
        <f>$G$4*B9</f>
        <v>0</v>
      </c>
    </row>
    <row r="10" spans="1:7" x14ac:dyDescent="0.25">
      <c r="A10" t="s">
        <v>25</v>
      </c>
      <c r="B10">
        <v>1</v>
      </c>
      <c r="C10">
        <f>$G$4*B10</f>
        <v>0</v>
      </c>
    </row>
    <row r="11" spans="1:7" x14ac:dyDescent="0.25">
      <c r="A11" t="s">
        <v>98</v>
      </c>
      <c r="B11">
        <v>1</v>
      </c>
      <c r="C11">
        <f t="shared" si="0"/>
        <v>0</v>
      </c>
    </row>
    <row r="12" spans="1:7" x14ac:dyDescent="0.25">
      <c r="A12" t="s">
        <v>27</v>
      </c>
      <c r="B12">
        <v>1</v>
      </c>
      <c r="C12">
        <f t="shared" si="0"/>
        <v>0</v>
      </c>
    </row>
    <row r="13" spans="1:7" x14ac:dyDescent="0.25">
      <c r="A13" t="s">
        <v>38</v>
      </c>
      <c r="B13">
        <v>1</v>
      </c>
      <c r="C13">
        <f>$G$5-$G$8</f>
        <v>0</v>
      </c>
    </row>
    <row r="14" spans="1:7" x14ac:dyDescent="0.25">
      <c r="A14" t="s">
        <v>42</v>
      </c>
      <c r="B14">
        <v>1</v>
      </c>
      <c r="C14">
        <f t="shared" si="0"/>
        <v>0</v>
      </c>
    </row>
    <row r="15" spans="1:7" x14ac:dyDescent="0.25">
      <c r="A15" t="s">
        <v>50</v>
      </c>
      <c r="B15">
        <v>1</v>
      </c>
      <c r="C15">
        <f t="shared" si="0"/>
        <v>0</v>
      </c>
    </row>
    <row r="16" spans="1:7" x14ac:dyDescent="0.25">
      <c r="A16" t="s">
        <v>65</v>
      </c>
      <c r="B16">
        <v>1</v>
      </c>
      <c r="C16">
        <f>$G$5*B16-G8</f>
        <v>0</v>
      </c>
    </row>
    <row r="17" spans="1:3" x14ac:dyDescent="0.25">
      <c r="A17" t="s">
        <v>62</v>
      </c>
      <c r="B17">
        <v>1</v>
      </c>
      <c r="C17">
        <f t="shared" si="0"/>
        <v>0</v>
      </c>
    </row>
    <row r="18" spans="1:3" x14ac:dyDescent="0.25">
      <c r="A18" t="s">
        <v>52</v>
      </c>
      <c r="B18">
        <v>1</v>
      </c>
      <c r="C18">
        <f t="shared" si="0"/>
        <v>0</v>
      </c>
    </row>
    <row r="19" spans="1:3" x14ac:dyDescent="0.25">
      <c r="A19" t="s">
        <v>72</v>
      </c>
      <c r="B19">
        <v>0.39</v>
      </c>
      <c r="C19">
        <f>($G$5-$G$8)*B19</f>
        <v>0</v>
      </c>
    </row>
    <row r="20" spans="1:3" x14ac:dyDescent="0.25">
      <c r="A20" t="s">
        <v>74</v>
      </c>
      <c r="B20">
        <v>0.15</v>
      </c>
      <c r="C20">
        <f>$G$4*B20</f>
        <v>0</v>
      </c>
    </row>
    <row r="21" spans="1:3" x14ac:dyDescent="0.25">
      <c r="A21" t="s">
        <v>76</v>
      </c>
      <c r="B21">
        <v>0.42</v>
      </c>
      <c r="C21">
        <f>$G$4*B21</f>
        <v>0</v>
      </c>
    </row>
    <row r="22" spans="1:3" x14ac:dyDescent="0.25">
      <c r="A22" t="s">
        <v>85</v>
      </c>
      <c r="B22">
        <v>2</v>
      </c>
      <c r="C22">
        <f t="shared" si="0"/>
        <v>0</v>
      </c>
    </row>
    <row r="23" spans="1:3" x14ac:dyDescent="0.25">
      <c r="A23" t="s">
        <v>81</v>
      </c>
      <c r="B23">
        <v>2</v>
      </c>
      <c r="C23">
        <f t="shared" si="0"/>
        <v>0</v>
      </c>
    </row>
    <row r="24" spans="1:3" x14ac:dyDescent="0.25">
      <c r="A24" t="s">
        <v>144</v>
      </c>
      <c r="B24">
        <v>1</v>
      </c>
      <c r="C24">
        <f>$G$4*B24</f>
        <v>0</v>
      </c>
    </row>
    <row r="25" spans="1:3" x14ac:dyDescent="0.25">
      <c r="A25" t="s">
        <v>99</v>
      </c>
      <c r="B25">
        <v>1</v>
      </c>
      <c r="C25">
        <f>$G$4*B25</f>
        <v>0</v>
      </c>
    </row>
    <row r="26" spans="1:3" x14ac:dyDescent="0.25">
      <c r="A26" t="s">
        <v>100</v>
      </c>
      <c r="B26">
        <v>1</v>
      </c>
      <c r="C26">
        <f t="shared" si="0"/>
        <v>0</v>
      </c>
    </row>
    <row r="27" spans="1:3" x14ac:dyDescent="0.25">
      <c r="A27" t="s">
        <v>48</v>
      </c>
      <c r="B27">
        <v>1</v>
      </c>
      <c r="C27">
        <f t="shared" si="0"/>
        <v>0</v>
      </c>
    </row>
    <row r="28" spans="1:3" x14ac:dyDescent="0.25">
      <c r="A28" t="s">
        <v>6</v>
      </c>
      <c r="B28">
        <v>1</v>
      </c>
      <c r="C28">
        <f>$G$4*B28</f>
        <v>0</v>
      </c>
    </row>
    <row r="29" spans="1:3" x14ac:dyDescent="0.25">
      <c r="A29" t="s">
        <v>8</v>
      </c>
      <c r="B29">
        <v>1</v>
      </c>
      <c r="C29">
        <f t="shared" si="0"/>
        <v>0</v>
      </c>
    </row>
    <row r="30" spans="1:3" x14ac:dyDescent="0.25">
      <c r="A30" t="s">
        <v>13</v>
      </c>
      <c r="B30">
        <v>0.5</v>
      </c>
      <c r="C30">
        <f t="shared" si="0"/>
        <v>0</v>
      </c>
    </row>
    <row r="31" spans="1:3" x14ac:dyDescent="0.25">
      <c r="A31" t="s">
        <v>34</v>
      </c>
      <c r="B31">
        <v>0.5</v>
      </c>
      <c r="C31">
        <f t="shared" si="0"/>
        <v>0</v>
      </c>
    </row>
    <row r="61" spans="1:3" x14ac:dyDescent="0.25">
      <c r="A61" s="7"/>
      <c r="B61" s="7"/>
      <c r="C61" s="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Summary!$U$3:$U$150</xm:f>
          </x14:formula1>
          <xm:sqref>A3:A70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B27" sqref="B27"/>
    </sheetView>
  </sheetViews>
  <sheetFormatPr defaultRowHeight="15" x14ac:dyDescent="0.25"/>
  <cols>
    <col min="1" max="1" width="26.7109375" customWidth="1"/>
    <col min="2" max="2" width="12.85546875" customWidth="1"/>
    <col min="3" max="3" width="14.5703125" customWidth="1"/>
    <col min="6" max="6" width="13.140625" customWidth="1"/>
  </cols>
  <sheetData>
    <row r="1" spans="1:7" x14ac:dyDescent="0.25">
      <c r="B1" s="3" t="s">
        <v>92</v>
      </c>
    </row>
    <row r="2" spans="1:7" x14ac:dyDescent="0.25">
      <c r="A2" s="3" t="s">
        <v>93</v>
      </c>
      <c r="B2" s="3" t="s">
        <v>3</v>
      </c>
      <c r="C2" s="3" t="s">
        <v>2</v>
      </c>
      <c r="G2" s="3" t="s">
        <v>96</v>
      </c>
    </row>
    <row r="3" spans="1:7" x14ac:dyDescent="0.25">
      <c r="A3" s="8" t="s">
        <v>97</v>
      </c>
      <c r="B3" s="8">
        <v>1</v>
      </c>
      <c r="C3">
        <f>$G$4*B3</f>
        <v>0</v>
      </c>
      <c r="F3" s="3" t="s">
        <v>94</v>
      </c>
      <c r="G3" s="8">
        <v>52</v>
      </c>
    </row>
    <row r="4" spans="1:7" x14ac:dyDescent="0.25">
      <c r="A4" s="8" t="s">
        <v>5</v>
      </c>
      <c r="B4" s="8">
        <v>1</v>
      </c>
      <c r="C4">
        <f>$G$5*B4</f>
        <v>52</v>
      </c>
      <c r="F4" s="3" t="s">
        <v>95</v>
      </c>
      <c r="G4" s="8">
        <v>0</v>
      </c>
    </row>
    <row r="5" spans="1:7" x14ac:dyDescent="0.25">
      <c r="A5" s="8" t="s">
        <v>9</v>
      </c>
      <c r="B5" s="8">
        <v>0.5</v>
      </c>
      <c r="C5">
        <f>$G$5*B5</f>
        <v>26</v>
      </c>
      <c r="F5" s="3" t="s">
        <v>2</v>
      </c>
      <c r="G5">
        <f>G3+G4</f>
        <v>52</v>
      </c>
    </row>
    <row r="6" spans="1:7" x14ac:dyDescent="0.25">
      <c r="A6" s="8" t="s">
        <v>11</v>
      </c>
      <c r="B6" s="8">
        <v>0.5</v>
      </c>
      <c r="C6">
        <f>$G$5*B6</f>
        <v>26</v>
      </c>
    </row>
    <row r="7" spans="1:7" x14ac:dyDescent="0.25">
      <c r="A7" s="8" t="s">
        <v>144</v>
      </c>
      <c r="B7" s="8">
        <v>1</v>
      </c>
      <c r="C7">
        <f>$G$4*B7</f>
        <v>0</v>
      </c>
      <c r="G7" s="3" t="s">
        <v>103</v>
      </c>
    </row>
    <row r="8" spans="1:7" x14ac:dyDescent="0.25">
      <c r="A8" s="8" t="s">
        <v>16</v>
      </c>
      <c r="B8" s="8">
        <v>1</v>
      </c>
      <c r="C8">
        <f>$G$4*B8</f>
        <v>0</v>
      </c>
      <c r="F8" s="3" t="s">
        <v>104</v>
      </c>
      <c r="G8" s="8">
        <v>0</v>
      </c>
    </row>
    <row r="9" spans="1:7" x14ac:dyDescent="0.25">
      <c r="A9" s="8" t="s">
        <v>20</v>
      </c>
      <c r="B9" s="8">
        <v>0.5</v>
      </c>
      <c r="C9">
        <f>$G$5*B9</f>
        <v>26</v>
      </c>
      <c r="F9" s="3" t="s">
        <v>105</v>
      </c>
      <c r="G9" s="8">
        <v>0</v>
      </c>
    </row>
    <row r="10" spans="1:7" x14ac:dyDescent="0.25">
      <c r="A10" s="8" t="s">
        <v>22</v>
      </c>
      <c r="B10" s="8">
        <v>0.5</v>
      </c>
      <c r="C10">
        <f>$G$5*B10</f>
        <v>26</v>
      </c>
      <c r="F10" s="3" t="s">
        <v>2</v>
      </c>
      <c r="G10">
        <f>G8+G9</f>
        <v>0</v>
      </c>
    </row>
    <row r="11" spans="1:7" x14ac:dyDescent="0.25">
      <c r="A11" s="8" t="s">
        <v>24</v>
      </c>
      <c r="B11" s="8">
        <v>1</v>
      </c>
      <c r="C11">
        <f>$G$4*B11</f>
        <v>0</v>
      </c>
    </row>
    <row r="12" spans="1:7" x14ac:dyDescent="0.25">
      <c r="A12" s="8" t="s">
        <v>140</v>
      </c>
      <c r="B12" s="8">
        <v>1</v>
      </c>
      <c r="C12">
        <f>$G$4*B12</f>
        <v>0</v>
      </c>
    </row>
    <row r="13" spans="1:7" x14ac:dyDescent="0.25">
      <c r="A13" s="8" t="s">
        <v>8</v>
      </c>
      <c r="B13" s="8">
        <v>1</v>
      </c>
      <c r="C13">
        <f>$G$5*B13</f>
        <v>52</v>
      </c>
    </row>
    <row r="14" spans="1:7" x14ac:dyDescent="0.25">
      <c r="A14" s="8" t="s">
        <v>13</v>
      </c>
      <c r="B14" s="8">
        <v>0.5</v>
      </c>
      <c r="C14">
        <f>$G$5*B14</f>
        <v>26</v>
      </c>
    </row>
    <row r="15" spans="1:7" x14ac:dyDescent="0.25">
      <c r="A15" s="8" t="s">
        <v>19</v>
      </c>
      <c r="B15" s="8">
        <v>1</v>
      </c>
      <c r="C15">
        <f>$G$5*B15</f>
        <v>52</v>
      </c>
    </row>
    <row r="16" spans="1:7" x14ac:dyDescent="0.25">
      <c r="A16" s="8" t="s">
        <v>21</v>
      </c>
      <c r="B16" s="8">
        <v>2</v>
      </c>
      <c r="C16">
        <f>$G$4*B16</f>
        <v>0</v>
      </c>
    </row>
    <row r="17" spans="1:3" x14ac:dyDescent="0.25">
      <c r="A17" s="8" t="s">
        <v>25</v>
      </c>
      <c r="B17" s="8">
        <v>1</v>
      </c>
      <c r="C17">
        <f>$G$4*B17</f>
        <v>0</v>
      </c>
    </row>
    <row r="18" spans="1:3" x14ac:dyDescent="0.25">
      <c r="A18" s="8" t="s">
        <v>99</v>
      </c>
      <c r="B18" s="8">
        <v>1</v>
      </c>
      <c r="C18">
        <f>$G$4*B18</f>
        <v>0</v>
      </c>
    </row>
    <row r="19" spans="1:3" x14ac:dyDescent="0.25">
      <c r="A19" s="8" t="s">
        <v>98</v>
      </c>
      <c r="B19" s="8">
        <v>1</v>
      </c>
      <c r="C19">
        <f>$G$5*B19</f>
        <v>52</v>
      </c>
    </row>
    <row r="20" spans="1:3" x14ac:dyDescent="0.25">
      <c r="A20" s="8" t="s">
        <v>29</v>
      </c>
      <c r="B20" s="8">
        <v>1</v>
      </c>
      <c r="C20">
        <f>$G$5*B20</f>
        <v>52</v>
      </c>
    </row>
    <row r="21" spans="1:3" x14ac:dyDescent="0.25">
      <c r="A21" s="8" t="s">
        <v>37</v>
      </c>
      <c r="B21" s="8">
        <v>0.5</v>
      </c>
      <c r="C21">
        <f>$G$5*B21</f>
        <v>26</v>
      </c>
    </row>
    <row r="22" spans="1:3" x14ac:dyDescent="0.25">
      <c r="A22" s="8" t="s">
        <v>39</v>
      </c>
      <c r="B22" s="8">
        <v>0.5</v>
      </c>
      <c r="C22">
        <f>$G$5*B22</f>
        <v>26</v>
      </c>
    </row>
    <row r="23" spans="1:3" x14ac:dyDescent="0.25">
      <c r="A23" s="8" t="s">
        <v>34</v>
      </c>
      <c r="B23" s="8">
        <v>0.5</v>
      </c>
      <c r="C23">
        <f>$G$5*B23</f>
        <v>26</v>
      </c>
    </row>
    <row r="24" spans="1:3" x14ac:dyDescent="0.25">
      <c r="A24" s="8" t="s">
        <v>38</v>
      </c>
      <c r="B24" s="8">
        <v>1</v>
      </c>
      <c r="C24">
        <f>($G$5-$G$10)*B24</f>
        <v>52</v>
      </c>
    </row>
    <row r="25" spans="1:3" x14ac:dyDescent="0.25">
      <c r="A25" s="8" t="s">
        <v>42</v>
      </c>
      <c r="B25" s="8">
        <v>1</v>
      </c>
      <c r="C25">
        <f>$G$5*B25</f>
        <v>52</v>
      </c>
    </row>
    <row r="26" spans="1:3" x14ac:dyDescent="0.25">
      <c r="A26" s="8" t="s">
        <v>48</v>
      </c>
      <c r="B26" s="8">
        <v>1</v>
      </c>
      <c r="C26">
        <f>$G$5*B26</f>
        <v>52</v>
      </c>
    </row>
    <row r="27" spans="1:3" x14ac:dyDescent="0.25">
      <c r="A27" s="8" t="s">
        <v>50</v>
      </c>
      <c r="B27" s="8">
        <v>1</v>
      </c>
      <c r="C27">
        <f>$G$5*B27</f>
        <v>52</v>
      </c>
    </row>
    <row r="28" spans="1:3" x14ac:dyDescent="0.25">
      <c r="A28" s="8" t="s">
        <v>69</v>
      </c>
      <c r="B28" s="8">
        <v>0.5</v>
      </c>
      <c r="C28">
        <f>$G$5*B28-$G$9</f>
        <v>26</v>
      </c>
    </row>
    <row r="29" spans="1:3" x14ac:dyDescent="0.25">
      <c r="A29" s="8" t="s">
        <v>71</v>
      </c>
      <c r="B29" s="8">
        <v>0.5</v>
      </c>
      <c r="C29">
        <f>$G$5*B29-$G$8</f>
        <v>26</v>
      </c>
    </row>
    <row r="30" spans="1:3" x14ac:dyDescent="0.25">
      <c r="A30" s="8" t="s">
        <v>87</v>
      </c>
      <c r="B30" s="8">
        <v>0.5</v>
      </c>
      <c r="C30">
        <f>$G$5*B30</f>
        <v>26</v>
      </c>
    </row>
    <row r="31" spans="1:3" x14ac:dyDescent="0.25">
      <c r="A31" s="8" t="s">
        <v>89</v>
      </c>
      <c r="B31" s="8">
        <v>0.5</v>
      </c>
      <c r="C31">
        <f>$G$5*B31</f>
        <v>26</v>
      </c>
    </row>
    <row r="32" spans="1:3" x14ac:dyDescent="0.25">
      <c r="A32" s="8" t="s">
        <v>58</v>
      </c>
      <c r="B32" s="8">
        <v>0.5</v>
      </c>
      <c r="C32">
        <f>$G$5*B32</f>
        <v>26</v>
      </c>
    </row>
    <row r="33" spans="1:3" x14ac:dyDescent="0.25">
      <c r="A33" s="8" t="s">
        <v>60</v>
      </c>
      <c r="B33" s="8">
        <v>0.5</v>
      </c>
      <c r="C33">
        <f>$G$5*B33</f>
        <v>26</v>
      </c>
    </row>
    <row r="34" spans="1:3" x14ac:dyDescent="0.25">
      <c r="A34" s="8" t="s">
        <v>100</v>
      </c>
      <c r="B34" s="8">
        <v>1</v>
      </c>
      <c r="C34">
        <f>$G$5*B34</f>
        <v>52</v>
      </c>
    </row>
    <row r="35" spans="1:3" x14ac:dyDescent="0.25">
      <c r="A35" s="8" t="s">
        <v>72</v>
      </c>
      <c r="B35" s="8">
        <v>0.39</v>
      </c>
      <c r="C35">
        <f>($G$5-$G$10)*B35</f>
        <v>20.28</v>
      </c>
    </row>
    <row r="36" spans="1:3" x14ac:dyDescent="0.25">
      <c r="A36" s="8" t="s">
        <v>74</v>
      </c>
      <c r="B36" s="8">
        <v>0.15</v>
      </c>
      <c r="C36">
        <f>$G$4*B36</f>
        <v>0</v>
      </c>
    </row>
    <row r="37" spans="1:3" x14ac:dyDescent="0.25">
      <c r="A37" s="8" t="s">
        <v>76</v>
      </c>
      <c r="B37" s="8">
        <v>0.42</v>
      </c>
      <c r="C37">
        <f>$G$4*B37</f>
        <v>0</v>
      </c>
    </row>
    <row r="38" spans="1:3" x14ac:dyDescent="0.25">
      <c r="A38" s="8" t="s">
        <v>90</v>
      </c>
      <c r="B38" s="8">
        <v>2</v>
      </c>
      <c r="C38">
        <f>$G$5*B38</f>
        <v>104</v>
      </c>
    </row>
    <row r="39" spans="1:3" x14ac:dyDescent="0.25">
      <c r="A39" s="8"/>
      <c r="B39" s="8"/>
    </row>
    <row r="40" spans="1:3" x14ac:dyDescent="0.25">
      <c r="A40" s="8"/>
      <c r="B40" s="8"/>
    </row>
    <row r="41" spans="1:3" x14ac:dyDescent="0.25">
      <c r="A41" s="8"/>
      <c r="B41" s="8"/>
    </row>
    <row r="42" spans="1:3" x14ac:dyDescent="0.25">
      <c r="A42" s="8"/>
      <c r="B42" s="8"/>
    </row>
    <row r="43" spans="1:3" x14ac:dyDescent="0.25">
      <c r="A43" s="8"/>
      <c r="B43" s="8"/>
    </row>
    <row r="44" spans="1:3" x14ac:dyDescent="0.25">
      <c r="A44" s="8"/>
      <c r="B44" s="8"/>
    </row>
    <row r="45" spans="1:3" x14ac:dyDescent="0.25">
      <c r="A45" s="8"/>
      <c r="B45" s="8"/>
    </row>
    <row r="46" spans="1:3" x14ac:dyDescent="0.25">
      <c r="A46" s="8"/>
      <c r="B46" s="8"/>
    </row>
    <row r="47" spans="1:3" x14ac:dyDescent="0.25">
      <c r="A47" s="8"/>
      <c r="B47" s="8"/>
    </row>
    <row r="48" spans="1:3" x14ac:dyDescent="0.25">
      <c r="A48" s="8"/>
      <c r="B48" s="8"/>
    </row>
    <row r="49" spans="1:3" x14ac:dyDescent="0.25">
      <c r="A49" s="8"/>
      <c r="B49" s="8"/>
    </row>
    <row r="50" spans="1:3" x14ac:dyDescent="0.25">
      <c r="A50" s="8"/>
      <c r="B50" s="8"/>
    </row>
    <row r="51" spans="1:3" x14ac:dyDescent="0.25">
      <c r="A51" s="8"/>
      <c r="B51" s="8"/>
    </row>
    <row r="52" spans="1:3" x14ac:dyDescent="0.25">
      <c r="A52" s="8"/>
      <c r="B52" s="8"/>
    </row>
    <row r="53" spans="1:3" x14ac:dyDescent="0.25">
      <c r="A53" s="8"/>
      <c r="B53" s="8"/>
    </row>
    <row r="54" spans="1:3" x14ac:dyDescent="0.25">
      <c r="A54" s="8"/>
      <c r="B54" s="8"/>
    </row>
    <row r="55" spans="1:3" x14ac:dyDescent="0.25">
      <c r="A55" s="8"/>
      <c r="B55" s="8"/>
    </row>
    <row r="56" spans="1:3" x14ac:dyDescent="0.25">
      <c r="A56" s="8"/>
      <c r="B56" s="8"/>
    </row>
    <row r="57" spans="1:3" x14ac:dyDescent="0.25">
      <c r="A57" s="8"/>
      <c r="B57" s="8"/>
    </row>
    <row r="58" spans="1:3" x14ac:dyDescent="0.25">
      <c r="A58" s="8"/>
      <c r="B58" s="8"/>
    </row>
    <row r="59" spans="1:3" x14ac:dyDescent="0.25">
      <c r="A59" s="8"/>
      <c r="B59" s="8"/>
    </row>
    <row r="60" spans="1:3" x14ac:dyDescent="0.25">
      <c r="A60" s="8"/>
      <c r="B60" s="8"/>
    </row>
    <row r="61" spans="1:3" x14ac:dyDescent="0.25">
      <c r="A61" s="7"/>
      <c r="B61" s="7"/>
      <c r="C61" s="7"/>
    </row>
  </sheetData>
  <sortState ref="A3:C38">
    <sortCondition ref="A3"/>
  </sortState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Summary!$U$3:$U$150</xm:f>
          </x14:formula1>
          <xm:sqref>A3:A77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G4" sqref="G4"/>
    </sheetView>
  </sheetViews>
  <sheetFormatPr defaultRowHeight="15" x14ac:dyDescent="0.25"/>
  <cols>
    <col min="1" max="1" width="26.7109375" customWidth="1"/>
    <col min="2" max="2" width="12.85546875" customWidth="1"/>
    <col min="3" max="3" width="14.5703125" customWidth="1"/>
    <col min="6" max="6" width="13.140625" customWidth="1"/>
  </cols>
  <sheetData>
    <row r="1" spans="1:7" x14ac:dyDescent="0.25">
      <c r="B1" s="3" t="s">
        <v>106</v>
      </c>
    </row>
    <row r="2" spans="1:7" x14ac:dyDescent="0.25">
      <c r="A2" s="3" t="s">
        <v>93</v>
      </c>
      <c r="B2" s="3" t="s">
        <v>3</v>
      </c>
      <c r="C2" s="3" t="s">
        <v>2</v>
      </c>
      <c r="G2" s="3" t="s">
        <v>96</v>
      </c>
    </row>
    <row r="3" spans="1:7" x14ac:dyDescent="0.25">
      <c r="A3" s="8" t="s">
        <v>97</v>
      </c>
      <c r="B3" s="8">
        <v>1</v>
      </c>
      <c r="C3">
        <f>$G$4*B3</f>
        <v>0</v>
      </c>
      <c r="F3" s="3" t="s">
        <v>94</v>
      </c>
      <c r="G3" s="8">
        <v>0</v>
      </c>
    </row>
    <row r="4" spans="1:7" x14ac:dyDescent="0.25">
      <c r="A4" s="8" t="s">
        <v>5</v>
      </c>
      <c r="B4" s="8">
        <v>1</v>
      </c>
      <c r="C4">
        <f t="shared" ref="C4:C39" si="0">$G$5*B4</f>
        <v>0</v>
      </c>
      <c r="F4" s="3" t="s">
        <v>95</v>
      </c>
      <c r="G4" s="8">
        <v>0</v>
      </c>
    </row>
    <row r="5" spans="1:7" x14ac:dyDescent="0.25">
      <c r="A5" s="8" t="s">
        <v>9</v>
      </c>
      <c r="B5" s="8">
        <v>0.5</v>
      </c>
      <c r="C5">
        <f t="shared" si="0"/>
        <v>0</v>
      </c>
      <c r="F5" s="3" t="s">
        <v>2</v>
      </c>
      <c r="G5">
        <f>G3+G4</f>
        <v>0</v>
      </c>
    </row>
    <row r="6" spans="1:7" x14ac:dyDescent="0.25">
      <c r="A6" s="8" t="s">
        <v>11</v>
      </c>
      <c r="B6" s="8">
        <v>0.5</v>
      </c>
      <c r="C6">
        <f>$G$5*B6</f>
        <v>0</v>
      </c>
    </row>
    <row r="7" spans="1:7" x14ac:dyDescent="0.25">
      <c r="A7" s="8" t="s">
        <v>144</v>
      </c>
      <c r="B7" s="8">
        <v>1</v>
      </c>
      <c r="C7">
        <f>$G$4*B7</f>
        <v>0</v>
      </c>
      <c r="G7" s="3" t="s">
        <v>103</v>
      </c>
    </row>
    <row r="8" spans="1:7" x14ac:dyDescent="0.25">
      <c r="A8" s="8" t="s">
        <v>16</v>
      </c>
      <c r="B8" s="8">
        <v>1</v>
      </c>
      <c r="C8">
        <f>$G$4*B8</f>
        <v>0</v>
      </c>
      <c r="F8" s="3" t="s">
        <v>104</v>
      </c>
      <c r="G8" s="8">
        <v>0</v>
      </c>
    </row>
    <row r="9" spans="1:7" x14ac:dyDescent="0.25">
      <c r="A9" s="8" t="s">
        <v>20</v>
      </c>
      <c r="B9" s="8">
        <v>0.5</v>
      </c>
      <c r="C9">
        <f>$G$5*B9</f>
        <v>0</v>
      </c>
      <c r="F9" s="3" t="s">
        <v>105</v>
      </c>
      <c r="G9" s="8">
        <v>0</v>
      </c>
    </row>
    <row r="10" spans="1:7" x14ac:dyDescent="0.25">
      <c r="A10" s="8" t="s">
        <v>22</v>
      </c>
      <c r="B10" s="8">
        <v>0.5</v>
      </c>
      <c r="C10">
        <f>$G$5*B10</f>
        <v>0</v>
      </c>
      <c r="F10" s="3" t="s">
        <v>2</v>
      </c>
      <c r="G10">
        <f>G8+G9</f>
        <v>0</v>
      </c>
    </row>
    <row r="11" spans="1:7" x14ac:dyDescent="0.25">
      <c r="A11" s="8" t="s">
        <v>24</v>
      </c>
      <c r="B11" s="8">
        <v>1</v>
      </c>
      <c r="C11">
        <f>$G$4*B11</f>
        <v>0</v>
      </c>
    </row>
    <row r="12" spans="1:7" x14ac:dyDescent="0.25">
      <c r="A12" s="8" t="s">
        <v>13</v>
      </c>
      <c r="B12" s="8">
        <v>1</v>
      </c>
      <c r="C12">
        <f>$G$4*B12</f>
        <v>0</v>
      </c>
    </row>
    <row r="13" spans="1:7" x14ac:dyDescent="0.25">
      <c r="A13" s="8" t="s">
        <v>8</v>
      </c>
      <c r="B13" s="8">
        <v>1</v>
      </c>
      <c r="C13">
        <f>$G$5*B13</f>
        <v>0</v>
      </c>
    </row>
    <row r="14" spans="1:7" x14ac:dyDescent="0.25">
      <c r="A14" s="8" t="s">
        <v>13</v>
      </c>
      <c r="B14" s="8">
        <v>0.5</v>
      </c>
      <c r="C14">
        <f t="shared" si="0"/>
        <v>0</v>
      </c>
    </row>
    <row r="15" spans="1:7" x14ac:dyDescent="0.25">
      <c r="A15" s="8" t="s">
        <v>19</v>
      </c>
      <c r="B15" s="8">
        <v>1</v>
      </c>
      <c r="C15">
        <f t="shared" si="0"/>
        <v>0</v>
      </c>
    </row>
    <row r="16" spans="1:7" x14ac:dyDescent="0.25">
      <c r="A16" s="8" t="s">
        <v>21</v>
      </c>
      <c r="B16" s="8">
        <v>2</v>
      </c>
      <c r="C16">
        <f>$G$4*B16</f>
        <v>0</v>
      </c>
    </row>
    <row r="17" spans="1:3" x14ac:dyDescent="0.25">
      <c r="A17" s="8" t="s">
        <v>25</v>
      </c>
      <c r="B17" s="8">
        <v>1</v>
      </c>
      <c r="C17">
        <f>$G$4*B17</f>
        <v>0</v>
      </c>
    </row>
    <row r="18" spans="1:3" x14ac:dyDescent="0.25">
      <c r="A18" s="8" t="s">
        <v>99</v>
      </c>
      <c r="B18" s="8">
        <v>1</v>
      </c>
      <c r="C18">
        <f>$G$4*B18</f>
        <v>0</v>
      </c>
    </row>
    <row r="19" spans="1:3" x14ac:dyDescent="0.25">
      <c r="A19" s="8" t="s">
        <v>98</v>
      </c>
      <c r="B19" s="8">
        <v>1</v>
      </c>
      <c r="C19">
        <f t="shared" si="0"/>
        <v>0</v>
      </c>
    </row>
    <row r="20" spans="1:3" x14ac:dyDescent="0.25">
      <c r="A20" s="8" t="s">
        <v>29</v>
      </c>
      <c r="B20" s="8">
        <v>1</v>
      </c>
      <c r="C20">
        <f t="shared" si="0"/>
        <v>0</v>
      </c>
    </row>
    <row r="21" spans="1:3" x14ac:dyDescent="0.25">
      <c r="A21" s="8" t="s">
        <v>37</v>
      </c>
      <c r="B21" s="8">
        <v>0.5</v>
      </c>
      <c r="C21">
        <f>$G$5*B21</f>
        <v>0</v>
      </c>
    </row>
    <row r="22" spans="1:3" x14ac:dyDescent="0.25">
      <c r="A22" s="8" t="s">
        <v>39</v>
      </c>
      <c r="B22" s="8">
        <v>0.5</v>
      </c>
      <c r="C22">
        <f>$G$5*B22</f>
        <v>0</v>
      </c>
    </row>
    <row r="23" spans="1:3" x14ac:dyDescent="0.25">
      <c r="A23" s="8" t="s">
        <v>34</v>
      </c>
      <c r="B23" s="8">
        <v>0.5</v>
      </c>
      <c r="C23">
        <f t="shared" si="0"/>
        <v>0</v>
      </c>
    </row>
    <row r="24" spans="1:3" x14ac:dyDescent="0.25">
      <c r="A24" s="8" t="s">
        <v>38</v>
      </c>
      <c r="B24" s="8">
        <v>1</v>
      </c>
      <c r="C24">
        <f>($G$5-$G$10)*B24</f>
        <v>0</v>
      </c>
    </row>
    <row r="25" spans="1:3" x14ac:dyDescent="0.25">
      <c r="A25" s="8" t="s">
        <v>42</v>
      </c>
      <c r="B25" s="8">
        <v>1</v>
      </c>
      <c r="C25">
        <f t="shared" si="0"/>
        <v>0</v>
      </c>
    </row>
    <row r="26" spans="1:3" x14ac:dyDescent="0.25">
      <c r="A26" s="8" t="s">
        <v>48</v>
      </c>
      <c r="B26" s="8">
        <v>1</v>
      </c>
      <c r="C26">
        <f t="shared" si="0"/>
        <v>0</v>
      </c>
    </row>
    <row r="27" spans="1:3" x14ac:dyDescent="0.25">
      <c r="A27" s="8" t="s">
        <v>50</v>
      </c>
      <c r="B27" s="8">
        <v>1</v>
      </c>
      <c r="C27">
        <f>$G$5*B27</f>
        <v>0</v>
      </c>
    </row>
    <row r="28" spans="1:3" x14ac:dyDescent="0.25">
      <c r="A28" s="8" t="s">
        <v>69</v>
      </c>
      <c r="B28" s="8">
        <v>0.5</v>
      </c>
      <c r="C28">
        <f>$G$5*B28-$G$9</f>
        <v>0</v>
      </c>
    </row>
    <row r="29" spans="1:3" x14ac:dyDescent="0.25">
      <c r="A29" s="8" t="s">
        <v>71</v>
      </c>
      <c r="B29" s="8">
        <v>0.5</v>
      </c>
      <c r="C29">
        <f>$G$5*B29-$G$8</f>
        <v>0</v>
      </c>
    </row>
    <row r="30" spans="1:3" x14ac:dyDescent="0.25">
      <c r="A30" s="8" t="s">
        <v>87</v>
      </c>
      <c r="B30" s="8">
        <v>0.5</v>
      </c>
      <c r="C30">
        <f t="shared" si="0"/>
        <v>0</v>
      </c>
    </row>
    <row r="31" spans="1:3" x14ac:dyDescent="0.25">
      <c r="A31" s="8" t="s">
        <v>89</v>
      </c>
      <c r="B31" s="8">
        <v>0.5</v>
      </c>
      <c r="C31">
        <f>$G$5*B31</f>
        <v>0</v>
      </c>
    </row>
    <row r="32" spans="1:3" x14ac:dyDescent="0.25">
      <c r="A32" s="8" t="s">
        <v>58</v>
      </c>
      <c r="B32" s="8">
        <v>0.5</v>
      </c>
      <c r="C32">
        <f>$G$5*B32</f>
        <v>0</v>
      </c>
    </row>
    <row r="33" spans="1:3" x14ac:dyDescent="0.25">
      <c r="A33" s="8" t="s">
        <v>60</v>
      </c>
      <c r="B33" s="8">
        <v>0.5</v>
      </c>
      <c r="C33">
        <f t="shared" si="0"/>
        <v>0</v>
      </c>
    </row>
    <row r="34" spans="1:3" x14ac:dyDescent="0.25">
      <c r="A34" s="8" t="s">
        <v>100</v>
      </c>
      <c r="B34" s="8">
        <v>1</v>
      </c>
      <c r="C34">
        <f t="shared" si="0"/>
        <v>0</v>
      </c>
    </row>
    <row r="35" spans="1:3" x14ac:dyDescent="0.25">
      <c r="A35" s="8" t="s">
        <v>64</v>
      </c>
      <c r="B35" s="8">
        <v>1</v>
      </c>
      <c r="C35">
        <f>$G$5*B35</f>
        <v>0</v>
      </c>
    </row>
    <row r="36" spans="1:3" x14ac:dyDescent="0.25">
      <c r="A36" s="8" t="s">
        <v>72</v>
      </c>
      <c r="B36" s="8">
        <v>0.39</v>
      </c>
      <c r="C36">
        <f>($G$5-$G$10)*B36</f>
        <v>0</v>
      </c>
    </row>
    <row r="37" spans="1:3" x14ac:dyDescent="0.25">
      <c r="A37" s="8" t="s">
        <v>74</v>
      </c>
      <c r="B37" s="8">
        <v>0.15</v>
      </c>
      <c r="C37">
        <f>$G$4*B37</f>
        <v>0</v>
      </c>
    </row>
    <row r="38" spans="1:3" x14ac:dyDescent="0.25">
      <c r="A38" s="8" t="s">
        <v>76</v>
      </c>
      <c r="B38" s="8">
        <v>0.42</v>
      </c>
      <c r="C38">
        <f>$G$4*B38</f>
        <v>0</v>
      </c>
    </row>
    <row r="39" spans="1:3" x14ac:dyDescent="0.25">
      <c r="A39" s="8" t="s">
        <v>90</v>
      </c>
      <c r="B39" s="8">
        <v>2</v>
      </c>
      <c r="C39">
        <f t="shared" si="0"/>
        <v>0</v>
      </c>
    </row>
    <row r="40" spans="1:3" x14ac:dyDescent="0.25">
      <c r="A40" s="8"/>
      <c r="B40" s="8"/>
    </row>
    <row r="41" spans="1:3" x14ac:dyDescent="0.25">
      <c r="A41" s="8"/>
      <c r="B41" s="8"/>
    </row>
    <row r="42" spans="1:3" x14ac:dyDescent="0.25">
      <c r="A42" s="8"/>
      <c r="B42" s="8"/>
    </row>
    <row r="43" spans="1:3" x14ac:dyDescent="0.25">
      <c r="A43" s="8"/>
      <c r="B43" s="8"/>
    </row>
    <row r="44" spans="1:3" x14ac:dyDescent="0.25">
      <c r="A44" s="8"/>
      <c r="B44" s="8"/>
    </row>
    <row r="45" spans="1:3" x14ac:dyDescent="0.25">
      <c r="A45" s="8"/>
      <c r="B45" s="8"/>
    </row>
    <row r="46" spans="1:3" x14ac:dyDescent="0.25">
      <c r="A46" s="8"/>
      <c r="B46" s="8"/>
    </row>
    <row r="47" spans="1:3" x14ac:dyDescent="0.25">
      <c r="A47" s="8"/>
      <c r="B47" s="8"/>
    </row>
    <row r="48" spans="1:3" x14ac:dyDescent="0.25">
      <c r="A48" s="8"/>
      <c r="B48" s="8"/>
    </row>
    <row r="49" spans="1:3" x14ac:dyDescent="0.25">
      <c r="A49" s="8"/>
      <c r="B49" s="8"/>
    </row>
    <row r="50" spans="1:3" x14ac:dyDescent="0.25">
      <c r="A50" s="8"/>
      <c r="B50" s="8"/>
    </row>
    <row r="51" spans="1:3" x14ac:dyDescent="0.25">
      <c r="A51" s="8"/>
      <c r="B51" s="8"/>
    </row>
    <row r="52" spans="1:3" x14ac:dyDescent="0.25">
      <c r="A52" s="8"/>
      <c r="B52" s="8"/>
    </row>
    <row r="53" spans="1:3" x14ac:dyDescent="0.25">
      <c r="A53" s="8"/>
      <c r="B53" s="8"/>
    </row>
    <row r="54" spans="1:3" x14ac:dyDescent="0.25">
      <c r="A54" s="8"/>
      <c r="B54" s="8"/>
    </row>
    <row r="55" spans="1:3" x14ac:dyDescent="0.25">
      <c r="A55" s="8"/>
      <c r="B55" s="8"/>
    </row>
    <row r="56" spans="1:3" x14ac:dyDescent="0.25">
      <c r="A56" s="8"/>
      <c r="B56" s="8"/>
    </row>
    <row r="57" spans="1:3" x14ac:dyDescent="0.25">
      <c r="A57" s="8"/>
      <c r="B57" s="8"/>
    </row>
    <row r="58" spans="1:3" x14ac:dyDescent="0.25">
      <c r="A58" s="8"/>
      <c r="B58" s="8"/>
    </row>
    <row r="59" spans="1:3" x14ac:dyDescent="0.25">
      <c r="A59" s="8"/>
      <c r="B59" s="8"/>
    </row>
    <row r="60" spans="1:3" x14ac:dyDescent="0.25">
      <c r="A60" s="8"/>
      <c r="B60" s="8"/>
    </row>
    <row r="61" spans="1:3" x14ac:dyDescent="0.25">
      <c r="A61" s="7"/>
      <c r="B61" s="7"/>
      <c r="C61" s="7"/>
    </row>
  </sheetData>
  <sortState ref="A3:B39">
    <sortCondition ref="A3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Summary!$U$3:$U$150</xm:f>
          </x14:formula1>
          <xm:sqref>A3:A77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B15" sqref="B15"/>
    </sheetView>
  </sheetViews>
  <sheetFormatPr defaultRowHeight="15" x14ac:dyDescent="0.25"/>
  <cols>
    <col min="1" max="1" width="26.7109375" customWidth="1"/>
    <col min="2" max="2" width="12.85546875" customWidth="1"/>
    <col min="3" max="3" width="14.5703125" customWidth="1"/>
    <col min="6" max="6" width="13.140625" customWidth="1"/>
  </cols>
  <sheetData>
    <row r="1" spans="1:7" x14ac:dyDescent="0.25">
      <c r="B1" s="3" t="s">
        <v>107</v>
      </c>
    </row>
    <row r="2" spans="1:7" x14ac:dyDescent="0.25">
      <c r="A2" s="3" t="s">
        <v>93</v>
      </c>
      <c r="B2" s="3" t="s">
        <v>3</v>
      </c>
      <c r="C2" s="3" t="s">
        <v>2</v>
      </c>
      <c r="G2" s="3" t="s">
        <v>96</v>
      </c>
    </row>
    <row r="3" spans="1:7" x14ac:dyDescent="0.25">
      <c r="A3" s="8" t="s">
        <v>97</v>
      </c>
      <c r="B3" s="8">
        <v>1</v>
      </c>
      <c r="C3">
        <f>$G$4*B3</f>
        <v>200</v>
      </c>
      <c r="F3" s="3" t="s">
        <v>94</v>
      </c>
      <c r="G3" s="8">
        <v>5</v>
      </c>
    </row>
    <row r="4" spans="1:7" x14ac:dyDescent="0.25">
      <c r="A4" s="8" t="s">
        <v>144</v>
      </c>
      <c r="B4" s="8">
        <v>1</v>
      </c>
      <c r="C4">
        <f>$G$4*B4</f>
        <v>200</v>
      </c>
      <c r="F4" s="3" t="s">
        <v>95</v>
      </c>
      <c r="G4" s="8">
        <v>200</v>
      </c>
    </row>
    <row r="5" spans="1:7" x14ac:dyDescent="0.25">
      <c r="A5" s="8" t="s">
        <v>16</v>
      </c>
      <c r="B5" s="8">
        <v>1</v>
      </c>
      <c r="C5">
        <f>$G$4*B5</f>
        <v>200</v>
      </c>
      <c r="F5" s="3" t="s">
        <v>2</v>
      </c>
      <c r="G5">
        <f>G3+G4</f>
        <v>205</v>
      </c>
    </row>
    <row r="6" spans="1:7" x14ac:dyDescent="0.25">
      <c r="A6" s="8" t="s">
        <v>194</v>
      </c>
      <c r="B6" s="8">
        <v>1</v>
      </c>
      <c r="C6">
        <f>$G$5*B6</f>
        <v>205</v>
      </c>
    </row>
    <row r="7" spans="1:7" x14ac:dyDescent="0.25">
      <c r="A7" s="8" t="s">
        <v>178</v>
      </c>
      <c r="B7" s="8">
        <v>0.375</v>
      </c>
      <c r="C7">
        <f>$G$5*B7</f>
        <v>76.875</v>
      </c>
      <c r="G7" s="3" t="s">
        <v>103</v>
      </c>
    </row>
    <row r="8" spans="1:7" x14ac:dyDescent="0.25">
      <c r="A8" s="8" t="s">
        <v>177</v>
      </c>
      <c r="B8" s="8">
        <v>0.5</v>
      </c>
      <c r="C8">
        <f>$G$5*B8</f>
        <v>102.5</v>
      </c>
      <c r="F8" s="3" t="s">
        <v>108</v>
      </c>
      <c r="G8" s="8">
        <v>90</v>
      </c>
    </row>
    <row r="9" spans="1:7" x14ac:dyDescent="0.25">
      <c r="A9" s="8" t="s">
        <v>179</v>
      </c>
      <c r="B9" s="8">
        <v>0.125</v>
      </c>
      <c r="C9">
        <f>$G$5*B9</f>
        <v>25.625</v>
      </c>
      <c r="F9" s="3" t="s">
        <v>104</v>
      </c>
      <c r="G9">
        <v>67</v>
      </c>
    </row>
    <row r="10" spans="1:7" x14ac:dyDescent="0.25">
      <c r="A10" s="8" t="s">
        <v>140</v>
      </c>
      <c r="B10" s="8">
        <v>1</v>
      </c>
      <c r="C10">
        <f>$G$4*B10</f>
        <v>200</v>
      </c>
      <c r="F10" s="3" t="s">
        <v>193</v>
      </c>
      <c r="G10">
        <v>19</v>
      </c>
    </row>
    <row r="11" spans="1:7" x14ac:dyDescent="0.25">
      <c r="A11" s="8" t="s">
        <v>134</v>
      </c>
      <c r="B11" s="8">
        <v>1</v>
      </c>
      <c r="C11">
        <f>$G$5*B11</f>
        <v>205</v>
      </c>
    </row>
    <row r="12" spans="1:7" x14ac:dyDescent="0.25">
      <c r="A12" s="8" t="s">
        <v>8</v>
      </c>
      <c r="B12" s="8">
        <v>1</v>
      </c>
      <c r="C12">
        <f>$G$5*B12</f>
        <v>205</v>
      </c>
      <c r="F12" s="3" t="s">
        <v>2</v>
      </c>
      <c r="G12">
        <f>SUM(G8:G11)</f>
        <v>176</v>
      </c>
    </row>
    <row r="13" spans="1:7" x14ac:dyDescent="0.25">
      <c r="A13" s="8" t="s">
        <v>13</v>
      </c>
      <c r="B13" s="8">
        <v>0.5</v>
      </c>
      <c r="C13">
        <f>$G$5*B13</f>
        <v>102.5</v>
      </c>
    </row>
    <row r="14" spans="1:7" x14ac:dyDescent="0.25">
      <c r="A14" s="8" t="s">
        <v>19</v>
      </c>
      <c r="B14" s="8">
        <v>1</v>
      </c>
      <c r="C14">
        <f>$G$5*B14</f>
        <v>205</v>
      </c>
    </row>
    <row r="15" spans="1:7" x14ac:dyDescent="0.25">
      <c r="A15" s="8" t="s">
        <v>21</v>
      </c>
      <c r="B15" s="8">
        <v>2</v>
      </c>
      <c r="C15">
        <f>$G$4*B15</f>
        <v>400</v>
      </c>
    </row>
    <row r="16" spans="1:7" x14ac:dyDescent="0.25">
      <c r="A16" s="8" t="s">
        <v>25</v>
      </c>
      <c r="B16" s="8">
        <v>1</v>
      </c>
      <c r="C16">
        <f>$G$4*B16</f>
        <v>200</v>
      </c>
    </row>
    <row r="17" spans="1:7" x14ac:dyDescent="0.25">
      <c r="A17" s="8" t="s">
        <v>173</v>
      </c>
      <c r="B17" s="8">
        <v>0.125</v>
      </c>
      <c r="C17">
        <f>$G$5*B17</f>
        <v>25.625</v>
      </c>
      <c r="F17" s="3" t="s">
        <v>189</v>
      </c>
      <c r="G17" s="10" t="s">
        <v>190</v>
      </c>
    </row>
    <row r="18" spans="1:7" x14ac:dyDescent="0.25">
      <c r="A18" s="8" t="s">
        <v>174</v>
      </c>
      <c r="B18" s="8">
        <v>0.375</v>
      </c>
      <c r="C18">
        <f>$G$5*B18</f>
        <v>76.875</v>
      </c>
    </row>
    <row r="19" spans="1:7" x14ac:dyDescent="0.25">
      <c r="A19" s="8" t="s">
        <v>176</v>
      </c>
      <c r="B19" s="8">
        <v>0.5</v>
      </c>
      <c r="C19">
        <f>$G$5*B19</f>
        <v>102.5</v>
      </c>
    </row>
    <row r="20" spans="1:7" x14ac:dyDescent="0.25">
      <c r="A20" s="8" t="s">
        <v>155</v>
      </c>
      <c r="B20" s="8">
        <v>1</v>
      </c>
      <c r="C20">
        <f>$G$4*B20</f>
        <v>200</v>
      </c>
    </row>
    <row r="21" spans="1:7" x14ac:dyDescent="0.25">
      <c r="A21" s="8" t="s">
        <v>98</v>
      </c>
      <c r="B21" s="8">
        <v>1</v>
      </c>
      <c r="C21">
        <f>$G$5*B21</f>
        <v>205</v>
      </c>
    </row>
    <row r="22" spans="1:7" x14ac:dyDescent="0.25">
      <c r="A22" s="8" t="s">
        <v>27</v>
      </c>
      <c r="B22" s="8">
        <v>1</v>
      </c>
      <c r="C22">
        <f>$G$5*B22</f>
        <v>205</v>
      </c>
    </row>
    <row r="23" spans="1:7" x14ac:dyDescent="0.25">
      <c r="A23" s="8" t="s">
        <v>34</v>
      </c>
      <c r="B23" s="8">
        <v>0.5</v>
      </c>
      <c r="C23">
        <f>$G$5*B23</f>
        <v>102.5</v>
      </c>
    </row>
    <row r="24" spans="1:7" x14ac:dyDescent="0.25">
      <c r="A24" s="8" t="s">
        <v>38</v>
      </c>
      <c r="B24" s="8">
        <v>1</v>
      </c>
      <c r="C24">
        <f>($G$5-$G$12)*B24</f>
        <v>29</v>
      </c>
    </row>
    <row r="25" spans="1:7" x14ac:dyDescent="0.25">
      <c r="A25" s="8" t="s">
        <v>42</v>
      </c>
      <c r="B25" s="8">
        <v>1</v>
      </c>
      <c r="C25">
        <f>$G$5*B25</f>
        <v>205</v>
      </c>
    </row>
    <row r="26" spans="1:7" x14ac:dyDescent="0.25">
      <c r="A26" s="8" t="s">
        <v>48</v>
      </c>
      <c r="B26" s="8">
        <v>1</v>
      </c>
      <c r="C26">
        <f>$G$5*B26</f>
        <v>205</v>
      </c>
    </row>
    <row r="27" spans="1:7" x14ac:dyDescent="0.25">
      <c r="A27" s="8" t="s">
        <v>149</v>
      </c>
      <c r="B27" s="8">
        <v>0.125</v>
      </c>
      <c r="C27">
        <f>$G$5*B27</f>
        <v>25.625</v>
      </c>
    </row>
    <row r="28" spans="1:7" x14ac:dyDescent="0.25">
      <c r="A28" s="8" t="s">
        <v>148</v>
      </c>
      <c r="B28" s="8">
        <v>0.375</v>
      </c>
      <c r="C28">
        <f>$G$5*B28</f>
        <v>76.875</v>
      </c>
    </row>
    <row r="29" spans="1:7" x14ac:dyDescent="0.25">
      <c r="A29" s="8" t="s">
        <v>147</v>
      </c>
      <c r="B29" s="8">
        <v>0.5</v>
      </c>
      <c r="C29">
        <f>$G$5*B29</f>
        <v>102.5</v>
      </c>
    </row>
    <row r="30" spans="1:7" x14ac:dyDescent="0.25">
      <c r="A30" s="8" t="s">
        <v>65</v>
      </c>
      <c r="B30" s="8">
        <v>0.5</v>
      </c>
      <c r="C30">
        <f>$G$5*B30-$G$8</f>
        <v>12.5</v>
      </c>
    </row>
    <row r="31" spans="1:7" x14ac:dyDescent="0.25">
      <c r="A31" s="8" t="s">
        <v>67</v>
      </c>
      <c r="B31" s="8">
        <v>0.25</v>
      </c>
      <c r="C31">
        <f>$G$5*B31-$G$10</f>
        <v>32.25</v>
      </c>
    </row>
    <row r="32" spans="1:7" x14ac:dyDescent="0.25">
      <c r="A32" s="8" t="s">
        <v>71</v>
      </c>
      <c r="B32" s="8">
        <v>0.25</v>
      </c>
      <c r="C32">
        <f>$G$5*B32-$G$9</f>
        <v>-15.75</v>
      </c>
    </row>
    <row r="33" spans="1:3" x14ac:dyDescent="0.25">
      <c r="A33" s="8" t="s">
        <v>52</v>
      </c>
      <c r="B33" s="8">
        <v>1</v>
      </c>
      <c r="C33">
        <f t="shared" ref="C33:C38" si="0">$G$5*B33</f>
        <v>205</v>
      </c>
    </row>
    <row r="34" spans="1:3" x14ac:dyDescent="0.25">
      <c r="A34" s="8" t="s">
        <v>162</v>
      </c>
      <c r="B34" s="8">
        <v>0.125</v>
      </c>
      <c r="C34">
        <f t="shared" si="0"/>
        <v>25.625</v>
      </c>
    </row>
    <row r="35" spans="1:3" x14ac:dyDescent="0.25">
      <c r="A35" s="8" t="s">
        <v>161</v>
      </c>
      <c r="B35" s="8">
        <v>0.375</v>
      </c>
      <c r="C35">
        <f t="shared" si="0"/>
        <v>76.875</v>
      </c>
    </row>
    <row r="36" spans="1:3" x14ac:dyDescent="0.25">
      <c r="A36" s="8" t="s">
        <v>160</v>
      </c>
      <c r="B36" s="8">
        <v>0.5</v>
      </c>
      <c r="C36">
        <f t="shared" si="0"/>
        <v>102.5</v>
      </c>
    </row>
    <row r="37" spans="1:3" x14ac:dyDescent="0.25">
      <c r="A37" s="8" t="s">
        <v>145</v>
      </c>
      <c r="B37" s="8">
        <v>1</v>
      </c>
      <c r="C37">
        <f t="shared" si="0"/>
        <v>205</v>
      </c>
    </row>
    <row r="38" spans="1:3" x14ac:dyDescent="0.25">
      <c r="A38" s="8" t="s">
        <v>156</v>
      </c>
      <c r="B38" s="8">
        <v>1</v>
      </c>
      <c r="C38">
        <f t="shared" si="0"/>
        <v>205</v>
      </c>
    </row>
    <row r="39" spans="1:3" x14ac:dyDescent="0.25">
      <c r="A39" s="8" t="s">
        <v>72</v>
      </c>
      <c r="B39" s="8">
        <v>0.39</v>
      </c>
      <c r="C39">
        <f>($G$5-$G$12)*B39</f>
        <v>11.31</v>
      </c>
    </row>
    <row r="40" spans="1:3" x14ac:dyDescent="0.25">
      <c r="A40" s="8" t="s">
        <v>74</v>
      </c>
      <c r="B40" s="8">
        <v>0.15</v>
      </c>
      <c r="C40">
        <f>$G$4*B40</f>
        <v>30</v>
      </c>
    </row>
    <row r="41" spans="1:3" x14ac:dyDescent="0.25">
      <c r="A41" s="8" t="s">
        <v>76</v>
      </c>
      <c r="B41" s="8">
        <v>0.42</v>
      </c>
      <c r="C41">
        <f>$G$4*B41</f>
        <v>84</v>
      </c>
    </row>
    <row r="42" spans="1:3" x14ac:dyDescent="0.25">
      <c r="A42" s="8" t="s">
        <v>81</v>
      </c>
      <c r="B42" s="8">
        <v>2</v>
      </c>
      <c r="C42">
        <f>$G$5*B42</f>
        <v>410</v>
      </c>
    </row>
    <row r="43" spans="1:3" x14ac:dyDescent="0.25">
      <c r="A43" s="8" t="s">
        <v>164</v>
      </c>
      <c r="B43" s="8">
        <v>2</v>
      </c>
      <c r="C43">
        <f>$G$5*B43</f>
        <v>410</v>
      </c>
    </row>
    <row r="44" spans="1:3" x14ac:dyDescent="0.25">
      <c r="A44" s="8"/>
      <c r="B44" s="8"/>
    </row>
    <row r="45" spans="1:3" x14ac:dyDescent="0.25">
      <c r="A45" s="8"/>
      <c r="B45" s="8"/>
    </row>
    <row r="46" spans="1:3" x14ac:dyDescent="0.25">
      <c r="A46" s="8"/>
      <c r="B46" s="8"/>
    </row>
    <row r="47" spans="1:3" x14ac:dyDescent="0.25">
      <c r="A47" s="8"/>
      <c r="B47" s="8"/>
    </row>
    <row r="48" spans="1:3" x14ac:dyDescent="0.25">
      <c r="A48" s="8"/>
      <c r="B48" s="8"/>
    </row>
    <row r="49" spans="1:3" x14ac:dyDescent="0.25">
      <c r="A49" s="8"/>
      <c r="B49" s="8"/>
    </row>
    <row r="50" spans="1:3" x14ac:dyDescent="0.25">
      <c r="A50" s="8"/>
      <c r="B50" s="8"/>
    </row>
    <row r="51" spans="1:3" x14ac:dyDescent="0.25">
      <c r="A51" s="8"/>
      <c r="B51" s="8"/>
    </row>
    <row r="52" spans="1:3" x14ac:dyDescent="0.25">
      <c r="A52" s="8"/>
      <c r="B52" s="8"/>
    </row>
    <row r="53" spans="1:3" x14ac:dyDescent="0.25">
      <c r="A53" s="8"/>
      <c r="B53" s="8"/>
    </row>
    <row r="54" spans="1:3" x14ac:dyDescent="0.25">
      <c r="A54" s="8"/>
      <c r="B54" s="8"/>
    </row>
    <row r="55" spans="1:3" x14ac:dyDescent="0.25">
      <c r="A55" s="8"/>
      <c r="B55" s="8"/>
    </row>
    <row r="56" spans="1:3" x14ac:dyDescent="0.25">
      <c r="A56" s="8"/>
      <c r="B56" s="8"/>
    </row>
    <row r="57" spans="1:3" x14ac:dyDescent="0.25">
      <c r="A57" s="8"/>
      <c r="B57" s="8"/>
    </row>
    <row r="58" spans="1:3" x14ac:dyDescent="0.25">
      <c r="A58" s="8"/>
      <c r="B58" s="8"/>
    </row>
    <row r="59" spans="1:3" x14ac:dyDescent="0.25">
      <c r="A59" s="8"/>
      <c r="B59" s="8"/>
    </row>
    <row r="60" spans="1:3" x14ac:dyDescent="0.25">
      <c r="A60" s="8"/>
      <c r="B60" s="8"/>
    </row>
    <row r="61" spans="1:3" x14ac:dyDescent="0.25">
      <c r="A61" s="7"/>
      <c r="B61" s="7"/>
      <c r="C61" s="7"/>
    </row>
  </sheetData>
  <sortState ref="A3:C43">
    <sortCondition ref="A3"/>
  </sortState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Summary!$U$3:$U$150</xm:f>
          </x14:formula1>
          <xm:sqref>A3:A70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B14" sqref="B14"/>
    </sheetView>
  </sheetViews>
  <sheetFormatPr defaultRowHeight="15" x14ac:dyDescent="0.25"/>
  <cols>
    <col min="1" max="1" width="26.7109375" customWidth="1"/>
    <col min="2" max="2" width="12.85546875" customWidth="1"/>
    <col min="3" max="3" width="14.5703125" customWidth="1"/>
    <col min="6" max="6" width="13.140625" customWidth="1"/>
  </cols>
  <sheetData>
    <row r="1" spans="1:7" x14ac:dyDescent="0.25">
      <c r="B1" s="3" t="s">
        <v>116</v>
      </c>
    </row>
    <row r="2" spans="1:7" x14ac:dyDescent="0.25">
      <c r="A2" s="3" t="s">
        <v>93</v>
      </c>
      <c r="B2" s="3" t="s">
        <v>3</v>
      </c>
      <c r="C2" s="3" t="s">
        <v>2</v>
      </c>
      <c r="G2" s="3" t="s">
        <v>96</v>
      </c>
    </row>
    <row r="3" spans="1:7" x14ac:dyDescent="0.25">
      <c r="A3" s="8" t="s">
        <v>97</v>
      </c>
      <c r="B3" s="8">
        <v>1</v>
      </c>
      <c r="C3">
        <f>$G$4*B3</f>
        <v>100</v>
      </c>
      <c r="F3" s="3" t="s">
        <v>94</v>
      </c>
      <c r="G3" s="8">
        <v>0</v>
      </c>
    </row>
    <row r="4" spans="1:7" x14ac:dyDescent="0.25">
      <c r="A4" s="8" t="s">
        <v>144</v>
      </c>
      <c r="B4" s="8">
        <v>1</v>
      </c>
      <c r="C4">
        <f>$G$4*B4</f>
        <v>100</v>
      </c>
      <c r="F4" s="3" t="s">
        <v>95</v>
      </c>
      <c r="G4" s="8">
        <v>100</v>
      </c>
    </row>
    <row r="5" spans="1:7" x14ac:dyDescent="0.25">
      <c r="A5" s="8" t="s">
        <v>157</v>
      </c>
      <c r="B5" s="8">
        <v>1</v>
      </c>
      <c r="C5">
        <f>$G$5*B5</f>
        <v>100</v>
      </c>
      <c r="F5" s="3" t="s">
        <v>2</v>
      </c>
      <c r="G5">
        <f>G3+G4</f>
        <v>100</v>
      </c>
    </row>
    <row r="6" spans="1:7" x14ac:dyDescent="0.25">
      <c r="A6" s="8" t="s">
        <v>158</v>
      </c>
      <c r="B6" s="8">
        <v>1</v>
      </c>
      <c r="C6">
        <f>$G$5*B6</f>
        <v>100</v>
      </c>
    </row>
    <row r="7" spans="1:7" x14ac:dyDescent="0.25">
      <c r="A7" s="8" t="s">
        <v>16</v>
      </c>
      <c r="B7" s="8">
        <v>1</v>
      </c>
      <c r="C7">
        <f>$G$4*B7</f>
        <v>100</v>
      </c>
      <c r="G7" s="3" t="s">
        <v>103</v>
      </c>
    </row>
    <row r="8" spans="1:7" x14ac:dyDescent="0.25">
      <c r="A8" s="8" t="s">
        <v>194</v>
      </c>
      <c r="B8" s="8">
        <v>1</v>
      </c>
      <c r="C8">
        <f t="shared" ref="C8:C15" si="0">$G$5*B8</f>
        <v>100</v>
      </c>
      <c r="F8" s="3" t="s">
        <v>108</v>
      </c>
      <c r="G8" s="8">
        <v>0</v>
      </c>
    </row>
    <row r="9" spans="1:7" x14ac:dyDescent="0.25">
      <c r="A9" s="8" t="s">
        <v>178</v>
      </c>
      <c r="B9" s="8">
        <v>0.25</v>
      </c>
      <c r="C9">
        <f t="shared" si="0"/>
        <v>25</v>
      </c>
      <c r="F9" s="3" t="s">
        <v>104</v>
      </c>
      <c r="G9">
        <v>0</v>
      </c>
    </row>
    <row r="10" spans="1:7" x14ac:dyDescent="0.25">
      <c r="A10" s="8" t="s">
        <v>177</v>
      </c>
      <c r="B10" s="8">
        <v>0.5</v>
      </c>
      <c r="C10">
        <f t="shared" si="0"/>
        <v>50</v>
      </c>
      <c r="F10" s="3" t="s">
        <v>193</v>
      </c>
      <c r="G10">
        <v>0</v>
      </c>
    </row>
    <row r="11" spans="1:7" x14ac:dyDescent="0.25">
      <c r="A11" s="8" t="s">
        <v>179</v>
      </c>
      <c r="B11" s="8">
        <v>0.25</v>
      </c>
      <c r="C11">
        <f t="shared" si="0"/>
        <v>25</v>
      </c>
    </row>
    <row r="12" spans="1:7" x14ac:dyDescent="0.25">
      <c r="A12" s="8" t="s">
        <v>140</v>
      </c>
      <c r="B12" s="8">
        <v>1</v>
      </c>
      <c r="C12">
        <f t="shared" si="0"/>
        <v>100</v>
      </c>
      <c r="F12" s="3" t="s">
        <v>2</v>
      </c>
      <c r="G12">
        <f>SUM(G8:G11)</f>
        <v>0</v>
      </c>
    </row>
    <row r="13" spans="1:7" x14ac:dyDescent="0.25">
      <c r="A13" s="8" t="s">
        <v>134</v>
      </c>
      <c r="B13" s="8">
        <v>1</v>
      </c>
      <c r="C13">
        <f t="shared" si="0"/>
        <v>100</v>
      </c>
    </row>
    <row r="14" spans="1:7" x14ac:dyDescent="0.25">
      <c r="A14" s="8" t="s">
        <v>12</v>
      </c>
      <c r="B14" s="8">
        <v>0.5</v>
      </c>
      <c r="C14">
        <f t="shared" si="0"/>
        <v>50</v>
      </c>
    </row>
    <row r="15" spans="1:7" x14ac:dyDescent="0.25">
      <c r="A15" s="8" t="s">
        <v>19</v>
      </c>
      <c r="B15" s="8">
        <v>1</v>
      </c>
      <c r="C15">
        <f t="shared" si="0"/>
        <v>100</v>
      </c>
      <c r="F15" s="3" t="s">
        <v>189</v>
      </c>
      <c r="G15" s="10" t="s">
        <v>190</v>
      </c>
    </row>
    <row r="16" spans="1:7" x14ac:dyDescent="0.25">
      <c r="A16" s="8" t="s">
        <v>21</v>
      </c>
      <c r="B16" s="8">
        <v>2</v>
      </c>
      <c r="C16">
        <f>$G$4*B16</f>
        <v>200</v>
      </c>
    </row>
    <row r="17" spans="1:3" x14ac:dyDescent="0.25">
      <c r="A17" s="8" t="s">
        <v>25</v>
      </c>
      <c r="B17" s="8">
        <v>1</v>
      </c>
      <c r="C17">
        <f>$G$4*B17</f>
        <v>100</v>
      </c>
    </row>
    <row r="18" spans="1:3" x14ac:dyDescent="0.25">
      <c r="A18" s="8" t="s">
        <v>173</v>
      </c>
      <c r="B18" s="8">
        <v>0.25</v>
      </c>
      <c r="C18">
        <f>$G$5*B18</f>
        <v>25</v>
      </c>
    </row>
    <row r="19" spans="1:3" x14ac:dyDescent="0.25">
      <c r="A19" s="8" t="s">
        <v>174</v>
      </c>
      <c r="B19" s="8">
        <v>0.25</v>
      </c>
      <c r="C19">
        <f>$G$5*B19</f>
        <v>25</v>
      </c>
    </row>
    <row r="20" spans="1:3" x14ac:dyDescent="0.25">
      <c r="A20" s="8" t="s">
        <v>176</v>
      </c>
      <c r="B20" s="8">
        <v>0.5</v>
      </c>
      <c r="C20">
        <f>$G$5*B20</f>
        <v>50</v>
      </c>
    </row>
    <row r="21" spans="1:3" x14ac:dyDescent="0.25">
      <c r="A21" s="8" t="s">
        <v>155</v>
      </c>
      <c r="B21" s="8">
        <v>1</v>
      </c>
      <c r="C21">
        <f>$G$4*B21</f>
        <v>100</v>
      </c>
    </row>
    <row r="22" spans="1:3" x14ac:dyDescent="0.25">
      <c r="A22" s="8" t="s">
        <v>98</v>
      </c>
      <c r="B22" s="8">
        <v>1</v>
      </c>
      <c r="C22">
        <f>$G$5*B22</f>
        <v>100</v>
      </c>
    </row>
    <row r="23" spans="1:3" x14ac:dyDescent="0.25">
      <c r="A23" s="8" t="s">
        <v>27</v>
      </c>
      <c r="B23" s="8">
        <v>1</v>
      </c>
      <c r="C23">
        <f>$G$5*B23</f>
        <v>100</v>
      </c>
    </row>
    <row r="24" spans="1:3" x14ac:dyDescent="0.25">
      <c r="A24" s="8" t="s">
        <v>28</v>
      </c>
      <c r="B24" s="8">
        <v>0.25</v>
      </c>
      <c r="C24">
        <f>$G$5*B24</f>
        <v>25</v>
      </c>
    </row>
    <row r="25" spans="1:3" x14ac:dyDescent="0.25">
      <c r="A25" s="8" t="s">
        <v>38</v>
      </c>
      <c r="B25" s="8">
        <v>1</v>
      </c>
      <c r="C25">
        <f>($G$5-$G$12)*B25</f>
        <v>100</v>
      </c>
    </row>
    <row r="26" spans="1:3" x14ac:dyDescent="0.25">
      <c r="A26" s="8" t="s">
        <v>132</v>
      </c>
      <c r="B26" s="8">
        <v>1</v>
      </c>
      <c r="C26">
        <f>$G$5*B26</f>
        <v>100</v>
      </c>
    </row>
    <row r="27" spans="1:3" x14ac:dyDescent="0.25">
      <c r="A27" s="8" t="s">
        <v>149</v>
      </c>
      <c r="B27" s="8">
        <v>0.25</v>
      </c>
      <c r="C27">
        <f>$G$5*B27</f>
        <v>25</v>
      </c>
    </row>
    <row r="28" spans="1:3" x14ac:dyDescent="0.25">
      <c r="A28" s="8" t="s">
        <v>148</v>
      </c>
      <c r="B28" s="8">
        <v>0.25</v>
      </c>
      <c r="C28">
        <f>$G$5*B28</f>
        <v>25</v>
      </c>
    </row>
    <row r="29" spans="1:3" x14ac:dyDescent="0.25">
      <c r="A29" s="8" t="s">
        <v>147</v>
      </c>
      <c r="B29" s="8">
        <v>0.5</v>
      </c>
      <c r="C29">
        <f>$G$5*B29</f>
        <v>50</v>
      </c>
    </row>
    <row r="30" spans="1:3" x14ac:dyDescent="0.25">
      <c r="A30" s="8" t="s">
        <v>65</v>
      </c>
      <c r="B30" s="8">
        <v>1</v>
      </c>
      <c r="C30">
        <f>$G$5*B30-$G$8</f>
        <v>100</v>
      </c>
    </row>
    <row r="31" spans="1:3" x14ac:dyDescent="0.25">
      <c r="A31" s="8" t="s">
        <v>67</v>
      </c>
      <c r="B31" s="8">
        <v>0</v>
      </c>
      <c r="C31">
        <f>$G$5*B31-$G$10</f>
        <v>0</v>
      </c>
    </row>
    <row r="32" spans="1:3" x14ac:dyDescent="0.25">
      <c r="A32" s="8" t="s">
        <v>71</v>
      </c>
      <c r="B32" s="8">
        <v>0</v>
      </c>
      <c r="C32">
        <f>$G$5*B32-$G$9</f>
        <v>0</v>
      </c>
    </row>
    <row r="33" spans="1:3" x14ac:dyDescent="0.25">
      <c r="A33" s="8" t="s">
        <v>52</v>
      </c>
      <c r="B33" s="8">
        <v>1</v>
      </c>
      <c r="C33">
        <f t="shared" ref="C33:C38" si="1">$G$5*B33</f>
        <v>100</v>
      </c>
    </row>
    <row r="34" spans="1:3" x14ac:dyDescent="0.25">
      <c r="A34" s="8" t="s">
        <v>162</v>
      </c>
      <c r="B34" s="8">
        <v>0.25</v>
      </c>
      <c r="C34">
        <f t="shared" si="1"/>
        <v>25</v>
      </c>
    </row>
    <row r="35" spans="1:3" x14ac:dyDescent="0.25">
      <c r="A35" s="8" t="s">
        <v>161</v>
      </c>
      <c r="B35" s="8">
        <v>0.25</v>
      </c>
      <c r="C35">
        <f t="shared" si="1"/>
        <v>25</v>
      </c>
    </row>
    <row r="36" spans="1:3" x14ac:dyDescent="0.25">
      <c r="A36" s="8" t="s">
        <v>160</v>
      </c>
      <c r="B36" s="8">
        <v>0.5</v>
      </c>
      <c r="C36">
        <f t="shared" si="1"/>
        <v>50</v>
      </c>
    </row>
    <row r="37" spans="1:3" x14ac:dyDescent="0.25">
      <c r="A37" s="8" t="s">
        <v>145</v>
      </c>
      <c r="B37" s="8">
        <v>1</v>
      </c>
      <c r="C37">
        <f t="shared" si="1"/>
        <v>100</v>
      </c>
    </row>
    <row r="38" spans="1:3" x14ac:dyDescent="0.25">
      <c r="A38" s="8" t="s">
        <v>156</v>
      </c>
      <c r="B38" s="8">
        <v>1</v>
      </c>
      <c r="C38">
        <f t="shared" si="1"/>
        <v>100</v>
      </c>
    </row>
    <row r="39" spans="1:3" x14ac:dyDescent="0.25">
      <c r="A39" s="8" t="s">
        <v>72</v>
      </c>
      <c r="B39" s="8">
        <v>0.39</v>
      </c>
      <c r="C39">
        <f>($G$5-$G$12)*B39</f>
        <v>39</v>
      </c>
    </row>
    <row r="40" spans="1:3" x14ac:dyDescent="0.25">
      <c r="A40" s="8" t="s">
        <v>74</v>
      </c>
      <c r="B40" s="8">
        <v>0.15</v>
      </c>
      <c r="C40">
        <f>$G$4*B40</f>
        <v>15</v>
      </c>
    </row>
    <row r="41" spans="1:3" x14ac:dyDescent="0.25">
      <c r="A41" s="8" t="s">
        <v>76</v>
      </c>
      <c r="B41" s="8">
        <v>0.42</v>
      </c>
      <c r="C41">
        <f>$G$4*B41</f>
        <v>42</v>
      </c>
    </row>
    <row r="42" spans="1:3" x14ac:dyDescent="0.25">
      <c r="A42" s="8" t="s">
        <v>81</v>
      </c>
      <c r="B42" s="8">
        <v>2</v>
      </c>
      <c r="C42">
        <f>$G$5*B42</f>
        <v>200</v>
      </c>
    </row>
    <row r="43" spans="1:3" x14ac:dyDescent="0.25">
      <c r="A43" s="8" t="s">
        <v>164</v>
      </c>
      <c r="B43" s="8">
        <v>2</v>
      </c>
      <c r="C43">
        <f>$G$5*B43</f>
        <v>200</v>
      </c>
    </row>
    <row r="44" spans="1:3" x14ac:dyDescent="0.25">
      <c r="A44" s="8"/>
      <c r="B44" s="8"/>
    </row>
    <row r="45" spans="1:3" x14ac:dyDescent="0.25">
      <c r="A45" s="8"/>
      <c r="B45" s="8"/>
    </row>
    <row r="46" spans="1:3" x14ac:dyDescent="0.25">
      <c r="A46" s="8"/>
      <c r="B46" s="8"/>
    </row>
    <row r="47" spans="1:3" x14ac:dyDescent="0.25">
      <c r="A47" s="8"/>
      <c r="B47" s="8"/>
    </row>
    <row r="48" spans="1:3" x14ac:dyDescent="0.25">
      <c r="A48" s="8"/>
      <c r="B48" s="8"/>
    </row>
    <row r="49" spans="1:3" x14ac:dyDescent="0.25">
      <c r="A49" s="8"/>
      <c r="B49" s="8"/>
    </row>
    <row r="50" spans="1:3" x14ac:dyDescent="0.25">
      <c r="A50" s="8"/>
      <c r="B50" s="8"/>
    </row>
    <row r="51" spans="1:3" x14ac:dyDescent="0.25">
      <c r="A51" s="8"/>
      <c r="B51" s="8"/>
    </row>
    <row r="52" spans="1:3" x14ac:dyDescent="0.25">
      <c r="A52" s="8"/>
      <c r="B52" s="8"/>
    </row>
    <row r="53" spans="1:3" x14ac:dyDescent="0.25">
      <c r="A53" s="8"/>
      <c r="B53" s="8"/>
    </row>
    <row r="54" spans="1:3" x14ac:dyDescent="0.25">
      <c r="A54" s="8"/>
      <c r="B54" s="8"/>
    </row>
    <row r="55" spans="1:3" x14ac:dyDescent="0.25">
      <c r="A55" s="8"/>
      <c r="B55" s="8"/>
    </row>
    <row r="56" spans="1:3" x14ac:dyDescent="0.25">
      <c r="A56" s="8"/>
      <c r="B56" s="8"/>
    </row>
    <row r="57" spans="1:3" x14ac:dyDescent="0.25">
      <c r="A57" s="8"/>
      <c r="B57" s="8"/>
    </row>
    <row r="58" spans="1:3" x14ac:dyDescent="0.25">
      <c r="A58" s="8"/>
      <c r="B58" s="8"/>
    </row>
    <row r="59" spans="1:3" x14ac:dyDescent="0.25">
      <c r="A59" s="8"/>
      <c r="B59" s="8"/>
    </row>
    <row r="60" spans="1:3" x14ac:dyDescent="0.25">
      <c r="A60" s="8"/>
      <c r="B60" s="8"/>
    </row>
    <row r="61" spans="1:3" x14ac:dyDescent="0.25">
      <c r="A61" s="7"/>
      <c r="B61" s="7"/>
      <c r="C61" s="7"/>
    </row>
  </sheetData>
  <sortState ref="A3:C43">
    <sortCondition ref="A3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Summary!$U$3:$U$150</xm:f>
          </x14:formula1>
          <xm:sqref>A3:A70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/>
  </sheetViews>
  <sheetFormatPr defaultRowHeight="15" x14ac:dyDescent="0.25"/>
  <cols>
    <col min="1" max="1" width="26.7109375" customWidth="1"/>
    <col min="2" max="2" width="12.85546875" customWidth="1"/>
    <col min="3" max="3" width="14.5703125" customWidth="1"/>
    <col min="6" max="6" width="13.140625" customWidth="1"/>
  </cols>
  <sheetData>
    <row r="1" spans="1:7" x14ac:dyDescent="0.25">
      <c r="B1" s="3" t="s">
        <v>120</v>
      </c>
    </row>
    <row r="2" spans="1:7" x14ac:dyDescent="0.25">
      <c r="A2" s="3" t="s">
        <v>93</v>
      </c>
      <c r="B2" s="3" t="s">
        <v>3</v>
      </c>
      <c r="C2" s="3" t="s">
        <v>2</v>
      </c>
      <c r="G2" s="3" t="s">
        <v>96</v>
      </c>
    </row>
    <row r="3" spans="1:7" x14ac:dyDescent="0.25">
      <c r="A3" s="8" t="s">
        <v>97</v>
      </c>
      <c r="B3" s="8">
        <v>1</v>
      </c>
      <c r="C3">
        <f>$G$4*B3</f>
        <v>0</v>
      </c>
      <c r="F3" s="3" t="s">
        <v>94</v>
      </c>
      <c r="G3" s="8">
        <v>138</v>
      </c>
    </row>
    <row r="4" spans="1:7" x14ac:dyDescent="0.25">
      <c r="A4" s="8" t="s">
        <v>144</v>
      </c>
      <c r="B4" s="8">
        <v>1</v>
      </c>
      <c r="C4">
        <f>$G$4*B4</f>
        <v>0</v>
      </c>
      <c r="F4" s="3" t="s">
        <v>95</v>
      </c>
      <c r="G4" s="8">
        <v>0</v>
      </c>
    </row>
    <row r="5" spans="1:7" x14ac:dyDescent="0.25">
      <c r="A5" s="8" t="s">
        <v>16</v>
      </c>
      <c r="B5" s="8">
        <v>1</v>
      </c>
      <c r="C5">
        <f>$G$4*B5</f>
        <v>0</v>
      </c>
      <c r="F5" s="3" t="s">
        <v>2</v>
      </c>
      <c r="G5">
        <f>G3+G4</f>
        <v>138</v>
      </c>
    </row>
    <row r="6" spans="1:7" x14ac:dyDescent="0.25">
      <c r="A6" s="8" t="s">
        <v>18</v>
      </c>
      <c r="B6" s="8">
        <v>0.5</v>
      </c>
      <c r="C6">
        <f>$G$5*B6</f>
        <v>69</v>
      </c>
    </row>
    <row r="7" spans="1:7" x14ac:dyDescent="0.25">
      <c r="A7" s="8" t="s">
        <v>22</v>
      </c>
      <c r="B7" s="8">
        <v>0.5</v>
      </c>
      <c r="C7">
        <f>$G$5*B7</f>
        <v>69</v>
      </c>
      <c r="G7" s="3" t="s">
        <v>103</v>
      </c>
    </row>
    <row r="8" spans="1:7" x14ac:dyDescent="0.25">
      <c r="A8" s="8" t="s">
        <v>24</v>
      </c>
      <c r="B8" s="8">
        <v>1</v>
      </c>
      <c r="C8">
        <f>$G$4*B8</f>
        <v>0</v>
      </c>
      <c r="F8" s="3" t="s">
        <v>108</v>
      </c>
      <c r="G8" s="8">
        <v>0</v>
      </c>
    </row>
    <row r="9" spans="1:7" x14ac:dyDescent="0.25">
      <c r="A9" s="8" t="s">
        <v>140</v>
      </c>
      <c r="B9" s="8">
        <v>1</v>
      </c>
      <c r="C9">
        <f>$G$4*B9</f>
        <v>0</v>
      </c>
    </row>
    <row r="10" spans="1:7" x14ac:dyDescent="0.25">
      <c r="A10" s="8" t="s">
        <v>134</v>
      </c>
      <c r="B10" s="8">
        <v>1</v>
      </c>
      <c r="C10">
        <f>$G$5*B10</f>
        <v>138</v>
      </c>
    </row>
    <row r="11" spans="1:7" x14ac:dyDescent="0.25">
      <c r="A11" s="8" t="s">
        <v>12</v>
      </c>
      <c r="B11" s="8">
        <v>0.5</v>
      </c>
      <c r="C11">
        <f>$G$5*B11</f>
        <v>69</v>
      </c>
    </row>
    <row r="12" spans="1:7" x14ac:dyDescent="0.25">
      <c r="A12" s="8" t="s">
        <v>19</v>
      </c>
      <c r="B12" s="8">
        <v>1</v>
      </c>
      <c r="C12">
        <f>$G$5*B12</f>
        <v>138</v>
      </c>
    </row>
    <row r="13" spans="1:7" x14ac:dyDescent="0.25">
      <c r="A13" s="8" t="s">
        <v>21</v>
      </c>
      <c r="B13" s="8">
        <v>2</v>
      </c>
      <c r="C13">
        <f>$G$4*B13</f>
        <v>0</v>
      </c>
    </row>
    <row r="14" spans="1:7" x14ac:dyDescent="0.25">
      <c r="A14" s="8" t="s">
        <v>25</v>
      </c>
      <c r="B14" s="8">
        <v>1</v>
      </c>
      <c r="C14">
        <f>$G$4*B14</f>
        <v>0</v>
      </c>
    </row>
    <row r="15" spans="1:7" x14ac:dyDescent="0.25">
      <c r="A15" s="8" t="s">
        <v>99</v>
      </c>
      <c r="B15" s="8">
        <v>1</v>
      </c>
      <c r="C15">
        <f>$G$4*B15</f>
        <v>0</v>
      </c>
    </row>
    <row r="16" spans="1:7" x14ac:dyDescent="0.25">
      <c r="A16" s="8" t="s">
        <v>98</v>
      </c>
      <c r="B16" s="8">
        <v>1</v>
      </c>
      <c r="C16">
        <f>$G$5*B16</f>
        <v>138</v>
      </c>
    </row>
    <row r="17" spans="1:3" x14ac:dyDescent="0.25">
      <c r="A17" s="8" t="s">
        <v>31</v>
      </c>
      <c r="B17" s="8">
        <v>1</v>
      </c>
      <c r="C17">
        <f>$G$5*B17</f>
        <v>138</v>
      </c>
    </row>
    <row r="18" spans="1:3" x14ac:dyDescent="0.25">
      <c r="A18" s="8" t="s">
        <v>28</v>
      </c>
      <c r="B18" s="8">
        <v>0.25</v>
      </c>
      <c r="C18">
        <f>$G$5*B18</f>
        <v>34.5</v>
      </c>
    </row>
    <row r="19" spans="1:3" x14ac:dyDescent="0.25">
      <c r="A19" s="8" t="s">
        <v>38</v>
      </c>
      <c r="B19" s="8">
        <v>1</v>
      </c>
      <c r="C19">
        <f>($G$5-$G$8)*B19</f>
        <v>138</v>
      </c>
    </row>
    <row r="20" spans="1:3" x14ac:dyDescent="0.25">
      <c r="A20" s="8" t="s">
        <v>132</v>
      </c>
      <c r="B20" s="8">
        <v>1</v>
      </c>
      <c r="C20">
        <f>$G$5*B20</f>
        <v>138</v>
      </c>
    </row>
    <row r="21" spans="1:3" x14ac:dyDescent="0.25">
      <c r="A21" s="8" t="s">
        <v>50</v>
      </c>
      <c r="B21" s="8">
        <v>1</v>
      </c>
      <c r="C21">
        <f>$G$5*B21</f>
        <v>138</v>
      </c>
    </row>
    <row r="22" spans="1:3" x14ac:dyDescent="0.25">
      <c r="A22" s="8" t="s">
        <v>65</v>
      </c>
      <c r="B22" s="8">
        <v>1</v>
      </c>
      <c r="C22">
        <f>($G$5-$G$8)*B22</f>
        <v>138</v>
      </c>
    </row>
    <row r="23" spans="1:3" x14ac:dyDescent="0.25">
      <c r="A23" s="8" t="s">
        <v>52</v>
      </c>
      <c r="B23" s="8">
        <v>1</v>
      </c>
      <c r="C23">
        <f>$G$5*B23</f>
        <v>138</v>
      </c>
    </row>
    <row r="24" spans="1:3" x14ac:dyDescent="0.25">
      <c r="A24" s="8" t="s">
        <v>162</v>
      </c>
      <c r="B24" s="8">
        <v>0</v>
      </c>
      <c r="C24">
        <f>$G$5*B24</f>
        <v>0</v>
      </c>
    </row>
    <row r="25" spans="1:3" x14ac:dyDescent="0.25">
      <c r="A25" s="8" t="s">
        <v>161</v>
      </c>
      <c r="B25" s="8">
        <v>0.5</v>
      </c>
      <c r="C25">
        <f>$G$5*B25</f>
        <v>69</v>
      </c>
    </row>
    <row r="26" spans="1:3" x14ac:dyDescent="0.25">
      <c r="A26" s="8" t="s">
        <v>160</v>
      </c>
      <c r="B26" s="8">
        <v>0.5</v>
      </c>
      <c r="C26">
        <f>$G$5*B26</f>
        <v>69</v>
      </c>
    </row>
    <row r="27" spans="1:3" x14ac:dyDescent="0.25">
      <c r="A27" s="8" t="s">
        <v>100</v>
      </c>
      <c r="B27" s="8">
        <v>1</v>
      </c>
      <c r="C27">
        <f>$G$5*B27</f>
        <v>138</v>
      </c>
    </row>
    <row r="28" spans="1:3" x14ac:dyDescent="0.25">
      <c r="A28" s="8" t="s">
        <v>72</v>
      </c>
      <c r="B28" s="8">
        <v>0.39</v>
      </c>
      <c r="C28">
        <f>($G$5-$G$8)*B28</f>
        <v>53.82</v>
      </c>
    </row>
    <row r="29" spans="1:3" x14ac:dyDescent="0.25">
      <c r="A29" s="8" t="s">
        <v>74</v>
      </c>
      <c r="B29" s="8">
        <v>0.15</v>
      </c>
      <c r="C29">
        <f>$G$4*B29</f>
        <v>0</v>
      </c>
    </row>
    <row r="30" spans="1:3" x14ac:dyDescent="0.25">
      <c r="A30" s="8" t="s">
        <v>76</v>
      </c>
      <c r="B30" s="8">
        <v>0.42</v>
      </c>
      <c r="C30">
        <f>$G$4*B30</f>
        <v>0</v>
      </c>
    </row>
    <row r="31" spans="1:3" x14ac:dyDescent="0.25">
      <c r="A31" s="8" t="s">
        <v>81</v>
      </c>
      <c r="B31" s="8">
        <v>2</v>
      </c>
      <c r="C31">
        <f>$G$5*B31</f>
        <v>276</v>
      </c>
    </row>
    <row r="32" spans="1:3" x14ac:dyDescent="0.25">
      <c r="A32" s="8" t="s">
        <v>85</v>
      </c>
      <c r="B32" s="8">
        <v>2</v>
      </c>
      <c r="C32">
        <f>$G$5*B32</f>
        <v>276</v>
      </c>
    </row>
    <row r="33" spans="1:2" x14ac:dyDescent="0.25">
      <c r="A33" s="8"/>
      <c r="B33" s="8"/>
    </row>
    <row r="34" spans="1:2" x14ac:dyDescent="0.25">
      <c r="A34" s="8"/>
      <c r="B34" s="8"/>
    </row>
    <row r="35" spans="1:2" x14ac:dyDescent="0.25">
      <c r="A35" s="8"/>
      <c r="B35" s="8"/>
    </row>
    <row r="36" spans="1:2" x14ac:dyDescent="0.25">
      <c r="A36" s="8"/>
      <c r="B36" s="8"/>
    </row>
    <row r="37" spans="1:2" x14ac:dyDescent="0.25">
      <c r="A37" s="8"/>
      <c r="B37" s="8"/>
    </row>
    <row r="38" spans="1:2" x14ac:dyDescent="0.25">
      <c r="A38" s="8"/>
      <c r="B38" s="8"/>
    </row>
    <row r="39" spans="1:2" x14ac:dyDescent="0.25">
      <c r="A39" s="8"/>
      <c r="B39" s="8"/>
    </row>
    <row r="40" spans="1:2" x14ac:dyDescent="0.25">
      <c r="A40" s="8"/>
      <c r="B40" s="8"/>
    </row>
    <row r="41" spans="1:2" x14ac:dyDescent="0.25">
      <c r="A41" s="8"/>
      <c r="B41" s="8"/>
    </row>
    <row r="42" spans="1:2" x14ac:dyDescent="0.25">
      <c r="A42" s="8"/>
      <c r="B42" s="8"/>
    </row>
    <row r="43" spans="1:2" x14ac:dyDescent="0.25">
      <c r="A43" s="8"/>
      <c r="B43" s="8"/>
    </row>
    <row r="44" spans="1:2" x14ac:dyDescent="0.25">
      <c r="A44" s="8"/>
      <c r="B44" s="8"/>
    </row>
    <row r="45" spans="1:2" x14ac:dyDescent="0.25">
      <c r="A45" s="8"/>
      <c r="B45" s="8"/>
    </row>
    <row r="46" spans="1:2" x14ac:dyDescent="0.25">
      <c r="A46" s="8"/>
      <c r="B46" s="8"/>
    </row>
    <row r="47" spans="1:2" x14ac:dyDescent="0.25">
      <c r="A47" s="8"/>
      <c r="B47" s="8"/>
    </row>
    <row r="48" spans="1:2" x14ac:dyDescent="0.25">
      <c r="A48" s="8"/>
      <c r="B48" s="8"/>
    </row>
    <row r="49" spans="1:3" x14ac:dyDescent="0.25">
      <c r="A49" s="8"/>
      <c r="B49" s="8"/>
    </row>
    <row r="50" spans="1:3" x14ac:dyDescent="0.25">
      <c r="A50" s="8"/>
      <c r="B50" s="8"/>
    </row>
    <row r="51" spans="1:3" x14ac:dyDescent="0.25">
      <c r="A51" s="8"/>
      <c r="B51" s="8"/>
    </row>
    <row r="52" spans="1:3" x14ac:dyDescent="0.25">
      <c r="A52" s="8"/>
      <c r="B52" s="8"/>
    </row>
    <row r="53" spans="1:3" x14ac:dyDescent="0.25">
      <c r="A53" s="8"/>
      <c r="B53" s="8"/>
    </row>
    <row r="54" spans="1:3" x14ac:dyDescent="0.25">
      <c r="A54" s="8"/>
      <c r="B54" s="8"/>
    </row>
    <row r="55" spans="1:3" x14ac:dyDescent="0.25">
      <c r="A55" s="8"/>
      <c r="B55" s="8"/>
    </row>
    <row r="56" spans="1:3" x14ac:dyDescent="0.25">
      <c r="A56" s="8"/>
      <c r="B56" s="8"/>
    </row>
    <row r="57" spans="1:3" x14ac:dyDescent="0.25">
      <c r="A57" s="8"/>
      <c r="B57" s="8"/>
    </row>
    <row r="58" spans="1:3" x14ac:dyDescent="0.25">
      <c r="A58" s="8"/>
      <c r="B58" s="8"/>
    </row>
    <row r="59" spans="1:3" x14ac:dyDescent="0.25">
      <c r="A59" s="8"/>
      <c r="B59" s="8"/>
    </row>
    <row r="60" spans="1:3" x14ac:dyDescent="0.25">
      <c r="A60" s="8"/>
      <c r="B60" s="8"/>
    </row>
    <row r="61" spans="1:3" x14ac:dyDescent="0.25">
      <c r="A61" s="7"/>
      <c r="B61" s="7"/>
      <c r="C61" s="7"/>
    </row>
  </sheetData>
  <sortState ref="A3:C32">
    <sortCondition ref="A3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Summary!$U$3:$U$150</xm:f>
          </x14:formula1>
          <xm:sqref>A3:A70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G9" sqref="G9"/>
    </sheetView>
  </sheetViews>
  <sheetFormatPr defaultRowHeight="15" x14ac:dyDescent="0.25"/>
  <cols>
    <col min="1" max="1" width="26.7109375" customWidth="1"/>
    <col min="2" max="2" width="12.85546875" customWidth="1"/>
    <col min="3" max="3" width="14.5703125" customWidth="1"/>
    <col min="6" max="6" width="13.140625" customWidth="1"/>
  </cols>
  <sheetData>
    <row r="1" spans="1:7" x14ac:dyDescent="0.25">
      <c r="B1" s="3" t="s">
        <v>121</v>
      </c>
    </row>
    <row r="2" spans="1:7" x14ac:dyDescent="0.25">
      <c r="A2" s="3" t="s">
        <v>93</v>
      </c>
      <c r="B2" s="3" t="s">
        <v>3</v>
      </c>
      <c r="C2" s="3" t="s">
        <v>2</v>
      </c>
      <c r="G2" s="3" t="s">
        <v>96</v>
      </c>
    </row>
    <row r="3" spans="1:7" x14ac:dyDescent="0.25">
      <c r="A3" s="8" t="s">
        <v>97</v>
      </c>
      <c r="B3" s="8">
        <v>1</v>
      </c>
      <c r="C3">
        <f>$G$4*B3</f>
        <v>0</v>
      </c>
      <c r="F3" s="3" t="s">
        <v>94</v>
      </c>
      <c r="G3" s="8">
        <v>258</v>
      </c>
    </row>
    <row r="4" spans="1:7" x14ac:dyDescent="0.25">
      <c r="A4" s="8" t="s">
        <v>19</v>
      </c>
      <c r="B4" s="8">
        <v>1</v>
      </c>
      <c r="C4">
        <f t="shared" ref="C4" si="0">$G$5*B4</f>
        <v>258</v>
      </c>
      <c r="F4" s="3" t="s">
        <v>95</v>
      </c>
      <c r="G4" s="8">
        <v>0</v>
      </c>
    </row>
    <row r="5" spans="1:7" x14ac:dyDescent="0.25">
      <c r="A5" s="8" t="s">
        <v>21</v>
      </c>
      <c r="B5" s="8">
        <v>2</v>
      </c>
      <c r="C5">
        <f>$G$4*B5</f>
        <v>0</v>
      </c>
      <c r="F5" s="3" t="s">
        <v>2</v>
      </c>
      <c r="G5">
        <f>G3+G4</f>
        <v>258</v>
      </c>
    </row>
    <row r="6" spans="1:7" x14ac:dyDescent="0.25">
      <c r="A6" s="8" t="s">
        <v>25</v>
      </c>
      <c r="B6" s="8">
        <v>1</v>
      </c>
      <c r="C6">
        <f>$G$4*B6</f>
        <v>0</v>
      </c>
    </row>
    <row r="7" spans="1:7" x14ac:dyDescent="0.25">
      <c r="A7" s="8" t="s">
        <v>98</v>
      </c>
      <c r="B7" s="8">
        <v>1</v>
      </c>
      <c r="C7">
        <f t="shared" ref="C7:C8" si="1">$G$5*B7</f>
        <v>258</v>
      </c>
      <c r="G7" s="3" t="s">
        <v>103</v>
      </c>
    </row>
    <row r="8" spans="1:7" x14ac:dyDescent="0.25">
      <c r="A8" s="8" t="s">
        <v>41</v>
      </c>
      <c r="B8" s="8">
        <v>1</v>
      </c>
      <c r="C8">
        <f t="shared" si="1"/>
        <v>258</v>
      </c>
      <c r="F8" s="3" t="s">
        <v>94</v>
      </c>
      <c r="G8" s="8">
        <v>71</v>
      </c>
    </row>
    <row r="9" spans="1:7" x14ac:dyDescent="0.25">
      <c r="A9" s="8" t="s">
        <v>38</v>
      </c>
      <c r="B9" s="8">
        <v>1</v>
      </c>
      <c r="C9">
        <f>($G$5-$G$8)*B9</f>
        <v>187</v>
      </c>
    </row>
    <row r="10" spans="1:7" x14ac:dyDescent="0.25">
      <c r="A10" s="8" t="s">
        <v>42</v>
      </c>
      <c r="B10" s="8">
        <v>1</v>
      </c>
      <c r="C10">
        <f t="shared" ref="C10:C11" si="2">$G$5*B10</f>
        <v>258</v>
      </c>
    </row>
    <row r="11" spans="1:7" x14ac:dyDescent="0.25">
      <c r="A11" s="8" t="s">
        <v>50</v>
      </c>
      <c r="B11" s="8">
        <v>1</v>
      </c>
      <c r="C11">
        <f t="shared" si="2"/>
        <v>258</v>
      </c>
    </row>
    <row r="12" spans="1:7" x14ac:dyDescent="0.25">
      <c r="A12" s="8" t="s">
        <v>73</v>
      </c>
      <c r="B12" s="8">
        <v>1</v>
      </c>
      <c r="C12">
        <f>($G$5-$G$8)*B12</f>
        <v>187</v>
      </c>
    </row>
    <row r="13" spans="1:7" x14ac:dyDescent="0.25">
      <c r="A13" s="8" t="s">
        <v>66</v>
      </c>
      <c r="B13" s="8">
        <v>1</v>
      </c>
      <c r="C13">
        <f t="shared" ref="C13:C14" si="3">$G$5*B13</f>
        <v>258</v>
      </c>
    </row>
    <row r="14" spans="1:7" x14ac:dyDescent="0.25">
      <c r="A14" s="8" t="s">
        <v>89</v>
      </c>
      <c r="B14" s="8">
        <v>1</v>
      </c>
      <c r="C14">
        <f t="shared" si="3"/>
        <v>258</v>
      </c>
    </row>
    <row r="15" spans="1:7" x14ac:dyDescent="0.25">
      <c r="A15" s="8" t="s">
        <v>72</v>
      </c>
      <c r="B15" s="8">
        <v>0.39</v>
      </c>
      <c r="C15">
        <f>($G$5-$G$8)*B15</f>
        <v>72.930000000000007</v>
      </c>
    </row>
    <row r="16" spans="1:7" x14ac:dyDescent="0.25">
      <c r="A16" s="8" t="s">
        <v>74</v>
      </c>
      <c r="B16" s="8">
        <v>0.15</v>
      </c>
      <c r="C16">
        <f>$G$4*B16</f>
        <v>0</v>
      </c>
    </row>
    <row r="17" spans="1:3" x14ac:dyDescent="0.25">
      <c r="A17" s="8" t="s">
        <v>76</v>
      </c>
      <c r="B17" s="8">
        <v>0.42</v>
      </c>
      <c r="C17">
        <f>$G$4*B17</f>
        <v>0</v>
      </c>
    </row>
    <row r="18" spans="1:3" x14ac:dyDescent="0.25">
      <c r="A18" s="8" t="s">
        <v>85</v>
      </c>
      <c r="B18" s="8">
        <v>2</v>
      </c>
      <c r="C18">
        <f t="shared" ref="C18:C19" si="4">$G$5*B18</f>
        <v>516</v>
      </c>
    </row>
    <row r="19" spans="1:3" x14ac:dyDescent="0.25">
      <c r="A19" s="8" t="s">
        <v>81</v>
      </c>
      <c r="B19" s="8">
        <v>2</v>
      </c>
      <c r="C19">
        <f t="shared" si="4"/>
        <v>516</v>
      </c>
    </row>
    <row r="20" spans="1:3" x14ac:dyDescent="0.25">
      <c r="A20" s="8" t="s">
        <v>144</v>
      </c>
      <c r="B20" s="8">
        <v>1</v>
      </c>
      <c r="C20">
        <f>$G$4*B20</f>
        <v>0</v>
      </c>
    </row>
    <row r="21" spans="1:3" x14ac:dyDescent="0.25">
      <c r="A21" s="8" t="s">
        <v>99</v>
      </c>
      <c r="B21" s="8">
        <v>1</v>
      </c>
      <c r="C21">
        <f>$G$4*B21</f>
        <v>0</v>
      </c>
    </row>
    <row r="22" spans="1:3" x14ac:dyDescent="0.25">
      <c r="A22" s="8" t="s">
        <v>100</v>
      </c>
      <c r="B22" s="8">
        <v>1</v>
      </c>
      <c r="C22">
        <f t="shared" ref="C22:C23" si="5">$G$5*B22</f>
        <v>258</v>
      </c>
    </row>
    <row r="23" spans="1:3" x14ac:dyDescent="0.25">
      <c r="A23" s="8" t="s">
        <v>48</v>
      </c>
      <c r="B23" s="8">
        <v>1</v>
      </c>
      <c r="C23">
        <f t="shared" si="5"/>
        <v>258</v>
      </c>
    </row>
    <row r="24" spans="1:3" x14ac:dyDescent="0.25">
      <c r="A24" s="8" t="s">
        <v>140</v>
      </c>
      <c r="B24" s="8">
        <v>1</v>
      </c>
      <c r="C24">
        <f>$G$4*B24</f>
        <v>0</v>
      </c>
    </row>
    <row r="25" spans="1:3" x14ac:dyDescent="0.25">
      <c r="A25" s="8" t="s">
        <v>8</v>
      </c>
      <c r="B25" s="8">
        <v>1</v>
      </c>
      <c r="C25">
        <f t="shared" ref="C25:C28" si="6">$G$5*B25</f>
        <v>258</v>
      </c>
    </row>
    <row r="26" spans="1:3" x14ac:dyDescent="0.25">
      <c r="A26" s="8" t="s">
        <v>133</v>
      </c>
      <c r="B26" s="8">
        <v>0.5</v>
      </c>
      <c r="C26">
        <f t="shared" si="6"/>
        <v>129</v>
      </c>
    </row>
    <row r="27" spans="1:3" x14ac:dyDescent="0.25">
      <c r="A27" s="8" t="s">
        <v>28</v>
      </c>
      <c r="B27" s="8">
        <v>0.25</v>
      </c>
      <c r="C27">
        <f t="shared" si="6"/>
        <v>64.5</v>
      </c>
    </row>
    <row r="28" spans="1:3" x14ac:dyDescent="0.25">
      <c r="A28" s="8" t="s">
        <v>170</v>
      </c>
      <c r="B28" s="8">
        <v>1</v>
      </c>
      <c r="C28">
        <f t="shared" si="6"/>
        <v>258</v>
      </c>
    </row>
    <row r="29" spans="1:3" x14ac:dyDescent="0.25">
      <c r="A29" s="8"/>
      <c r="B29" s="8"/>
    </row>
    <row r="30" spans="1:3" x14ac:dyDescent="0.25">
      <c r="A30" s="8"/>
      <c r="B30" s="8"/>
    </row>
    <row r="31" spans="1:3" x14ac:dyDescent="0.25">
      <c r="A31" s="8"/>
      <c r="B31" s="8"/>
    </row>
    <row r="32" spans="1:3" x14ac:dyDescent="0.25">
      <c r="A32" s="8"/>
      <c r="B32" s="8"/>
    </row>
    <row r="33" spans="1:2" x14ac:dyDescent="0.25">
      <c r="A33" s="8"/>
      <c r="B33" s="8"/>
    </row>
    <row r="34" spans="1:2" x14ac:dyDescent="0.25">
      <c r="A34" s="8"/>
      <c r="B34" s="8"/>
    </row>
    <row r="35" spans="1:2" x14ac:dyDescent="0.25">
      <c r="A35" s="8"/>
      <c r="B35" s="8"/>
    </row>
    <row r="36" spans="1:2" x14ac:dyDescent="0.25">
      <c r="A36" s="8"/>
      <c r="B36" s="8"/>
    </row>
    <row r="37" spans="1:2" x14ac:dyDescent="0.25">
      <c r="A37" s="8"/>
      <c r="B37" s="8"/>
    </row>
    <row r="38" spans="1:2" x14ac:dyDescent="0.25">
      <c r="A38" s="8"/>
      <c r="B38" s="8"/>
    </row>
    <row r="39" spans="1:2" x14ac:dyDescent="0.25">
      <c r="A39" s="8"/>
      <c r="B39" s="8"/>
    </row>
    <row r="40" spans="1:2" x14ac:dyDescent="0.25">
      <c r="A40" s="8"/>
      <c r="B40" s="8"/>
    </row>
    <row r="41" spans="1:2" x14ac:dyDescent="0.25">
      <c r="A41" s="8"/>
      <c r="B41" s="8"/>
    </row>
    <row r="42" spans="1:2" x14ac:dyDescent="0.25">
      <c r="A42" s="8"/>
      <c r="B42" s="8"/>
    </row>
    <row r="43" spans="1:2" x14ac:dyDescent="0.25">
      <c r="A43" s="8"/>
      <c r="B43" s="8"/>
    </row>
    <row r="44" spans="1:2" x14ac:dyDescent="0.25">
      <c r="A44" s="8"/>
      <c r="B44" s="8"/>
    </row>
    <row r="45" spans="1:2" x14ac:dyDescent="0.25">
      <c r="A45" s="8"/>
      <c r="B45" s="8"/>
    </row>
    <row r="46" spans="1:2" x14ac:dyDescent="0.25">
      <c r="A46" s="8"/>
      <c r="B46" s="8"/>
    </row>
    <row r="47" spans="1:2" x14ac:dyDescent="0.25">
      <c r="A47" s="8"/>
      <c r="B47" s="8"/>
    </row>
    <row r="48" spans="1:2" x14ac:dyDescent="0.25">
      <c r="A48" s="8"/>
      <c r="B48" s="8"/>
    </row>
    <row r="49" spans="1:3" x14ac:dyDescent="0.25">
      <c r="A49" s="8"/>
      <c r="B49" s="8"/>
    </row>
    <row r="50" spans="1:3" x14ac:dyDescent="0.25">
      <c r="A50" s="8"/>
      <c r="B50" s="8"/>
    </row>
    <row r="51" spans="1:3" x14ac:dyDescent="0.25">
      <c r="A51" s="8"/>
      <c r="B51" s="8"/>
    </row>
    <row r="52" spans="1:3" x14ac:dyDescent="0.25">
      <c r="A52" s="8"/>
      <c r="B52" s="8"/>
    </row>
    <row r="53" spans="1:3" x14ac:dyDescent="0.25">
      <c r="A53" s="8"/>
      <c r="B53" s="8"/>
    </row>
    <row r="54" spans="1:3" x14ac:dyDescent="0.25">
      <c r="A54" s="8"/>
      <c r="B54" s="8"/>
    </row>
    <row r="55" spans="1:3" x14ac:dyDescent="0.25">
      <c r="A55" s="8"/>
      <c r="B55" s="8"/>
    </row>
    <row r="56" spans="1:3" x14ac:dyDescent="0.25">
      <c r="A56" s="8"/>
      <c r="B56" s="8"/>
    </row>
    <row r="57" spans="1:3" x14ac:dyDescent="0.25">
      <c r="A57" s="8"/>
      <c r="B57" s="8"/>
    </row>
    <row r="58" spans="1:3" x14ac:dyDescent="0.25">
      <c r="A58" s="8"/>
      <c r="B58" s="8"/>
    </row>
    <row r="59" spans="1:3" x14ac:dyDescent="0.25">
      <c r="A59" s="8"/>
      <c r="B59" s="8"/>
    </row>
    <row r="60" spans="1:3" x14ac:dyDescent="0.25">
      <c r="A60" s="8"/>
      <c r="B60" s="8"/>
    </row>
    <row r="61" spans="1:3" x14ac:dyDescent="0.25">
      <c r="A61" s="7"/>
      <c r="B61" s="7"/>
      <c r="C61" s="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Summary!$U$3:$U$150</xm:f>
          </x14:formula1>
          <xm:sqref>A3:A70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B13" sqref="B13"/>
    </sheetView>
  </sheetViews>
  <sheetFormatPr defaultRowHeight="15" x14ac:dyDescent="0.25"/>
  <cols>
    <col min="1" max="1" width="28.5703125" customWidth="1"/>
    <col min="2" max="2" width="12.85546875" customWidth="1"/>
    <col min="3" max="3" width="14.5703125" customWidth="1"/>
    <col min="6" max="6" width="13.140625" customWidth="1"/>
  </cols>
  <sheetData>
    <row r="1" spans="1:7" x14ac:dyDescent="0.25">
      <c r="B1" s="3" t="s">
        <v>122</v>
      </c>
    </row>
    <row r="2" spans="1:7" x14ac:dyDescent="0.25">
      <c r="A2" s="3" t="s">
        <v>93</v>
      </c>
      <c r="B2" s="3" t="s">
        <v>3</v>
      </c>
      <c r="C2" s="3" t="s">
        <v>2</v>
      </c>
      <c r="G2" s="3" t="s">
        <v>96</v>
      </c>
    </row>
    <row r="3" spans="1:7" x14ac:dyDescent="0.25">
      <c r="A3" s="8" t="s">
        <v>97</v>
      </c>
      <c r="B3" s="8">
        <v>1</v>
      </c>
      <c r="C3">
        <f>$G$4*B3</f>
        <v>200</v>
      </c>
      <c r="F3" s="3" t="s">
        <v>94</v>
      </c>
      <c r="G3" s="8">
        <v>0</v>
      </c>
    </row>
    <row r="4" spans="1:7" x14ac:dyDescent="0.25">
      <c r="A4" s="8" t="s">
        <v>144</v>
      </c>
      <c r="B4" s="8">
        <v>1</v>
      </c>
      <c r="C4">
        <f>$G$4*B4</f>
        <v>200</v>
      </c>
      <c r="F4" s="3" t="s">
        <v>95</v>
      </c>
      <c r="G4" s="8">
        <v>200</v>
      </c>
    </row>
    <row r="5" spans="1:7" x14ac:dyDescent="0.25">
      <c r="A5" s="8" t="s">
        <v>5</v>
      </c>
      <c r="B5" s="8">
        <v>1</v>
      </c>
      <c r="C5">
        <f>$G$5*B5</f>
        <v>200</v>
      </c>
      <c r="F5" s="3" t="s">
        <v>2</v>
      </c>
      <c r="G5">
        <f>G3+G4</f>
        <v>200</v>
      </c>
    </row>
    <row r="6" spans="1:7" x14ac:dyDescent="0.25">
      <c r="A6" s="8" t="s">
        <v>154</v>
      </c>
      <c r="B6" s="8">
        <v>0.5</v>
      </c>
      <c r="C6">
        <f>$G$5*B6</f>
        <v>100</v>
      </c>
    </row>
    <row r="7" spans="1:7" x14ac:dyDescent="0.25">
      <c r="A7" s="8" t="s">
        <v>152</v>
      </c>
      <c r="B7" s="8">
        <v>0.5</v>
      </c>
      <c r="C7">
        <f>$G$5*B7</f>
        <v>100</v>
      </c>
      <c r="G7" s="3" t="s">
        <v>103</v>
      </c>
    </row>
    <row r="8" spans="1:7" x14ac:dyDescent="0.25">
      <c r="A8" s="8" t="s">
        <v>16</v>
      </c>
      <c r="B8" s="8">
        <v>1</v>
      </c>
      <c r="C8">
        <f>$G$4*B8</f>
        <v>200</v>
      </c>
      <c r="F8" s="3" t="s">
        <v>105</v>
      </c>
      <c r="G8" s="8">
        <v>57</v>
      </c>
    </row>
    <row r="9" spans="1:7" x14ac:dyDescent="0.25">
      <c r="A9" s="8" t="s">
        <v>195</v>
      </c>
      <c r="B9" s="8">
        <v>1</v>
      </c>
      <c r="C9">
        <f>$G$5*B9</f>
        <v>200</v>
      </c>
      <c r="F9" s="3" t="s">
        <v>104</v>
      </c>
      <c r="G9">
        <v>0</v>
      </c>
    </row>
    <row r="10" spans="1:7" x14ac:dyDescent="0.25">
      <c r="A10" s="8" t="s">
        <v>180</v>
      </c>
      <c r="B10" s="8">
        <v>0.5</v>
      </c>
      <c r="C10">
        <f>$G$5*B10</f>
        <v>100</v>
      </c>
      <c r="F10" s="3" t="s">
        <v>2</v>
      </c>
      <c r="G10">
        <f>SUM(G8:G9)</f>
        <v>57</v>
      </c>
    </row>
    <row r="11" spans="1:7" x14ac:dyDescent="0.25">
      <c r="A11" s="8" t="s">
        <v>177</v>
      </c>
      <c r="B11" s="8">
        <v>0.5</v>
      </c>
      <c r="C11">
        <f>$G$5*B11</f>
        <v>100</v>
      </c>
    </row>
    <row r="12" spans="1:7" x14ac:dyDescent="0.25">
      <c r="A12" s="8" t="s">
        <v>140</v>
      </c>
      <c r="B12" s="8">
        <v>1</v>
      </c>
      <c r="C12">
        <f>$G$4*B12</f>
        <v>200</v>
      </c>
    </row>
    <row r="13" spans="1:7" x14ac:dyDescent="0.25">
      <c r="A13" s="8" t="s">
        <v>138</v>
      </c>
      <c r="B13" s="8">
        <v>0.5</v>
      </c>
      <c r="C13">
        <f>$G$5*B13</f>
        <v>100</v>
      </c>
      <c r="F13" s="3" t="s">
        <v>189</v>
      </c>
      <c r="G13" s="10" t="s">
        <v>190</v>
      </c>
    </row>
    <row r="14" spans="1:7" x14ac:dyDescent="0.25">
      <c r="A14" s="8" t="s">
        <v>159</v>
      </c>
      <c r="B14" s="8">
        <v>0.5</v>
      </c>
      <c r="C14">
        <f>$G$5*B14</f>
        <v>100</v>
      </c>
    </row>
    <row r="15" spans="1:7" x14ac:dyDescent="0.25">
      <c r="A15" s="8" t="s">
        <v>8</v>
      </c>
      <c r="B15" s="8">
        <v>1</v>
      </c>
      <c r="C15">
        <f>$G$5*B15</f>
        <v>200</v>
      </c>
    </row>
    <row r="16" spans="1:7" x14ac:dyDescent="0.25">
      <c r="A16" s="8" t="s">
        <v>13</v>
      </c>
      <c r="B16" s="8">
        <v>0.5</v>
      </c>
      <c r="C16">
        <f>$G$5*B16</f>
        <v>100</v>
      </c>
    </row>
    <row r="17" spans="1:3" x14ac:dyDescent="0.25">
      <c r="A17" s="8" t="s">
        <v>19</v>
      </c>
      <c r="B17" s="8">
        <v>1</v>
      </c>
      <c r="C17">
        <f>$G$5*B17</f>
        <v>200</v>
      </c>
    </row>
    <row r="18" spans="1:3" x14ac:dyDescent="0.25">
      <c r="A18" s="8" t="s">
        <v>21</v>
      </c>
      <c r="B18" s="8">
        <v>2</v>
      </c>
      <c r="C18">
        <f>$G$4*B18</f>
        <v>400</v>
      </c>
    </row>
    <row r="19" spans="1:3" x14ac:dyDescent="0.25">
      <c r="A19" s="8" t="s">
        <v>25</v>
      </c>
      <c r="B19" s="8">
        <v>1</v>
      </c>
      <c r="C19">
        <f>$G$4*B19</f>
        <v>200</v>
      </c>
    </row>
    <row r="20" spans="1:3" x14ac:dyDescent="0.25">
      <c r="A20" s="8" t="s">
        <v>175</v>
      </c>
      <c r="B20" s="8">
        <v>0.5</v>
      </c>
      <c r="C20">
        <f>$G$5*B20</f>
        <v>100</v>
      </c>
    </row>
    <row r="21" spans="1:3" x14ac:dyDescent="0.25">
      <c r="A21" s="8" t="s">
        <v>176</v>
      </c>
      <c r="B21" s="8">
        <v>0.5</v>
      </c>
      <c r="C21">
        <f>$G$5*B21</f>
        <v>100</v>
      </c>
    </row>
    <row r="22" spans="1:3" x14ac:dyDescent="0.25">
      <c r="A22" s="8" t="s">
        <v>99</v>
      </c>
      <c r="B22" s="8">
        <v>1</v>
      </c>
      <c r="C22">
        <f>$G$4*B22</f>
        <v>200</v>
      </c>
    </row>
    <row r="23" spans="1:3" x14ac:dyDescent="0.25">
      <c r="A23" s="8" t="s">
        <v>98</v>
      </c>
      <c r="B23" s="8">
        <v>1</v>
      </c>
      <c r="C23">
        <f>$G$5*B23</f>
        <v>200</v>
      </c>
    </row>
    <row r="24" spans="1:3" x14ac:dyDescent="0.25">
      <c r="A24" s="8" t="s">
        <v>135</v>
      </c>
      <c r="B24" s="8">
        <v>1</v>
      </c>
      <c r="C24">
        <f>$G$5*B24</f>
        <v>200</v>
      </c>
    </row>
    <row r="25" spans="1:3" x14ac:dyDescent="0.25">
      <c r="A25" s="8" t="s">
        <v>37</v>
      </c>
      <c r="B25" s="8">
        <v>0.5</v>
      </c>
      <c r="C25">
        <f>$G$5*B25</f>
        <v>100</v>
      </c>
    </row>
    <row r="26" spans="1:3" x14ac:dyDescent="0.25">
      <c r="A26" s="8" t="s">
        <v>39</v>
      </c>
      <c r="B26" s="8">
        <v>0.5</v>
      </c>
      <c r="C26">
        <f>$G$5*B26</f>
        <v>100</v>
      </c>
    </row>
    <row r="27" spans="1:3" x14ac:dyDescent="0.25">
      <c r="A27" s="8" t="s">
        <v>34</v>
      </c>
      <c r="B27" s="8">
        <v>0.5</v>
      </c>
      <c r="C27">
        <f>$G$5*B27</f>
        <v>100</v>
      </c>
    </row>
    <row r="28" spans="1:3" x14ac:dyDescent="0.25">
      <c r="A28" s="8" t="s">
        <v>38</v>
      </c>
      <c r="B28" s="8">
        <v>1</v>
      </c>
      <c r="C28">
        <f>($G$5-$G$10)*B28</f>
        <v>143</v>
      </c>
    </row>
    <row r="29" spans="1:3" x14ac:dyDescent="0.25">
      <c r="A29" s="8" t="s">
        <v>42</v>
      </c>
      <c r="B29" s="8">
        <v>1</v>
      </c>
      <c r="C29">
        <f>$G$5*B29</f>
        <v>200</v>
      </c>
    </row>
    <row r="30" spans="1:3" x14ac:dyDescent="0.25">
      <c r="A30" s="8" t="s">
        <v>48</v>
      </c>
      <c r="B30" s="8">
        <v>1</v>
      </c>
      <c r="C30">
        <f>$G$5*B30</f>
        <v>200</v>
      </c>
    </row>
    <row r="31" spans="1:3" x14ac:dyDescent="0.25">
      <c r="A31" s="8" t="s">
        <v>150</v>
      </c>
      <c r="B31" s="8">
        <v>0.5</v>
      </c>
      <c r="C31">
        <f>$G$5*B31</f>
        <v>100</v>
      </c>
    </row>
    <row r="32" spans="1:3" x14ac:dyDescent="0.25">
      <c r="A32" s="8" t="s">
        <v>147</v>
      </c>
      <c r="B32" s="8">
        <v>0.5</v>
      </c>
      <c r="C32">
        <f>$G$5*B32</f>
        <v>100</v>
      </c>
    </row>
    <row r="33" spans="1:3" x14ac:dyDescent="0.25">
      <c r="A33" s="8" t="s">
        <v>69</v>
      </c>
      <c r="B33" s="8">
        <v>0.5</v>
      </c>
      <c r="C33">
        <f>$G$5*B33-$G$8</f>
        <v>43</v>
      </c>
    </row>
    <row r="34" spans="1:3" x14ac:dyDescent="0.25">
      <c r="A34" s="8" t="s">
        <v>71</v>
      </c>
      <c r="B34" s="8">
        <v>0.5</v>
      </c>
      <c r="C34">
        <f>$G$5*B34-$G$9</f>
        <v>100</v>
      </c>
    </row>
    <row r="35" spans="1:3" x14ac:dyDescent="0.25">
      <c r="A35" s="8" t="s">
        <v>172</v>
      </c>
      <c r="B35" s="8">
        <v>1</v>
      </c>
      <c r="C35">
        <f>$G$5*B35</f>
        <v>200</v>
      </c>
    </row>
    <row r="36" spans="1:3" x14ac:dyDescent="0.25">
      <c r="A36" s="8" t="s">
        <v>136</v>
      </c>
      <c r="B36" s="8">
        <v>0.5</v>
      </c>
      <c r="C36">
        <f>$G$5*B36</f>
        <v>100</v>
      </c>
    </row>
    <row r="37" spans="1:3" x14ac:dyDescent="0.25">
      <c r="A37" s="8" t="s">
        <v>142</v>
      </c>
      <c r="B37" s="8">
        <v>0.5</v>
      </c>
      <c r="C37">
        <f>$G$5*B37</f>
        <v>100</v>
      </c>
    </row>
    <row r="38" spans="1:3" x14ac:dyDescent="0.25">
      <c r="A38" s="8" t="s">
        <v>100</v>
      </c>
      <c r="B38" s="8">
        <v>1</v>
      </c>
      <c r="C38">
        <f>$G$5*B38</f>
        <v>200</v>
      </c>
    </row>
    <row r="39" spans="1:3" x14ac:dyDescent="0.25">
      <c r="A39" s="8" t="s">
        <v>72</v>
      </c>
      <c r="B39" s="8">
        <v>0.39</v>
      </c>
      <c r="C39">
        <f>($G$5-$G$10)*B39</f>
        <v>55.77</v>
      </c>
    </row>
    <row r="40" spans="1:3" x14ac:dyDescent="0.25">
      <c r="A40" s="8" t="s">
        <v>74</v>
      </c>
      <c r="B40" s="8">
        <v>0.15</v>
      </c>
      <c r="C40">
        <f>$G$4*B40</f>
        <v>30</v>
      </c>
    </row>
    <row r="41" spans="1:3" x14ac:dyDescent="0.25">
      <c r="A41" s="8" t="s">
        <v>76</v>
      </c>
      <c r="B41" s="8">
        <v>0.42</v>
      </c>
      <c r="C41">
        <f>$G$4*B41</f>
        <v>84</v>
      </c>
    </row>
    <row r="42" spans="1:3" x14ac:dyDescent="0.25">
      <c r="A42" s="8" t="s">
        <v>90</v>
      </c>
      <c r="B42" s="8">
        <v>2</v>
      </c>
      <c r="C42">
        <f>$G$5*B42</f>
        <v>400</v>
      </c>
    </row>
    <row r="43" spans="1:3" x14ac:dyDescent="0.25">
      <c r="A43" s="8"/>
      <c r="B43" s="8"/>
    </row>
    <row r="44" spans="1:3" x14ac:dyDescent="0.25">
      <c r="A44" s="8"/>
      <c r="B44" s="8"/>
    </row>
    <row r="45" spans="1:3" x14ac:dyDescent="0.25">
      <c r="A45" s="8"/>
      <c r="B45" s="8"/>
    </row>
    <row r="46" spans="1:3" x14ac:dyDescent="0.25">
      <c r="A46" s="8"/>
      <c r="B46" s="8"/>
    </row>
    <row r="47" spans="1:3" x14ac:dyDescent="0.25">
      <c r="A47" s="8"/>
      <c r="B47" s="8"/>
    </row>
    <row r="48" spans="1:3" x14ac:dyDescent="0.25">
      <c r="A48" s="8"/>
      <c r="B48" s="8"/>
    </row>
    <row r="49" spans="1:3" x14ac:dyDescent="0.25">
      <c r="A49" s="8"/>
      <c r="B49" s="8"/>
    </row>
    <row r="50" spans="1:3" x14ac:dyDescent="0.25">
      <c r="A50" s="8"/>
      <c r="B50" s="8"/>
    </row>
    <row r="51" spans="1:3" x14ac:dyDescent="0.25">
      <c r="A51" s="8"/>
      <c r="B51" s="8"/>
    </row>
    <row r="52" spans="1:3" x14ac:dyDescent="0.25">
      <c r="A52" s="8"/>
      <c r="B52" s="8"/>
    </row>
    <row r="53" spans="1:3" x14ac:dyDescent="0.25">
      <c r="A53" s="8"/>
      <c r="B53" s="8"/>
    </row>
    <row r="54" spans="1:3" x14ac:dyDescent="0.25">
      <c r="A54" s="8"/>
      <c r="B54" s="8"/>
    </row>
    <row r="55" spans="1:3" x14ac:dyDescent="0.25">
      <c r="A55" s="8"/>
      <c r="B55" s="8"/>
    </row>
    <row r="56" spans="1:3" x14ac:dyDescent="0.25">
      <c r="A56" s="8"/>
      <c r="B56" s="8"/>
    </row>
    <row r="57" spans="1:3" x14ac:dyDescent="0.25">
      <c r="A57" s="8"/>
      <c r="B57" s="8"/>
    </row>
    <row r="58" spans="1:3" x14ac:dyDescent="0.25">
      <c r="A58" s="8"/>
      <c r="B58" s="8"/>
    </row>
    <row r="59" spans="1:3" x14ac:dyDescent="0.25">
      <c r="A59" s="8"/>
      <c r="B59" s="8"/>
    </row>
    <row r="60" spans="1:3" x14ac:dyDescent="0.25">
      <c r="A60" s="8"/>
      <c r="B60" s="8"/>
    </row>
    <row r="61" spans="1:3" x14ac:dyDescent="0.25">
      <c r="A61" s="7"/>
      <c r="B61" s="7"/>
      <c r="C61" s="7"/>
    </row>
  </sheetData>
  <sortState ref="A3:C42">
    <sortCondition ref="A3"/>
  </sortState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Summary!$U$3:$U$150</xm:f>
          </x14:formula1>
          <xm:sqref>A3:A70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B14" sqref="B14"/>
    </sheetView>
  </sheetViews>
  <sheetFormatPr defaultRowHeight="15" x14ac:dyDescent="0.25"/>
  <cols>
    <col min="1" max="1" width="26.7109375" customWidth="1"/>
    <col min="2" max="2" width="12.85546875" customWidth="1"/>
    <col min="3" max="3" width="14.5703125" customWidth="1"/>
    <col min="6" max="6" width="13.140625" customWidth="1"/>
  </cols>
  <sheetData>
    <row r="1" spans="1:7" x14ac:dyDescent="0.25">
      <c r="B1" s="3" t="s">
        <v>123</v>
      </c>
    </row>
    <row r="2" spans="1:7" x14ac:dyDescent="0.25">
      <c r="A2" s="3" t="s">
        <v>93</v>
      </c>
      <c r="B2" s="3" t="s">
        <v>3</v>
      </c>
      <c r="C2" s="3" t="s">
        <v>2</v>
      </c>
      <c r="G2" s="3" t="s">
        <v>96</v>
      </c>
    </row>
    <row r="3" spans="1:7" x14ac:dyDescent="0.25">
      <c r="A3" s="8" t="s">
        <v>97</v>
      </c>
      <c r="B3" s="8">
        <v>1</v>
      </c>
      <c r="C3">
        <f>$G$4*B3</f>
        <v>200</v>
      </c>
      <c r="F3" s="3" t="s">
        <v>94</v>
      </c>
      <c r="G3" s="8">
        <v>0</v>
      </c>
    </row>
    <row r="4" spans="1:7" x14ac:dyDescent="0.25">
      <c r="A4" s="8" t="s">
        <v>144</v>
      </c>
      <c r="B4" s="8">
        <v>1</v>
      </c>
      <c r="C4">
        <f>$G$4*B4</f>
        <v>200</v>
      </c>
      <c r="F4" s="3" t="s">
        <v>95</v>
      </c>
      <c r="G4" s="8">
        <v>200</v>
      </c>
    </row>
    <row r="5" spans="1:7" x14ac:dyDescent="0.25">
      <c r="A5" s="8" t="s">
        <v>157</v>
      </c>
      <c r="B5" s="8">
        <v>1</v>
      </c>
      <c r="C5">
        <f>$G$5*B5</f>
        <v>200</v>
      </c>
      <c r="F5" s="3" t="s">
        <v>2</v>
      </c>
      <c r="G5">
        <f>G3+G4</f>
        <v>200</v>
      </c>
    </row>
    <row r="6" spans="1:7" x14ac:dyDescent="0.25">
      <c r="A6" s="8" t="s">
        <v>158</v>
      </c>
      <c r="B6" s="8">
        <v>1</v>
      </c>
      <c r="C6">
        <f>$G$5*B6</f>
        <v>200</v>
      </c>
    </row>
    <row r="7" spans="1:7" x14ac:dyDescent="0.25">
      <c r="A7" s="8" t="s">
        <v>16</v>
      </c>
      <c r="B7" s="8">
        <v>1</v>
      </c>
      <c r="C7">
        <f>$G$4*B7</f>
        <v>200</v>
      </c>
      <c r="G7" s="3" t="s">
        <v>103</v>
      </c>
    </row>
    <row r="8" spans="1:7" x14ac:dyDescent="0.25">
      <c r="A8" s="8" t="s">
        <v>194</v>
      </c>
      <c r="B8" s="8">
        <v>1</v>
      </c>
      <c r="C8">
        <f>$G$5*B8</f>
        <v>200</v>
      </c>
      <c r="F8" s="3" t="s">
        <v>108</v>
      </c>
      <c r="G8" s="8">
        <v>0</v>
      </c>
    </row>
    <row r="9" spans="1:7" x14ac:dyDescent="0.25">
      <c r="A9" s="8" t="s">
        <v>178</v>
      </c>
      <c r="B9" s="8">
        <v>0.25</v>
      </c>
      <c r="C9">
        <f>$G$4*B9</f>
        <v>50</v>
      </c>
      <c r="F9" s="3" t="s">
        <v>104</v>
      </c>
      <c r="G9">
        <v>0</v>
      </c>
    </row>
    <row r="10" spans="1:7" x14ac:dyDescent="0.25">
      <c r="A10" s="8" t="s">
        <v>177</v>
      </c>
      <c r="B10" s="8">
        <v>0.5</v>
      </c>
      <c r="C10">
        <f>$G$4*B10</f>
        <v>100</v>
      </c>
      <c r="F10" s="3" t="s">
        <v>193</v>
      </c>
      <c r="G10">
        <v>0</v>
      </c>
    </row>
    <row r="11" spans="1:7" x14ac:dyDescent="0.25">
      <c r="A11" s="8" t="s">
        <v>179</v>
      </c>
      <c r="B11" s="8">
        <v>0.25</v>
      </c>
      <c r="C11">
        <f>$G$4*B11</f>
        <v>50</v>
      </c>
    </row>
    <row r="12" spans="1:7" x14ac:dyDescent="0.25">
      <c r="A12" s="8" t="s">
        <v>140</v>
      </c>
      <c r="B12" s="8">
        <v>1</v>
      </c>
      <c r="C12">
        <f>G3*B12</f>
        <v>0</v>
      </c>
      <c r="F12" s="3" t="s">
        <v>2</v>
      </c>
      <c r="G12">
        <f>SUM(G8:G11)</f>
        <v>0</v>
      </c>
    </row>
    <row r="13" spans="1:7" x14ac:dyDescent="0.25">
      <c r="A13" s="8" t="s">
        <v>134</v>
      </c>
      <c r="B13" s="8">
        <v>1</v>
      </c>
      <c r="C13">
        <f>$G$5*B13</f>
        <v>200</v>
      </c>
    </row>
    <row r="14" spans="1:7" x14ac:dyDescent="0.25">
      <c r="A14" s="8" t="s">
        <v>12</v>
      </c>
      <c r="B14" s="8">
        <v>0.5</v>
      </c>
      <c r="C14">
        <f>$G$5*B14</f>
        <v>100</v>
      </c>
    </row>
    <row r="15" spans="1:7" x14ac:dyDescent="0.25">
      <c r="A15" s="8" t="s">
        <v>19</v>
      </c>
      <c r="B15" s="8">
        <v>1</v>
      </c>
      <c r="C15">
        <f>$G$5*B15</f>
        <v>200</v>
      </c>
      <c r="F15" s="3" t="s">
        <v>189</v>
      </c>
      <c r="G15" s="10" t="s">
        <v>190</v>
      </c>
    </row>
    <row r="16" spans="1:7" x14ac:dyDescent="0.25">
      <c r="A16" s="8" t="s">
        <v>21</v>
      </c>
      <c r="B16" s="8">
        <v>2</v>
      </c>
      <c r="C16">
        <f>$G$4*B16</f>
        <v>400</v>
      </c>
    </row>
    <row r="17" spans="1:3" x14ac:dyDescent="0.25">
      <c r="A17" s="8" t="s">
        <v>25</v>
      </c>
      <c r="B17" s="8">
        <v>1</v>
      </c>
      <c r="C17">
        <f t="shared" ref="C17:C24" si="0">$G$5*B17</f>
        <v>200</v>
      </c>
    </row>
    <row r="18" spans="1:3" x14ac:dyDescent="0.25">
      <c r="A18" s="8" t="s">
        <v>173</v>
      </c>
      <c r="B18" s="8">
        <v>0.25</v>
      </c>
      <c r="C18">
        <f t="shared" si="0"/>
        <v>50</v>
      </c>
    </row>
    <row r="19" spans="1:3" x14ac:dyDescent="0.25">
      <c r="A19" s="8" t="s">
        <v>174</v>
      </c>
      <c r="B19" s="8">
        <v>0.25</v>
      </c>
      <c r="C19">
        <f t="shared" si="0"/>
        <v>50</v>
      </c>
    </row>
    <row r="20" spans="1:3" x14ac:dyDescent="0.25">
      <c r="A20" s="8" t="s">
        <v>176</v>
      </c>
      <c r="B20" s="8">
        <v>0.5</v>
      </c>
      <c r="C20">
        <f t="shared" si="0"/>
        <v>100</v>
      </c>
    </row>
    <row r="21" spans="1:3" x14ac:dyDescent="0.25">
      <c r="A21" s="8" t="s">
        <v>155</v>
      </c>
      <c r="B21" s="8">
        <v>1</v>
      </c>
      <c r="C21">
        <f t="shared" si="0"/>
        <v>200</v>
      </c>
    </row>
    <row r="22" spans="1:3" x14ac:dyDescent="0.25">
      <c r="A22" s="8" t="s">
        <v>98</v>
      </c>
      <c r="B22" s="8">
        <v>1</v>
      </c>
      <c r="C22">
        <f t="shared" si="0"/>
        <v>200</v>
      </c>
    </row>
    <row r="23" spans="1:3" x14ac:dyDescent="0.25">
      <c r="A23" s="8" t="s">
        <v>27</v>
      </c>
      <c r="B23" s="8">
        <v>1</v>
      </c>
      <c r="C23">
        <f t="shared" si="0"/>
        <v>200</v>
      </c>
    </row>
    <row r="24" spans="1:3" x14ac:dyDescent="0.25">
      <c r="A24" s="8" t="s">
        <v>28</v>
      </c>
      <c r="B24" s="8">
        <v>0.25</v>
      </c>
      <c r="C24">
        <f t="shared" si="0"/>
        <v>50</v>
      </c>
    </row>
    <row r="25" spans="1:3" x14ac:dyDescent="0.25">
      <c r="A25" s="8" t="s">
        <v>38</v>
      </c>
      <c r="B25" s="8">
        <v>1</v>
      </c>
      <c r="C25">
        <f>($G$5-$G$12)*B25</f>
        <v>200</v>
      </c>
    </row>
    <row r="26" spans="1:3" x14ac:dyDescent="0.25">
      <c r="A26" s="8" t="s">
        <v>132</v>
      </c>
      <c r="B26" s="8">
        <v>1</v>
      </c>
      <c r="C26">
        <f>$G$5*B26</f>
        <v>200</v>
      </c>
    </row>
    <row r="27" spans="1:3" x14ac:dyDescent="0.25">
      <c r="A27" s="8" t="s">
        <v>149</v>
      </c>
      <c r="B27" s="8">
        <v>0.25</v>
      </c>
      <c r="C27">
        <f>$G$5*B27</f>
        <v>50</v>
      </c>
    </row>
    <row r="28" spans="1:3" x14ac:dyDescent="0.25">
      <c r="A28" s="8" t="s">
        <v>148</v>
      </c>
      <c r="B28" s="8">
        <v>0.25</v>
      </c>
      <c r="C28">
        <f>$G$5*B28</f>
        <v>50</v>
      </c>
    </row>
    <row r="29" spans="1:3" x14ac:dyDescent="0.25">
      <c r="A29" s="8" t="s">
        <v>147</v>
      </c>
      <c r="B29" s="8">
        <v>0.5</v>
      </c>
      <c r="C29">
        <f>$G$5*B29</f>
        <v>100</v>
      </c>
    </row>
    <row r="30" spans="1:3" x14ac:dyDescent="0.25">
      <c r="A30" s="8" t="s">
        <v>65</v>
      </c>
      <c r="B30" s="8">
        <v>0.75</v>
      </c>
      <c r="C30">
        <f>$G$5*B30-$G$8</f>
        <v>150</v>
      </c>
    </row>
    <row r="31" spans="1:3" x14ac:dyDescent="0.25">
      <c r="A31" s="8" t="s">
        <v>67</v>
      </c>
      <c r="B31" s="8">
        <v>0.25</v>
      </c>
      <c r="C31">
        <f>$G$5*B31-$G$10</f>
        <v>50</v>
      </c>
    </row>
    <row r="32" spans="1:3" x14ac:dyDescent="0.25">
      <c r="A32" s="8" t="s">
        <v>71</v>
      </c>
      <c r="B32" s="8">
        <v>0</v>
      </c>
      <c r="C32">
        <f>$G$5*B32-$G$9</f>
        <v>0</v>
      </c>
    </row>
    <row r="33" spans="1:3" x14ac:dyDescent="0.25">
      <c r="A33" s="8" t="s">
        <v>52</v>
      </c>
      <c r="B33" s="8">
        <v>1</v>
      </c>
      <c r="C33">
        <f t="shared" ref="C33:C38" si="1">$G$5*B33</f>
        <v>200</v>
      </c>
    </row>
    <row r="34" spans="1:3" x14ac:dyDescent="0.25">
      <c r="A34" s="8" t="s">
        <v>162</v>
      </c>
      <c r="B34" s="8">
        <v>0.25</v>
      </c>
      <c r="C34">
        <f t="shared" si="1"/>
        <v>50</v>
      </c>
    </row>
    <row r="35" spans="1:3" x14ac:dyDescent="0.25">
      <c r="A35" s="8" t="s">
        <v>161</v>
      </c>
      <c r="B35" s="8">
        <v>0.25</v>
      </c>
      <c r="C35">
        <f t="shared" si="1"/>
        <v>50</v>
      </c>
    </row>
    <row r="36" spans="1:3" x14ac:dyDescent="0.25">
      <c r="A36" s="8" t="s">
        <v>160</v>
      </c>
      <c r="B36" s="8">
        <v>0.5</v>
      </c>
      <c r="C36">
        <f t="shared" si="1"/>
        <v>100</v>
      </c>
    </row>
    <row r="37" spans="1:3" x14ac:dyDescent="0.25">
      <c r="A37" s="8" t="s">
        <v>145</v>
      </c>
      <c r="B37" s="8">
        <v>1</v>
      </c>
      <c r="C37">
        <f t="shared" si="1"/>
        <v>200</v>
      </c>
    </row>
    <row r="38" spans="1:3" x14ac:dyDescent="0.25">
      <c r="A38" s="8" t="s">
        <v>156</v>
      </c>
      <c r="B38" s="8">
        <v>1</v>
      </c>
      <c r="C38">
        <f t="shared" si="1"/>
        <v>200</v>
      </c>
    </row>
    <row r="39" spans="1:3" x14ac:dyDescent="0.25">
      <c r="A39" s="8" t="s">
        <v>72</v>
      </c>
      <c r="B39" s="8">
        <v>0.39</v>
      </c>
      <c r="C39">
        <f>($G$5-$G$12)*B39</f>
        <v>78</v>
      </c>
    </row>
    <row r="40" spans="1:3" x14ac:dyDescent="0.25">
      <c r="A40" s="8" t="s">
        <v>74</v>
      </c>
      <c r="B40" s="8">
        <v>0.15</v>
      </c>
      <c r="C40">
        <f>$G$4*B40</f>
        <v>30</v>
      </c>
    </row>
    <row r="41" spans="1:3" x14ac:dyDescent="0.25">
      <c r="A41" s="8" t="s">
        <v>76</v>
      </c>
      <c r="B41" s="8">
        <v>0.42</v>
      </c>
      <c r="C41">
        <f>$G$4*B41</f>
        <v>84</v>
      </c>
    </row>
    <row r="42" spans="1:3" x14ac:dyDescent="0.25">
      <c r="A42" s="8" t="s">
        <v>81</v>
      </c>
      <c r="B42" s="8">
        <v>2</v>
      </c>
      <c r="C42">
        <f>$G$5*B42</f>
        <v>400</v>
      </c>
    </row>
    <row r="43" spans="1:3" x14ac:dyDescent="0.25">
      <c r="A43" s="8" t="s">
        <v>164</v>
      </c>
      <c r="B43" s="8">
        <v>2</v>
      </c>
      <c r="C43">
        <f>$G$5*B43</f>
        <v>400</v>
      </c>
    </row>
    <row r="44" spans="1:3" x14ac:dyDescent="0.25">
      <c r="A44" s="8"/>
      <c r="B44" s="8"/>
    </row>
    <row r="45" spans="1:3" x14ac:dyDescent="0.25">
      <c r="A45" s="8"/>
      <c r="B45" s="8"/>
    </row>
    <row r="46" spans="1:3" x14ac:dyDescent="0.25">
      <c r="A46" s="8"/>
      <c r="B46" s="8"/>
    </row>
    <row r="47" spans="1:3" x14ac:dyDescent="0.25">
      <c r="A47" s="8"/>
      <c r="B47" s="8"/>
    </row>
    <row r="48" spans="1:3" x14ac:dyDescent="0.25">
      <c r="A48" s="8"/>
      <c r="B48" s="8"/>
    </row>
    <row r="49" spans="1:3" x14ac:dyDescent="0.25">
      <c r="A49" s="8"/>
      <c r="B49" s="8"/>
    </row>
    <row r="50" spans="1:3" x14ac:dyDescent="0.25">
      <c r="A50" s="8"/>
      <c r="B50" s="8"/>
    </row>
    <row r="51" spans="1:3" x14ac:dyDescent="0.25">
      <c r="A51" s="8"/>
      <c r="B51" s="8"/>
    </row>
    <row r="52" spans="1:3" x14ac:dyDescent="0.25">
      <c r="A52" s="8"/>
      <c r="B52" s="8"/>
    </row>
    <row r="53" spans="1:3" x14ac:dyDescent="0.25">
      <c r="A53" s="8"/>
      <c r="B53" s="8"/>
    </row>
    <row r="54" spans="1:3" x14ac:dyDescent="0.25">
      <c r="A54" s="8"/>
      <c r="B54" s="8"/>
    </row>
    <row r="55" spans="1:3" x14ac:dyDescent="0.25">
      <c r="A55" s="8"/>
      <c r="B55" s="8"/>
    </row>
    <row r="56" spans="1:3" x14ac:dyDescent="0.25">
      <c r="A56" s="8"/>
      <c r="B56" s="8"/>
    </row>
    <row r="57" spans="1:3" x14ac:dyDescent="0.25">
      <c r="A57" s="8"/>
      <c r="B57" s="8"/>
    </row>
    <row r="58" spans="1:3" x14ac:dyDescent="0.25">
      <c r="A58" s="8"/>
      <c r="B58" s="8"/>
    </row>
    <row r="59" spans="1:3" x14ac:dyDescent="0.25">
      <c r="A59" s="8"/>
      <c r="B59" s="8"/>
    </row>
    <row r="60" spans="1:3" x14ac:dyDescent="0.25">
      <c r="A60" s="8"/>
      <c r="B60" s="8"/>
    </row>
    <row r="61" spans="1:3" x14ac:dyDescent="0.25">
      <c r="A61" s="7"/>
      <c r="B61" s="7"/>
      <c r="C61" s="7"/>
    </row>
  </sheetData>
  <sortState ref="A3:C43">
    <sortCondition ref="A3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Summary!$U$3:$U$150</xm:f>
          </x14:formula1>
          <xm:sqref>A3:A70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Summary</vt:lpstr>
      <vt:lpstr>20X1.75 SRACER</vt:lpstr>
      <vt:lpstr>20X1.75 DGADDI</vt:lpstr>
      <vt:lpstr>20X1.75 ROWDY IBC</vt:lpstr>
      <vt:lpstr>20X1.75 ROWDY FM</vt:lpstr>
      <vt:lpstr>20X1.75 DON BMX</vt:lpstr>
      <vt:lpstr>20X1.75 PANDA</vt:lpstr>
      <vt:lpstr>20X1.75 ALICE</vt:lpstr>
      <vt:lpstr>20X1.75 NINJA</vt:lpstr>
      <vt:lpstr>16X1.75 SRACER</vt:lpstr>
      <vt:lpstr>16X1.75 DGADDI</vt:lpstr>
      <vt:lpstr>16X1.75 ALICE</vt:lpstr>
      <vt:lpstr>16X1.75 NINJA</vt:lpstr>
      <vt:lpstr>14X1.75 SRACER</vt:lpstr>
      <vt:lpstr>14X1.75 DGADDI</vt:lpstr>
      <vt:lpstr>14X1.75 ALICE</vt:lpstr>
      <vt:lpstr>14X1.75 NINJA</vt:lpstr>
      <vt:lpstr>Products</vt:lpstr>
      <vt:lpstr>Range</vt:lpstr>
      <vt:lpstr>Sum_Range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Kingston</dc:creator>
  <cp:lastModifiedBy>computer</cp:lastModifiedBy>
  <cp:lastPrinted>2018-01-31T05:37:55Z</cp:lastPrinted>
  <dcterms:created xsi:type="dcterms:W3CDTF">2017-06-29T11:53:17Z</dcterms:created>
  <dcterms:modified xsi:type="dcterms:W3CDTF">2018-01-31T05:38:00Z</dcterms:modified>
</cp:coreProperties>
</file>