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Payment History" sheetId="1" state="visible" r:id="rId2"/>
  </sheets>
  <definedNames>
    <definedName function="false" hidden="false" localSheetId="0" name="_xlnm.Print_Titles" vbProcedure="false">'Payment History'!$9:$10</definedName>
    <definedName function="false" hidden="false" localSheetId="0" name="_xlnm.Print_Titles" vbProcedure="false">'Payment History'!$9:$10</definedName>
    <definedName function="false" hidden="false" localSheetId="0" name="_xlnm.Print_Titles_0" vbProcedure="false">'Payment History'!$9:$10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5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Michael Mast:
</t>
        </r>
        <r>
          <rPr>
            <sz val="9"/>
            <color rgb="FF000000"/>
            <rFont val="Tahoma"/>
            <family val="2"/>
            <charset val="1"/>
          </rPr>
          <t xml:space="preserve">Includes accrued interest.</t>
        </r>
      </text>
    </comment>
    <comment ref="F4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mbmast:
</t>
        </r>
        <r>
          <rPr>
            <sz val="9"/>
            <color rgb="FF000000"/>
            <rFont val="Tahoma"/>
            <family val="2"/>
            <charset val="1"/>
          </rPr>
          <t xml:space="preserve">This sum is included in the ending principal balance.</t>
        </r>
      </text>
    </comment>
    <comment ref="G4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mbmast:
</t>
        </r>
        <r>
          <rPr>
            <sz val="9"/>
            <color rgb="FF000000"/>
            <rFont val="Tahoma"/>
            <family val="2"/>
            <charset val="1"/>
          </rPr>
          <t xml:space="preserve">This sum is not included in the ending principal balance.</t>
        </r>
      </text>
    </comment>
  </commentList>
</comments>
</file>

<file path=xl/sharedStrings.xml><?xml version="1.0" encoding="utf-8"?>
<sst xmlns="http://schemas.openxmlformats.org/spreadsheetml/2006/main" count="90" uniqueCount="28">
  <si>
    <t xml:space="preserve">Sale Price</t>
  </si>
  <si>
    <t xml:space="preserve">Deposit</t>
  </si>
  <si>
    <t xml:space="preserve">Initial Note</t>
  </si>
  <si>
    <t xml:space="preserve">Maximum Legal Interest Rate</t>
  </si>
  <si>
    <t xml:space="preserve">APN</t>
  </si>
  <si>
    <t xml:space="preserve">999-999-99-99</t>
  </si>
  <si>
    <t xml:space="preserve">Resendiz Note / Fund B</t>
  </si>
  <si>
    <t xml:space="preserve">Due Date</t>
  </si>
  <si>
    <t xml:space="preserve">Beginning Balance</t>
  </si>
  <si>
    <t xml:space="preserve">Rate</t>
  </si>
  <si>
    <t xml:space="preserve">Payment Postmark</t>
  </si>
  <si>
    <t xml:space="preserve">Check Number</t>
  </si>
  <si>
    <t xml:space="preserve">Interest Due</t>
  </si>
  <si>
    <t xml:space="preserve">Penalty Due</t>
  </si>
  <si>
    <t xml:space="preserve">Interest Paid</t>
  </si>
  <si>
    <t xml:space="preserve">Ending Balance (including interest, excluding penalties)</t>
  </si>
  <si>
    <t xml:space="preserve">Money Order</t>
  </si>
  <si>
    <t xml:space="preserve"> </t>
  </si>
  <si>
    <t xml:space="preserve">Balance as of 10/23/2017</t>
  </si>
  <si>
    <t xml:space="preserve">Total Interest Due</t>
  </si>
  <si>
    <t xml:space="preserve">Total Interest Paid</t>
  </si>
  <si>
    <t xml:space="preserve">Error Check</t>
  </si>
  <si>
    <t xml:space="preserve">Penalties</t>
  </si>
  <si>
    <t xml:space="preserve">Total Amount Required to Bring Note Current</t>
  </si>
  <si>
    <t xml:space="preserve">Property Taxes Paid</t>
  </si>
  <si>
    <t xml:space="preserve">Lot Clearance</t>
  </si>
  <si>
    <t xml:space="preserve">Total</t>
  </si>
  <si>
    <t xml:space="preserve">Payoff Amount as of 10/23/2017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</si>
</sst>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"/>
    <numFmt numFmtId="166" formatCode="M/D/YYYY"/>
    <numFmt numFmtId="167" formatCode="#,##0.00_);[RED]\(#,##0.00\)"/>
    <numFmt numFmtId="168" formatCode="0%"/>
    <numFmt numFmtId="169" formatCode="0.00"/>
    <numFmt numFmtId="170" formatCode="0.00%"/>
    <numFmt numFmtId="171" formatCode="_(\$* #,##0.00_);_(\$* \(#,##0.00\);_(\$* \-??_);_(@_)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DejaVu Sans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9" fontId="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0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17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7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000" topLeftCell="A52" activePane="bottomLeft" state="split"/>
      <selection pane="topLeft" activeCell="A1" activeCellId="0" sqref="A1"/>
      <selection pane="bottomLeft" activeCell="E15" activeCellId="0" sqref="E15"/>
    </sheetView>
  </sheetViews>
  <sheetFormatPr defaultRowHeight="13.8"/>
  <cols>
    <col collapsed="false" hidden="false" max="1" min="1" style="1" width="12.5344129554656"/>
    <col collapsed="false" hidden="false" max="2" min="2" style="2" width="10.7125506072875"/>
    <col collapsed="false" hidden="false" max="3" min="3" style="3" width="11.6761133603239"/>
    <col collapsed="false" hidden="false" max="4" min="4" style="3" width="13.497975708502"/>
    <col collapsed="false" hidden="false" max="5" min="5" style="2" width="27.8502024291498"/>
    <col collapsed="false" hidden="false" max="8" min="6" style="1" width="11.6761133603239"/>
    <col collapsed="false" hidden="false" max="9" min="9" style="1" width="12.748987854251"/>
    <col collapsed="false" hidden="false" max="10" min="10" style="1" width="11.6761133603239"/>
    <col collapsed="false" hidden="false" max="12" min="11" style="2" width="9.10526315789474"/>
    <col collapsed="false" hidden="false" max="13" min="13" style="1" width="15.3198380566802"/>
    <col collapsed="false" hidden="false" max="14" min="14" style="2" width="15.3198380566802"/>
    <col collapsed="false" hidden="false" max="1025" min="15" style="2" width="9.10526315789474"/>
  </cols>
  <sheetData>
    <row r="1" s="4" customFormat="true" ht="13.8" hidden="false" customHeight="false" outlineLevel="0" collapsed="false">
      <c r="A1" s="1" t="s">
        <v>0</v>
      </c>
      <c r="D1" s="5" t="n">
        <v>230000</v>
      </c>
    </row>
    <row r="2" s="4" customFormat="true" ht="13.8" hidden="false" customHeight="false" outlineLevel="0" collapsed="false">
      <c r="A2" s="1" t="s">
        <v>1</v>
      </c>
      <c r="D2" s="5" t="n">
        <v>-57500</v>
      </c>
    </row>
    <row r="3" s="4" customFormat="true" ht="13.8" hidden="false" customHeight="false" outlineLevel="0" collapsed="false">
      <c r="A3" s="1" t="s">
        <v>2</v>
      </c>
      <c r="D3" s="5" t="n">
        <f aca="false">SUM(D1:D2)</f>
        <v>172500</v>
      </c>
    </row>
    <row r="4" s="4" customFormat="true" ht="13.8" hidden="false" customHeight="false" outlineLevel="0" collapsed="false">
      <c r="A4" s="1" t="s">
        <v>3</v>
      </c>
      <c r="D4" s="6" t="n">
        <v>0.1</v>
      </c>
    </row>
    <row r="5" s="4" customFormat="true" ht="13.8" hidden="false" customHeight="false" outlineLevel="0" collapsed="false">
      <c r="A5" s="1" t="s">
        <v>4</v>
      </c>
      <c r="D5" s="2" t="s">
        <v>5</v>
      </c>
    </row>
    <row r="6" s="4" customFormat="true" ht="13.8" hidden="false" customHeight="false" outlineLevel="0" collapsed="false">
      <c r="A6" s="0"/>
      <c r="D6" s="0"/>
    </row>
    <row r="7" s="4" customFormat="true" ht="13.8" hidden="false" customHeight="false" outlineLevel="0" collapsed="false">
      <c r="A7" s="1" t="s">
        <v>6</v>
      </c>
      <c r="D7" s="0"/>
    </row>
    <row r="8" s="4" customFormat="true" ht="13.8" hidden="false" customHeight="false" outlineLevel="0" collapsed="false">
      <c r="A8" s="0"/>
      <c r="D8" s="0"/>
    </row>
    <row r="9" s="9" customFormat="true" ht="82.45" hidden="false" customHeight="false" outlineLevel="0" collapsed="false">
      <c r="A9" s="7" t="s">
        <v>7</v>
      </c>
      <c r="B9" s="8" t="s">
        <v>8</v>
      </c>
      <c r="C9" s="9" t="s">
        <v>9</v>
      </c>
      <c r="D9" s="7" t="s">
        <v>10</v>
      </c>
      <c r="E9" s="10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/>
      <c r="M9" s="8"/>
    </row>
    <row r="10" s="4" customFormat="true" ht="13.8" hidden="false" customHeight="false" outlineLevel="0" collapsed="false">
      <c r="A10" s="3"/>
      <c r="B10" s="1"/>
      <c r="C10" s="2"/>
      <c r="J10" s="1"/>
      <c r="M10" s="1"/>
    </row>
    <row r="11" customFormat="false" ht="13.8" hidden="false" customHeight="false" outlineLevel="0" collapsed="false">
      <c r="A11" s="3"/>
      <c r="B11" s="1"/>
      <c r="C11" s="11"/>
      <c r="D11" s="4"/>
      <c r="F11" s="0"/>
      <c r="G11" s="0"/>
      <c r="H11" s="0"/>
      <c r="I11" s="12" t="n">
        <v>172500</v>
      </c>
      <c r="K11" s="0"/>
      <c r="L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3.8" hidden="false" customHeight="false" outlineLevel="0" collapsed="false">
      <c r="A12" s="3" t="n">
        <v>42058</v>
      </c>
      <c r="B12" s="12" t="n">
        <f aca="false">I11</f>
        <v>172500</v>
      </c>
      <c r="C12" s="11" t="n">
        <v>0.04</v>
      </c>
      <c r="D12" s="3" t="n">
        <v>42074</v>
      </c>
      <c r="E12" s="2" t="s">
        <v>16</v>
      </c>
      <c r="F12" s="1" t="n">
        <f aca="false">(B12*C12)/12</f>
        <v>575</v>
      </c>
      <c r="G12" s="1" t="n">
        <f aca="false">(F12-H12)*0.06</f>
        <v>0</v>
      </c>
      <c r="H12" s="1" t="n">
        <v>575</v>
      </c>
      <c r="I12" s="1" t="n">
        <f aca="false">B12+F12-H12</f>
        <v>172500</v>
      </c>
      <c r="K12" s="0"/>
      <c r="L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3.8" hidden="false" customHeight="false" outlineLevel="0" collapsed="false">
      <c r="A13" s="3" t="n">
        <f aca="false">DATE(YEAR(A12),MONTH(A12)+1,23)</f>
        <v>42086</v>
      </c>
      <c r="B13" s="12" t="n">
        <f aca="false">I12</f>
        <v>172500</v>
      </c>
      <c r="C13" s="11" t="n">
        <v>0.04</v>
      </c>
      <c r="D13" s="3" t="n">
        <v>42114</v>
      </c>
      <c r="E13" s="2" t="s">
        <v>16</v>
      </c>
      <c r="F13" s="1" t="n">
        <f aca="false">(B13*C13)/12</f>
        <v>575</v>
      </c>
      <c r="G13" s="1" t="n">
        <f aca="false">(F13-H13)*0.06</f>
        <v>0</v>
      </c>
      <c r="H13" s="1" t="n">
        <v>575</v>
      </c>
      <c r="I13" s="1" t="n">
        <f aca="false">B13+F13-H13</f>
        <v>172500</v>
      </c>
      <c r="K13" s="0"/>
      <c r="L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false" customHeight="false" outlineLevel="0" collapsed="false">
      <c r="A14" s="3" t="n">
        <f aca="false">DATE(YEAR(A13),MONTH(A13)+1,23)</f>
        <v>42117</v>
      </c>
      <c r="B14" s="12" t="n">
        <f aca="false">I13</f>
        <v>172500</v>
      </c>
      <c r="C14" s="11" t="n">
        <v>0.04</v>
      </c>
      <c r="D14" s="3" t="n">
        <v>42164</v>
      </c>
      <c r="E14" s="2" t="s">
        <v>16</v>
      </c>
      <c r="F14" s="1" t="n">
        <f aca="false">(B14*C14)/12</f>
        <v>575</v>
      </c>
      <c r="G14" s="1" t="n">
        <f aca="false">(F14-H14)*0.06</f>
        <v>0</v>
      </c>
      <c r="H14" s="1" t="n">
        <v>575</v>
      </c>
      <c r="I14" s="1" t="n">
        <f aca="false">B14+F14-H14</f>
        <v>172500</v>
      </c>
      <c r="K14" s="0"/>
      <c r="L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8" hidden="false" customHeight="false" outlineLevel="0" collapsed="false">
      <c r="A15" s="3" t="n">
        <f aca="false">DATE(YEAR(A14),MONTH(A14)+1,23)</f>
        <v>42147</v>
      </c>
      <c r="B15" s="12" t="n">
        <f aca="false">I14</f>
        <v>172500</v>
      </c>
      <c r="C15" s="11" t="n">
        <v>0.04</v>
      </c>
      <c r="D15" s="3" t="n">
        <v>42164</v>
      </c>
      <c r="E15" s="2" t="s">
        <v>16</v>
      </c>
      <c r="F15" s="1" t="n">
        <f aca="false">(B15*C15)/12</f>
        <v>575</v>
      </c>
      <c r="G15" s="1" t="n">
        <f aca="false">(F15-H15)*0.06</f>
        <v>0</v>
      </c>
      <c r="H15" s="1" t="n">
        <v>575</v>
      </c>
      <c r="I15" s="1" t="n">
        <f aca="false">B15+F15-H15</f>
        <v>172500</v>
      </c>
      <c r="K15" s="0"/>
      <c r="L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3" t="n">
        <f aca="false">DATE(YEAR(A15),MONTH(A15)+1,23)</f>
        <v>42178</v>
      </c>
      <c r="B16" s="12" t="n">
        <f aca="false">I15</f>
        <v>172500</v>
      </c>
      <c r="C16" s="11" t="n">
        <v>0.04</v>
      </c>
      <c r="D16" s="3" t="s">
        <v>17</v>
      </c>
      <c r="E16" s="2" t="s">
        <v>17</v>
      </c>
      <c r="F16" s="1" t="n">
        <f aca="false">(B16*C16)/12</f>
        <v>575</v>
      </c>
      <c r="G16" s="1" t="n">
        <f aca="false">(F16-H16)*0.06</f>
        <v>34.5</v>
      </c>
      <c r="H16" s="0"/>
      <c r="I16" s="1" t="n">
        <f aca="false">B16+F16-H16</f>
        <v>173075</v>
      </c>
      <c r="K16" s="0"/>
      <c r="L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false" outlineLevel="0" collapsed="false">
      <c r="A17" s="3" t="n">
        <f aca="false">DATE(YEAR(A16),MONTH(A16)+1,23)</f>
        <v>42208</v>
      </c>
      <c r="B17" s="12" t="n">
        <f aca="false">I16</f>
        <v>173075</v>
      </c>
      <c r="C17" s="11" t="n">
        <v>0.04</v>
      </c>
      <c r="D17" s="3" t="s">
        <v>17</v>
      </c>
      <c r="E17" s="2" t="s">
        <v>17</v>
      </c>
      <c r="F17" s="1" t="n">
        <f aca="false">(B17*C17)/12</f>
        <v>576.916666666667</v>
      </c>
      <c r="G17" s="1" t="n">
        <f aca="false">(F17-H17)*0.06</f>
        <v>34.615</v>
      </c>
      <c r="H17" s="0"/>
      <c r="I17" s="1" t="n">
        <f aca="false">B17+F17-H17</f>
        <v>173651.916666667</v>
      </c>
      <c r="K17" s="0"/>
      <c r="L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.8" hidden="false" customHeight="false" outlineLevel="0" collapsed="false">
      <c r="A18" s="3" t="n">
        <f aca="false">DATE(YEAR(A17),MONTH(A17)+1,23)</f>
        <v>42239</v>
      </c>
      <c r="B18" s="12" t="n">
        <f aca="false">I17</f>
        <v>173651.916666667</v>
      </c>
      <c r="C18" s="11" t="n">
        <v>0.04</v>
      </c>
      <c r="D18" s="3" t="s">
        <v>17</v>
      </c>
      <c r="E18" s="2" t="s">
        <v>17</v>
      </c>
      <c r="F18" s="1" t="n">
        <f aca="false">(B18*C18)/12</f>
        <v>578.839722222222</v>
      </c>
      <c r="G18" s="1" t="n">
        <f aca="false">(F18-H18)*0.06</f>
        <v>34.7303833333333</v>
      </c>
      <c r="H18" s="0"/>
      <c r="I18" s="1" t="n">
        <f aca="false">B18+F18-H18</f>
        <v>174230.756388889</v>
      </c>
      <c r="K18" s="0"/>
      <c r="L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8" hidden="false" customHeight="false" outlineLevel="0" collapsed="false">
      <c r="A19" s="3" t="n">
        <f aca="false">DATE(YEAR(A18),MONTH(A18)+1,23)</f>
        <v>42270</v>
      </c>
      <c r="B19" s="12" t="n">
        <f aca="false">I18</f>
        <v>174230.756388889</v>
      </c>
      <c r="C19" s="11" t="n">
        <v>0.04</v>
      </c>
      <c r="D19" s="3" t="s">
        <v>17</v>
      </c>
      <c r="E19" s="2" t="s">
        <v>17</v>
      </c>
      <c r="F19" s="1" t="n">
        <f aca="false">(B19*C19)/12</f>
        <v>580.769187962963</v>
      </c>
      <c r="G19" s="1" t="n">
        <f aca="false">(F19-H19)*0.06</f>
        <v>34.8461512777778</v>
      </c>
      <c r="H19" s="0"/>
      <c r="I19" s="1" t="n">
        <f aca="false">B19+F19-H19</f>
        <v>174811.525576852</v>
      </c>
      <c r="K19" s="0"/>
      <c r="L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3.8" hidden="false" customHeight="false" outlineLevel="0" collapsed="false">
      <c r="A20" s="3" t="n">
        <f aca="false">DATE(YEAR(A19),MONTH(A19)+1,23)</f>
        <v>42300</v>
      </c>
      <c r="B20" s="12" t="n">
        <f aca="false">I19</f>
        <v>174811.525576852</v>
      </c>
      <c r="C20" s="11" t="n">
        <v>0.04</v>
      </c>
      <c r="D20" s="3" t="s">
        <v>17</v>
      </c>
      <c r="E20" s="2" t="s">
        <v>17</v>
      </c>
      <c r="F20" s="1" t="n">
        <f aca="false">(B20*C20)/12</f>
        <v>582.705085256173</v>
      </c>
      <c r="G20" s="1" t="n">
        <f aca="false">(F20-H20)*0.06</f>
        <v>34.9623051153704</v>
      </c>
      <c r="H20" s="0"/>
      <c r="I20" s="1" t="n">
        <f aca="false">B20+F20-H20</f>
        <v>175394.230662108</v>
      </c>
      <c r="K20" s="0"/>
      <c r="L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3.8" hidden="false" customHeight="false" outlineLevel="0" collapsed="false">
      <c r="A21" s="3" t="n">
        <f aca="false">DATE(YEAR(A20),MONTH(A20)+1,23)</f>
        <v>42331</v>
      </c>
      <c r="B21" s="12" t="n">
        <f aca="false">I20</f>
        <v>175394.230662108</v>
      </c>
      <c r="C21" s="11" t="n">
        <v>0.04</v>
      </c>
      <c r="D21" s="3" t="s">
        <v>17</v>
      </c>
      <c r="E21" s="2" t="s">
        <v>17</v>
      </c>
      <c r="F21" s="1" t="n">
        <f aca="false">(B21*C21)/12</f>
        <v>584.64743554036</v>
      </c>
      <c r="G21" s="1" t="n">
        <f aca="false">(F21-H21)*0.06</f>
        <v>35.0788461324216</v>
      </c>
      <c r="H21" s="0"/>
      <c r="I21" s="1" t="n">
        <f aca="false">B21+F21-H21</f>
        <v>175978.878097648</v>
      </c>
      <c r="K21" s="0"/>
      <c r="L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3.8" hidden="false" customHeight="false" outlineLevel="0" collapsed="false">
      <c r="A22" s="3" t="n">
        <f aca="false">DATE(YEAR(A21),MONTH(A21)+1,23)</f>
        <v>42361</v>
      </c>
      <c r="B22" s="12" t="n">
        <f aca="false">I21</f>
        <v>175978.878097648</v>
      </c>
      <c r="C22" s="11" t="n">
        <v>0.04</v>
      </c>
      <c r="D22" s="3" t="s">
        <v>17</v>
      </c>
      <c r="E22" s="2" t="s">
        <v>17</v>
      </c>
      <c r="F22" s="1" t="n">
        <f aca="false">(B22*C22)/12</f>
        <v>586.596260325495</v>
      </c>
      <c r="G22" s="1" t="n">
        <f aca="false">(F22-H22)*0.06</f>
        <v>35.1957756195297</v>
      </c>
      <c r="H22" s="0"/>
      <c r="I22" s="1" t="n">
        <f aca="false">B22+F22-H22</f>
        <v>176565.474357974</v>
      </c>
      <c r="K22" s="0"/>
      <c r="L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8" hidden="false" customHeight="false" outlineLevel="0" collapsed="false">
      <c r="A23" s="3" t="n">
        <f aca="false">DATE(YEAR(A22),MONTH(A22)+1,23)</f>
        <v>42392</v>
      </c>
      <c r="B23" s="12" t="n">
        <f aca="false">I22</f>
        <v>176565.474357974</v>
      </c>
      <c r="C23" s="11" t="n">
        <v>0.04</v>
      </c>
      <c r="D23" s="3" t="s">
        <v>17</v>
      </c>
      <c r="E23" s="2" t="s">
        <v>17</v>
      </c>
      <c r="F23" s="1" t="n">
        <f aca="false">(B23*C23)/12</f>
        <v>588.551581193246</v>
      </c>
      <c r="G23" s="1" t="n">
        <f aca="false">(F23-H23)*0.06</f>
        <v>35.3130948715948</v>
      </c>
      <c r="H23" s="0"/>
      <c r="I23" s="1" t="n">
        <f aca="false">B23+F23-H23</f>
        <v>177154.025939167</v>
      </c>
      <c r="K23" s="0"/>
      <c r="L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A24" s="3" t="n">
        <f aca="false">DATE(YEAR(A23),MONTH(A23)+1,23)</f>
        <v>42423</v>
      </c>
      <c r="B24" s="12" t="n">
        <f aca="false">I23</f>
        <v>177154.025939167</v>
      </c>
      <c r="C24" s="11" t="n">
        <v>0.04</v>
      </c>
      <c r="D24" s="3" t="s">
        <v>17</v>
      </c>
      <c r="E24" s="2" t="s">
        <v>17</v>
      </c>
      <c r="F24" s="1" t="n">
        <f aca="false">(B24*C24)/12</f>
        <v>590.513419797224</v>
      </c>
      <c r="G24" s="1" t="n">
        <f aca="false">(F24-H24)*0.06</f>
        <v>35.4308051878334</v>
      </c>
      <c r="H24" s="0"/>
      <c r="I24" s="1" t="n">
        <f aca="false">B24+F24-H24</f>
        <v>177744.539358964</v>
      </c>
      <c r="K24" s="0"/>
      <c r="L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3" t="n">
        <f aca="false">DATE(YEAR(A24),MONTH(A24)+1,23)</f>
        <v>42452</v>
      </c>
      <c r="B25" s="12" t="n">
        <f aca="false">I24</f>
        <v>177744.539358964</v>
      </c>
      <c r="C25" s="11" t="n">
        <v>0.04</v>
      </c>
      <c r="D25" s="3" t="s">
        <v>17</v>
      </c>
      <c r="E25" s="2" t="s">
        <v>17</v>
      </c>
      <c r="F25" s="1" t="n">
        <f aca="false">(B25*C25)/12</f>
        <v>592.481797863214</v>
      </c>
      <c r="G25" s="1" t="n">
        <f aca="false">(F25-H25)*0.06</f>
        <v>35.5489078717929</v>
      </c>
      <c r="H25" s="0"/>
      <c r="I25" s="1" t="n">
        <f aca="false">B25+F25-H25</f>
        <v>178337.021156828</v>
      </c>
      <c r="K25" s="0"/>
      <c r="L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8" hidden="false" customHeight="false" outlineLevel="0" collapsed="false">
      <c r="A26" s="3" t="n">
        <f aca="false">DATE(YEAR(A25),MONTH(A25)+1,23)</f>
        <v>42483</v>
      </c>
      <c r="B26" s="12" t="n">
        <f aca="false">I25</f>
        <v>178337.021156828</v>
      </c>
      <c r="C26" s="11" t="n">
        <v>0.04</v>
      </c>
      <c r="D26" s="3" t="s">
        <v>17</v>
      </c>
      <c r="E26" s="2" t="s">
        <v>17</v>
      </c>
      <c r="F26" s="1" t="n">
        <f aca="false">(B26*C26)/12</f>
        <v>594.456737189425</v>
      </c>
      <c r="G26" s="1" t="n">
        <f aca="false">(F26-H26)*0.06</f>
        <v>35.6674042313655</v>
      </c>
      <c r="H26" s="0"/>
      <c r="I26" s="1" t="n">
        <f aca="false">B26+F26-H26</f>
        <v>178931.477894017</v>
      </c>
      <c r="K26" s="0"/>
      <c r="L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false" outlineLevel="0" collapsed="false">
      <c r="A27" s="3" t="n">
        <f aca="false">DATE(YEAR(A26),MONTH(A26)+1,23)</f>
        <v>42513</v>
      </c>
      <c r="B27" s="12" t="n">
        <f aca="false">I26</f>
        <v>178931.477894017</v>
      </c>
      <c r="C27" s="11" t="n">
        <v>0.04</v>
      </c>
      <c r="D27" s="3" t="s">
        <v>17</v>
      </c>
      <c r="E27" s="2" t="s">
        <v>17</v>
      </c>
      <c r="F27" s="1" t="n">
        <f aca="false">(B27*C27)/12</f>
        <v>596.438259646723</v>
      </c>
      <c r="G27" s="1" t="n">
        <f aca="false">(F27-H27)*0.06</f>
        <v>35.7862955788034</v>
      </c>
      <c r="H27" s="0"/>
      <c r="I27" s="1" t="n">
        <f aca="false">B27+F27-H27</f>
        <v>179527.916153664</v>
      </c>
      <c r="K27" s="0"/>
      <c r="L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false" outlineLevel="0" collapsed="false">
      <c r="A28" s="3" t="n">
        <f aca="false">DATE(YEAR(A27),MONTH(A27)+1,23)</f>
        <v>42544</v>
      </c>
      <c r="B28" s="12" t="n">
        <f aca="false">I27</f>
        <v>179527.916153664</v>
      </c>
      <c r="C28" s="11" t="n">
        <v>0.04</v>
      </c>
      <c r="D28" s="3" t="s">
        <v>17</v>
      </c>
      <c r="E28" s="2" t="s">
        <v>17</v>
      </c>
      <c r="F28" s="1" t="n">
        <f aca="false">(B28*C28)/12</f>
        <v>598.426387178879</v>
      </c>
      <c r="G28" s="1" t="n">
        <f aca="false">(F28-H28)*0.06</f>
        <v>35.9055832307327</v>
      </c>
      <c r="H28" s="0"/>
      <c r="I28" s="1" t="n">
        <f aca="false">B28+F28-H28</f>
        <v>180126.342540843</v>
      </c>
      <c r="K28" s="0"/>
      <c r="L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3" t="n">
        <f aca="false">DATE(YEAR(A28),MONTH(A28)+1,23)</f>
        <v>42574</v>
      </c>
      <c r="B29" s="12" t="n">
        <f aca="false">I28</f>
        <v>180126.342540843</v>
      </c>
      <c r="C29" s="11" t="n">
        <v>0.04</v>
      </c>
      <c r="D29" s="3" t="s">
        <v>17</v>
      </c>
      <c r="E29" s="2" t="s">
        <v>17</v>
      </c>
      <c r="F29" s="1" t="n">
        <f aca="false">(B29*C29)/12</f>
        <v>600.421141802809</v>
      </c>
      <c r="G29" s="1" t="n">
        <f aca="false">(F29-H29)*0.06</f>
        <v>36.0252685081685</v>
      </c>
      <c r="H29" s="0"/>
      <c r="I29" s="1" t="n">
        <f aca="false">B29+F29-H29</f>
        <v>180726.763682645</v>
      </c>
      <c r="K29" s="0"/>
      <c r="L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false" outlineLevel="0" collapsed="false">
      <c r="A30" s="3" t="n">
        <f aca="false">DATE(YEAR(A29),MONTH(A29)+1,23)</f>
        <v>42605</v>
      </c>
      <c r="B30" s="12" t="n">
        <f aca="false">I29</f>
        <v>180726.763682645</v>
      </c>
      <c r="C30" s="11" t="n">
        <v>0.04</v>
      </c>
      <c r="D30" s="3" t="s">
        <v>17</v>
      </c>
      <c r="E30" s="2" t="s">
        <v>17</v>
      </c>
      <c r="F30" s="1" t="n">
        <f aca="false">(B30*C30)/12</f>
        <v>602.422545608818</v>
      </c>
      <c r="G30" s="1" t="n">
        <f aca="false">(F30-H30)*0.06</f>
        <v>36.1453527365291</v>
      </c>
      <c r="H30" s="0"/>
      <c r="I30" s="1" t="n">
        <f aca="false">B30+F30-H30</f>
        <v>181329.186228254</v>
      </c>
      <c r="K30" s="0"/>
      <c r="L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false" outlineLevel="0" collapsed="false">
      <c r="A31" s="3" t="n">
        <f aca="false">DATE(YEAR(A30),MONTH(A30)+1,23)</f>
        <v>42636</v>
      </c>
      <c r="B31" s="12" t="n">
        <f aca="false">I30</f>
        <v>181329.186228254</v>
      </c>
      <c r="C31" s="11" t="n">
        <v>0.04</v>
      </c>
      <c r="D31" s="3" t="s">
        <v>17</v>
      </c>
      <c r="E31" s="2" t="s">
        <v>17</v>
      </c>
      <c r="F31" s="1" t="n">
        <f aca="false">(B31*C31)/12</f>
        <v>604.430620760847</v>
      </c>
      <c r="G31" s="1" t="n">
        <f aca="false">(F31-H31)*0.06</f>
        <v>36.2658372456508</v>
      </c>
      <c r="H31" s="0"/>
      <c r="I31" s="1" t="n">
        <f aca="false">B31+F31-H31</f>
        <v>181933.616849015</v>
      </c>
      <c r="K31" s="0"/>
      <c r="L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3.8" hidden="false" customHeight="false" outlineLevel="0" collapsed="false">
      <c r="A32" s="3" t="n">
        <f aca="false">DATE(YEAR(A31),MONTH(A31)+1,23)</f>
        <v>42666</v>
      </c>
      <c r="B32" s="12" t="n">
        <f aca="false">I31</f>
        <v>181933.616849015</v>
      </c>
      <c r="C32" s="11" t="n">
        <v>0.04</v>
      </c>
      <c r="D32" s="3" t="s">
        <v>17</v>
      </c>
      <c r="E32" s="2" t="s">
        <v>17</v>
      </c>
      <c r="F32" s="1" t="n">
        <f aca="false">(B32*C32)/12</f>
        <v>606.445389496717</v>
      </c>
      <c r="G32" s="1" t="n">
        <f aca="false">(F32-H32)*0.06</f>
        <v>36.386723369803</v>
      </c>
      <c r="H32" s="0"/>
      <c r="I32" s="1" t="n">
        <f aca="false">B32+F32-H32</f>
        <v>182540.062238512</v>
      </c>
      <c r="K32" s="0"/>
      <c r="L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.8" hidden="false" customHeight="false" outlineLevel="0" collapsed="false">
      <c r="A33" s="3" t="n">
        <f aca="false">DATE(YEAR(A32),MONTH(A32)+1,23)</f>
        <v>42697</v>
      </c>
      <c r="B33" s="12" t="n">
        <f aca="false">I32</f>
        <v>182540.062238512</v>
      </c>
      <c r="C33" s="11" t="n">
        <v>0.04</v>
      </c>
      <c r="D33" s="3" t="s">
        <v>17</v>
      </c>
      <c r="E33" s="2" t="s">
        <v>17</v>
      </c>
      <c r="F33" s="1" t="n">
        <f aca="false">(B33*C33)/12</f>
        <v>608.466874128373</v>
      </c>
      <c r="G33" s="1" t="n">
        <f aca="false">(F33-H33)*0.06</f>
        <v>36.5080124477024</v>
      </c>
      <c r="H33" s="0"/>
      <c r="I33" s="1" t="n">
        <f aca="false">B33+F33-H33</f>
        <v>183148.52911264</v>
      </c>
      <c r="K33" s="0"/>
      <c r="L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3.8" hidden="false" customHeight="false" outlineLevel="0" collapsed="false">
      <c r="A34" s="3" t="n">
        <f aca="false">DATE(YEAR(A33),MONTH(A33)+1,23)</f>
        <v>42727</v>
      </c>
      <c r="B34" s="12" t="n">
        <f aca="false">I33</f>
        <v>183148.52911264</v>
      </c>
      <c r="C34" s="11" t="n">
        <v>0.04</v>
      </c>
      <c r="D34" s="3" t="s">
        <v>17</v>
      </c>
      <c r="E34" s="2" t="s">
        <v>17</v>
      </c>
      <c r="F34" s="1" t="n">
        <f aca="false">(B34*C34)/12</f>
        <v>610.495097042134</v>
      </c>
      <c r="G34" s="1" t="n">
        <f aca="false">(F34-H34)*0.06</f>
        <v>36.629705822528</v>
      </c>
      <c r="H34" s="0"/>
      <c r="I34" s="1" t="n">
        <f aca="false">B34+F34-H34</f>
        <v>183759.024209682</v>
      </c>
      <c r="K34" s="0"/>
      <c r="L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3.8" hidden="false" customHeight="false" outlineLevel="0" collapsed="false">
      <c r="A35" s="3" t="n">
        <f aca="false">DATE(YEAR(A34),MONTH(A34)+1,23)</f>
        <v>42758</v>
      </c>
      <c r="B35" s="12" t="n">
        <f aca="false">I34</f>
        <v>183759.024209682</v>
      </c>
      <c r="C35" s="11" t="n">
        <v>0.04</v>
      </c>
      <c r="D35" s="3" t="s">
        <v>17</v>
      </c>
      <c r="E35" s="2" t="s">
        <v>17</v>
      </c>
      <c r="F35" s="1" t="n">
        <f aca="false">(B35*C35)/12</f>
        <v>612.530080698941</v>
      </c>
      <c r="G35" s="1" t="n">
        <f aca="false">(F35-H35)*0.06</f>
        <v>36.7518048419365</v>
      </c>
      <c r="H35" s="0"/>
      <c r="I35" s="1" t="n">
        <f aca="false">B35+F35-H35</f>
        <v>184371.554290381</v>
      </c>
      <c r="K35" s="0"/>
      <c r="L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3.8" hidden="false" customHeight="false" outlineLevel="0" collapsed="false">
      <c r="A36" s="3" t="n">
        <f aca="false">DATE(YEAR(A35),MONTH(A35)+1,23)</f>
        <v>42789</v>
      </c>
      <c r="B36" s="12" t="n">
        <f aca="false">I35</f>
        <v>184371.554290381</v>
      </c>
      <c r="C36" s="11" t="n">
        <v>0.04</v>
      </c>
      <c r="D36" s="3" t="s">
        <v>17</v>
      </c>
      <c r="E36" s="2" t="s">
        <v>17</v>
      </c>
      <c r="F36" s="1" t="n">
        <f aca="false">(B36*C36)/12</f>
        <v>614.571847634604</v>
      </c>
      <c r="G36" s="1" t="n">
        <f aca="false">(F36-H36)*0.06</f>
        <v>36.8743108580763</v>
      </c>
      <c r="H36" s="0"/>
      <c r="I36" s="1" t="n">
        <f aca="false">B36+F36-H36</f>
        <v>184986.126138016</v>
      </c>
      <c r="K36" s="0"/>
      <c r="L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3.8" hidden="false" customHeight="false" outlineLevel="0" collapsed="false">
      <c r="A37" s="3" t="n">
        <f aca="false">DATE(YEAR(A36),MONTH(A36)+1,23)</f>
        <v>42817</v>
      </c>
      <c r="B37" s="12" t="n">
        <f aca="false">I36</f>
        <v>184986.126138016</v>
      </c>
      <c r="C37" s="11" t="n">
        <v>0.04</v>
      </c>
      <c r="D37" s="3" t="s">
        <v>17</v>
      </c>
      <c r="E37" s="2" t="s">
        <v>17</v>
      </c>
      <c r="F37" s="1" t="n">
        <f aca="false">(B37*C37)/12</f>
        <v>616.620420460053</v>
      </c>
      <c r="G37" s="1" t="n">
        <f aca="false">(F37-H37)*0.06</f>
        <v>36.9972252276032</v>
      </c>
      <c r="H37" s="0"/>
      <c r="I37" s="1" t="n">
        <f aca="false">B37+F37-H37</f>
        <v>185602.746558476</v>
      </c>
      <c r="K37" s="0"/>
      <c r="L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3.8" hidden="false" customHeight="false" outlineLevel="0" collapsed="false">
      <c r="A38" s="3" t="n">
        <f aca="false">DATE(YEAR(A37),MONTH(A37)+1,23)</f>
        <v>42848</v>
      </c>
      <c r="B38" s="12" t="n">
        <f aca="false">I37</f>
        <v>185602.746558476</v>
      </c>
      <c r="C38" s="11" t="n">
        <v>0.04</v>
      </c>
      <c r="D38" s="3" t="s">
        <v>17</v>
      </c>
      <c r="E38" s="2" t="s">
        <v>17</v>
      </c>
      <c r="F38" s="1" t="n">
        <f aca="false">(B38*C38)/12</f>
        <v>618.675821861586</v>
      </c>
      <c r="G38" s="1" t="n">
        <f aca="false">(F38-H38)*0.06</f>
        <v>37.1205493116952</v>
      </c>
      <c r="H38" s="0"/>
      <c r="I38" s="1" t="n">
        <f aca="false">B38+F38-H38</f>
        <v>186221.422380338</v>
      </c>
      <c r="K38" s="0"/>
      <c r="L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3.8" hidden="false" customHeight="false" outlineLevel="0" collapsed="false">
      <c r="A39" s="3" t="n">
        <f aca="false">DATE(YEAR(A38),MONTH(A38)+1,23)</f>
        <v>42878</v>
      </c>
      <c r="B39" s="12" t="n">
        <f aca="false">I38</f>
        <v>186221.422380338</v>
      </c>
      <c r="C39" s="11" t="n">
        <v>0.04</v>
      </c>
      <c r="D39" s="3" t="s">
        <v>17</v>
      </c>
      <c r="E39" s="2" t="s">
        <v>17</v>
      </c>
      <c r="F39" s="1" t="n">
        <f aca="false">(B39*C39)/12</f>
        <v>620.738074601125</v>
      </c>
      <c r="G39" s="1" t="n">
        <f aca="false">(F39-H39)*0.06</f>
        <v>37.2442844760675</v>
      </c>
      <c r="H39" s="0"/>
      <c r="I39" s="1" t="n">
        <f aca="false">B39+F39-H39</f>
        <v>186842.160454939</v>
      </c>
      <c r="K39" s="0"/>
      <c r="L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3.8" hidden="false" customHeight="false" outlineLevel="0" collapsed="false">
      <c r="A40" s="3" t="n">
        <f aca="false">DATE(YEAR(A39),MONTH(A39)+1,23)</f>
        <v>42909</v>
      </c>
      <c r="B40" s="12" t="n">
        <f aca="false">I39</f>
        <v>186842.160454939</v>
      </c>
      <c r="C40" s="11" t="n">
        <v>0.04</v>
      </c>
      <c r="D40" s="3" t="s">
        <v>17</v>
      </c>
      <c r="E40" s="2" t="s">
        <v>17</v>
      </c>
      <c r="F40" s="1" t="n">
        <f aca="false">(B40*C40)/12</f>
        <v>622.807201516462</v>
      </c>
      <c r="G40" s="1" t="n">
        <f aca="false">(F40-H40)*0.06</f>
        <v>37.3684320909877</v>
      </c>
      <c r="H40" s="0"/>
      <c r="I40" s="1" t="n">
        <f aca="false">B40+F40-H40</f>
        <v>187464.967656455</v>
      </c>
      <c r="K40" s="0"/>
      <c r="L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3.8" hidden="false" customHeight="false" outlineLevel="0" collapsed="false">
      <c r="A41" s="3" t="n">
        <f aca="false">DATE(YEAR(A40),MONTH(A40)+1,23)</f>
        <v>42939</v>
      </c>
      <c r="B41" s="12" t="n">
        <f aca="false">I40</f>
        <v>187464.967656455</v>
      </c>
      <c r="C41" s="11" t="n">
        <v>0.04</v>
      </c>
      <c r="D41" s="3" t="s">
        <v>17</v>
      </c>
      <c r="E41" s="2" t="s">
        <v>17</v>
      </c>
      <c r="F41" s="1" t="n">
        <f aca="false">(B41*C41)/12</f>
        <v>624.883225521517</v>
      </c>
      <c r="G41" s="1" t="n">
        <f aca="false">(F41-H41)*0.06</f>
        <v>37.492993531291</v>
      </c>
      <c r="H41" s="0"/>
      <c r="I41" s="1" t="n">
        <f aca="false">B41+F41-H41</f>
        <v>188089.850881977</v>
      </c>
      <c r="K41" s="0"/>
      <c r="L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3.8" hidden="false" customHeight="false" outlineLevel="0" collapsed="false">
      <c r="A42" s="3" t="n">
        <f aca="false">DATE(YEAR(A41),MONTH(A41)+1,23)</f>
        <v>42970</v>
      </c>
      <c r="B42" s="12" t="n">
        <f aca="false">I41</f>
        <v>188089.850881977</v>
      </c>
      <c r="C42" s="11" t="n">
        <v>0.04</v>
      </c>
      <c r="D42" s="3" t="s">
        <v>17</v>
      </c>
      <c r="E42" s="2" t="s">
        <v>17</v>
      </c>
      <c r="F42" s="1" t="n">
        <f aca="false">(B42*C42)/12</f>
        <v>626.966169606589</v>
      </c>
      <c r="G42" s="1" t="n">
        <f aca="false">(F42-H42)*0.06</f>
        <v>37.6179701763953</v>
      </c>
      <c r="H42" s="0"/>
      <c r="I42" s="1" t="n">
        <f aca="false">B42+F42-H42</f>
        <v>188716.817051583</v>
      </c>
      <c r="K42" s="0"/>
      <c r="L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3.8" hidden="false" customHeight="false" outlineLevel="0" collapsed="false">
      <c r="A43" s="3" t="n">
        <f aca="false">DATE(YEAR(A42),MONTH(A42)+1,23)</f>
        <v>43001</v>
      </c>
      <c r="B43" s="12" t="n">
        <f aca="false">I42</f>
        <v>188716.817051583</v>
      </c>
      <c r="C43" s="11" t="n">
        <v>0.04</v>
      </c>
      <c r="D43" s="3" t="s">
        <v>17</v>
      </c>
      <c r="E43" s="2" t="s">
        <v>17</v>
      </c>
      <c r="F43" s="1" t="n">
        <f aca="false">(B43*C43)/12</f>
        <v>629.056056838611</v>
      </c>
      <c r="G43" s="1" t="n">
        <f aca="false">(F43-H43)*0.06</f>
        <v>37.7433634103166</v>
      </c>
      <c r="H43" s="0"/>
      <c r="I43" s="1" t="n">
        <f aca="false">B43+F43-H43</f>
        <v>189345.873108422</v>
      </c>
      <c r="K43" s="0"/>
      <c r="L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3.8" hidden="false" customHeight="false" outlineLevel="0" collapsed="false">
      <c r="A44" s="3" t="n">
        <f aca="false">DATE(YEAR(A43),MONTH(A43)+1,23)</f>
        <v>43031</v>
      </c>
      <c r="B44" s="12" t="n">
        <f aca="false">I43</f>
        <v>189345.873108422</v>
      </c>
      <c r="C44" s="11" t="n">
        <v>0.04</v>
      </c>
      <c r="D44" s="3" t="s">
        <v>17</v>
      </c>
      <c r="E44" s="2" t="s">
        <v>17</v>
      </c>
      <c r="F44" s="1" t="n">
        <f aca="false">(B44*C44)/12</f>
        <v>631.152910361406</v>
      </c>
      <c r="G44" s="1" t="n">
        <f aca="false">(F44-H44)*0.06</f>
        <v>37.8691746216844</v>
      </c>
      <c r="H44" s="0"/>
      <c r="I44" s="1" t="n">
        <f aca="false">B44+F44-H44</f>
        <v>189977.026018783</v>
      </c>
      <c r="K44" s="0"/>
      <c r="L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3.8" hidden="false" customHeight="false" outlineLevel="0" collapsed="false">
      <c r="A45" s="12"/>
      <c r="B45" s="11"/>
      <c r="C45" s="0"/>
      <c r="D45" s="0"/>
      <c r="F45" s="0"/>
      <c r="G45" s="0"/>
      <c r="H45" s="0"/>
      <c r="I45" s="0"/>
      <c r="K45" s="0"/>
      <c r="L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3.8" hidden="false" customHeight="false" outlineLevel="0" collapsed="false">
      <c r="A46" s="12"/>
      <c r="B46" s="11"/>
      <c r="C46" s="0"/>
      <c r="D46" s="0"/>
      <c r="F46" s="1" t="n">
        <f aca="false">SUM(F12:F44)</f>
        <v>19777.0260187832</v>
      </c>
      <c r="G46" s="1" t="n">
        <f aca="false">SUM(G12:G44)</f>
        <v>1048.62156112699</v>
      </c>
      <c r="H46" s="1" t="n">
        <f aca="false">SUM(H12:H44)</f>
        <v>2300</v>
      </c>
      <c r="I46" s="0"/>
      <c r="K46" s="0"/>
      <c r="L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3.8" hidden="false" customHeight="false" outlineLevel="0" collapsed="false">
      <c r="A47" s="12"/>
      <c r="B47" s="11"/>
      <c r="C47" s="0"/>
      <c r="D47" s="0"/>
      <c r="F47" s="0"/>
      <c r="G47" s="0"/>
      <c r="I47" s="0"/>
      <c r="K47" s="0"/>
      <c r="L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3.8" hidden="false" customHeight="false" outlineLevel="0" collapsed="false">
      <c r="A48" s="3" t="n">
        <f aca="false">DATE(YEAR(A44),MONTH(A44)+1,23)</f>
        <v>43062</v>
      </c>
      <c r="B48" s="12" t="n">
        <f aca="false">I44</f>
        <v>189977.026018783</v>
      </c>
      <c r="C48" s="11" t="n">
        <v>0.04</v>
      </c>
      <c r="D48" s="3" t="s">
        <v>17</v>
      </c>
      <c r="E48" s="2" t="s">
        <v>17</v>
      </c>
      <c r="F48" s="1" t="n">
        <f aca="false">(B48*C48)/12</f>
        <v>633.256753395944</v>
      </c>
      <c r="G48" s="1" t="n">
        <f aca="false">(F48-H48)*0.06</f>
        <v>37.9954052037566</v>
      </c>
      <c r="I48" s="1" t="n">
        <f aca="false">B48+F48-H48</f>
        <v>190610.282772179</v>
      </c>
      <c r="K48" s="0"/>
      <c r="L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3.8" hidden="false" customHeight="false" outlineLevel="0" collapsed="false">
      <c r="A49" s="3" t="n">
        <f aca="false">DATE(YEAR(A48),MONTH(A48)+1,23)</f>
        <v>43092</v>
      </c>
      <c r="B49" s="12" t="n">
        <f aca="false">I48</f>
        <v>190610.282772179</v>
      </c>
      <c r="C49" s="11" t="n">
        <v>0.04</v>
      </c>
      <c r="F49" s="1" t="n">
        <f aca="false">(B49*C49)/12</f>
        <v>635.367609240597</v>
      </c>
      <c r="G49" s="1" t="n">
        <f aca="false">(F49-H49)*0.06</f>
        <v>38.1220565544358</v>
      </c>
      <c r="I49" s="1" t="n">
        <f aca="false">B49+F49-H49</f>
        <v>191245.65038142</v>
      </c>
      <c r="K49" s="0"/>
      <c r="L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3.8" hidden="false" customHeight="false" outlineLevel="0" collapsed="false">
      <c r="A50" s="3"/>
      <c r="B50" s="12"/>
      <c r="C50" s="11"/>
      <c r="K50" s="0"/>
      <c r="L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3.8" hidden="false" customHeight="false" outlineLevel="0" collapsed="false">
      <c r="A51" s="3"/>
      <c r="B51" s="12"/>
      <c r="C51" s="11"/>
      <c r="K51" s="0"/>
      <c r="L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3.8" hidden="false" customHeight="false" outlineLevel="0" collapsed="false">
      <c r="A52" s="3"/>
      <c r="B52" s="12"/>
      <c r="C52" s="11"/>
      <c r="K52" s="0"/>
      <c r="L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3.8" hidden="false" customHeight="false" outlineLevel="0" collapsed="false">
      <c r="A53" s="12"/>
      <c r="B53" s="11"/>
      <c r="C53" s="0"/>
      <c r="D53" s="0"/>
      <c r="F53" s="0"/>
      <c r="G53" s="0"/>
      <c r="K53" s="0"/>
      <c r="L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3.8" hidden="false" customHeight="false" outlineLevel="0" collapsed="false">
      <c r="A54" s="12" t="s">
        <v>18</v>
      </c>
      <c r="B54" s="11"/>
      <c r="C54" s="0"/>
      <c r="D54" s="1" t="n">
        <f aca="false">I44</f>
        <v>189977.026018783</v>
      </c>
      <c r="F54" s="0"/>
      <c r="G54" s="0"/>
      <c r="K54" s="0"/>
      <c r="L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s="1" customFormat="true" ht="13.8" hidden="false" customHeight="false" outlineLevel="0" collapsed="false">
      <c r="A55" s="1" t="s">
        <v>19</v>
      </c>
      <c r="D55" s="1" t="n">
        <f aca="false">F46</f>
        <v>19777.0260187832</v>
      </c>
      <c r="F55" s="4"/>
      <c r="G55" s="4"/>
    </row>
    <row r="56" s="1" customFormat="true" ht="13.8" hidden="false" customHeight="false" outlineLevel="0" collapsed="false">
      <c r="A56" s="1" t="s">
        <v>20</v>
      </c>
      <c r="D56" s="1" t="n">
        <f aca="false">H46</f>
        <v>2300</v>
      </c>
      <c r="F56" s="4"/>
      <c r="G56" s="4"/>
    </row>
    <row r="57" s="1" customFormat="true" ht="13.8" hidden="false" customHeight="false" outlineLevel="0" collapsed="false">
      <c r="A57" s="1" t="s">
        <v>21</v>
      </c>
      <c r="D57" s="1" t="str">
        <f aca="false">IF(D54-D55+D56&lt;&gt;$D$3,"Error","Ok")</f>
        <v>Ok</v>
      </c>
      <c r="F57" s="4"/>
      <c r="G57" s="4"/>
    </row>
    <row r="58" customFormat="false" ht="13.8" hidden="false" customHeight="false" outlineLevel="0" collapsed="false">
      <c r="A58" s="12" t="s">
        <v>22</v>
      </c>
      <c r="B58" s="11"/>
      <c r="C58" s="4"/>
      <c r="D58" s="1" t="n">
        <f aca="false">G46</f>
        <v>1048.62156112699</v>
      </c>
      <c r="F58" s="4"/>
      <c r="G58" s="4"/>
    </row>
    <row r="59" customFormat="false" ht="13.8" hidden="false" customHeight="false" outlineLevel="0" collapsed="false">
      <c r="A59" s="12"/>
      <c r="B59" s="11"/>
      <c r="C59" s="4"/>
      <c r="D59" s="4"/>
      <c r="F59" s="4"/>
      <c r="G59" s="4"/>
    </row>
    <row r="60" customFormat="false" ht="55.45" hidden="false" customHeight="false" outlineLevel="0" collapsed="false">
      <c r="A60" s="13" t="s">
        <v>23</v>
      </c>
      <c r="B60" s="11"/>
      <c r="C60" s="4"/>
      <c r="D60" s="1" t="n">
        <f aca="false">D55-D56+D58</f>
        <v>18525.6475799102</v>
      </c>
      <c r="F60" s="4"/>
      <c r="G60" s="4"/>
    </row>
    <row r="61" customFormat="false" ht="13.8" hidden="false" customHeight="false" outlineLevel="0" collapsed="false">
      <c r="A61" s="12"/>
      <c r="B61" s="11"/>
      <c r="C61" s="4"/>
      <c r="D61" s="4"/>
      <c r="F61" s="4"/>
      <c r="G61" s="4"/>
    </row>
    <row r="62" customFormat="false" ht="13.8" hidden="false" customHeight="false" outlineLevel="0" collapsed="false">
      <c r="A62" s="12" t="s">
        <v>24</v>
      </c>
      <c r="B62" s="11"/>
      <c r="C62" s="4"/>
      <c r="D62" s="1" t="n">
        <v>5131.42</v>
      </c>
      <c r="F62" s="4"/>
      <c r="G62" s="4"/>
    </row>
    <row r="63" customFormat="false" ht="13.8" hidden="false" customHeight="false" outlineLevel="0" collapsed="false">
      <c r="A63" s="12" t="s">
        <v>25</v>
      </c>
      <c r="B63" s="11"/>
      <c r="C63" s="4"/>
      <c r="D63" s="1" t="n">
        <v>675</v>
      </c>
      <c r="F63" s="4"/>
      <c r="G63" s="4"/>
    </row>
    <row r="64" customFormat="false" ht="13.8" hidden="false" customHeight="false" outlineLevel="0" collapsed="false">
      <c r="A64" s="12"/>
      <c r="B64" s="11"/>
      <c r="C64" s="4"/>
      <c r="D64" s="4"/>
      <c r="F64" s="4"/>
      <c r="G64" s="4"/>
    </row>
    <row r="65" customFormat="false" ht="13.8" hidden="false" customHeight="false" outlineLevel="0" collapsed="false">
      <c r="A65" s="12" t="s">
        <v>26</v>
      </c>
      <c r="B65" s="11"/>
      <c r="C65" s="4"/>
      <c r="D65" s="1" t="n">
        <f aca="false">D60+SUM(D62:D63)</f>
        <v>24332.0675799102</v>
      </c>
      <c r="F65" s="4"/>
      <c r="G65" s="4"/>
    </row>
    <row r="66" customFormat="false" ht="13.8" hidden="false" customHeight="false" outlineLevel="0" collapsed="false">
      <c r="A66" s="12"/>
      <c r="B66" s="11"/>
      <c r="C66" s="4"/>
      <c r="D66" s="4"/>
      <c r="F66" s="4"/>
      <c r="G66" s="4"/>
    </row>
    <row r="67" customFormat="false" ht="13.8" hidden="false" customHeight="false" outlineLevel="0" collapsed="false">
      <c r="A67" s="12" t="s">
        <v>27</v>
      </c>
      <c r="B67" s="11"/>
      <c r="C67" s="4"/>
      <c r="D67" s="1" t="n">
        <f aca="false">D65+$D$3</f>
        <v>196832.06757991</v>
      </c>
      <c r="F67" s="4"/>
      <c r="G67" s="4"/>
    </row>
    <row r="78" customFormat="false" ht="31.5" hidden="false" customHeight="true" outlineLevel="0" collapsed="false"/>
  </sheetData>
  <printOptions headings="false" gridLines="true" gridLinesSet="true" horizontalCentered="false" verticalCentered="false"/>
  <pageMargins left="0.25" right="0.25" top="0.5" bottom="0.5" header="0.3" footer="0.3"/>
  <pageSetup paperSize="1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&amp;CResendiz Note Payment Schedule</oddHeader>
    <oddFooter>&amp;L&amp;Z&amp;F&amp;C&amp;D&amp;RPage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2009-05-01T20:24:07Z</dcterms:created>
  <dc:creator>Michael Mast</dc:creator>
  <dc:description/>
  <dc:language>en-US</dc:language>
  <cp:lastModifiedBy/>
  <cp:lastPrinted>2015-02-12T18:25:40Z</cp:lastPrinted>
  <dcterms:modified xsi:type="dcterms:W3CDTF">2017-12-30T12:53:21Z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